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\\jrsp-fs01\users2$\mcruz\Desktop\"/>
    </mc:Choice>
  </mc:AlternateContent>
  <xr:revisionPtr revIDLastSave="0" documentId="8_{5B1BCCF3-CB60-4896-A001-497DBD82844B}" xr6:coauthVersionLast="47" xr6:coauthVersionMax="47" xr10:uidLastSave="{00000000-0000-0000-0000-000000000000}"/>
  <bookViews>
    <workbookView xWindow="1950" yWindow="1950" windowWidth="14310" windowHeight="11295" xr2:uid="{00000000-000D-0000-FFFF-FFFF00000000}"/>
  </bookViews>
  <sheets>
    <sheet name="2024-06-12" sheetId="22" r:id="rId1"/>
  </sheets>
  <definedNames>
    <definedName name="_xlnm.Print_Area" localSheetId="0">'2024-06-12'!$A$1:$I$56,'2024-06-12'!$A$57:$J$152</definedName>
    <definedName name="_xlnm.Print_Titles" localSheetId="0">'2024-06-12'!$1:$4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6" i="22" l="1"/>
  <c r="H123" i="22" l="1"/>
  <c r="E74" i="22" l="1"/>
  <c r="E125" i="22" l="1"/>
  <c r="E129" i="22"/>
  <c r="E93" i="22"/>
  <c r="E87" i="22"/>
  <c r="E83" i="22"/>
  <c r="E35" i="22"/>
  <c r="E22" i="22"/>
  <c r="K125" i="22" l="1"/>
  <c r="D74" i="22" l="1"/>
  <c r="F74" i="22" l="1"/>
  <c r="E150" i="22" l="1"/>
  <c r="D150" i="22"/>
  <c r="D129" i="22"/>
  <c r="D125" i="22"/>
  <c r="E118" i="22"/>
  <c r="D118" i="22"/>
  <c r="D93" i="22"/>
  <c r="D87" i="22"/>
  <c r="D83" i="22"/>
  <c r="D35" i="22"/>
  <c r="D22" i="22"/>
  <c r="F22" i="22" s="1"/>
  <c r="E94" i="22" l="1"/>
  <c r="E120" i="22" s="1"/>
  <c r="D131" i="22"/>
  <c r="F35" i="22"/>
  <c r="F118" i="22"/>
  <c r="F83" i="22"/>
  <c r="F87" i="22"/>
  <c r="E131" i="22"/>
  <c r="D94" i="22"/>
  <c r="D120" i="22" s="1"/>
  <c r="F93" i="22"/>
  <c r="F150" i="22"/>
  <c r="E152" i="22" l="1"/>
  <c r="D152" i="22"/>
  <c r="F131" i="22"/>
  <c r="E154" i="22"/>
  <c r="D154" i="22"/>
  <c r="F94" i="22"/>
  <c r="F120" i="22"/>
  <c r="F154" i="22" l="1"/>
  <c r="F152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Hugal R. Rios Diaz</author>
  </authors>
  <commentList>
    <comment ref="I20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Hugal R. Rios Diaz:</t>
        </r>
        <r>
          <rPr>
            <sz val="9"/>
            <color indexed="81"/>
            <rFont val="Tahoma"/>
            <family val="2"/>
          </rPr>
          <t xml:space="preserve">
La unidad salió el 4 de enero por problemas con ESST. </t>
        </r>
      </text>
    </comment>
    <comment ref="I2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Hugal R. Rios Diaz:</t>
        </r>
        <r>
          <rPr>
            <sz val="9"/>
            <color indexed="81"/>
            <rFont val="Tahoma"/>
            <family val="2"/>
          </rPr>
          <t xml:space="preserve">
La unidad salió el 4 de enero por problemas con ESST. </t>
        </r>
      </text>
    </comment>
    <comment ref="A57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Hugal R. Rios Diaz:</t>
        </r>
        <r>
          <rPr>
            <sz val="9"/>
            <color indexed="81"/>
            <rFont val="Tahoma"/>
            <family val="2"/>
          </rPr>
          <t xml:space="preserve">
2024-103-16 GeneraPR tomó administración de estas unidades (14). El costo promedio del gas natural ~15($/MMBtu)</t>
        </r>
      </text>
    </comment>
    <comment ref="E57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Hugal R. Rios Diaz:</t>
        </r>
        <r>
          <rPr>
            <sz val="9"/>
            <color indexed="81"/>
            <rFont val="Tahoma"/>
            <family val="2"/>
          </rPr>
          <t xml:space="preserve">
Al no tener información suficiente de tomó la decisión de tener disponible lo informado por el TOC. Se hacen gestiones para obtener los datos finales.</t>
        </r>
      </text>
    </comment>
    <comment ref="A61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Hugal R. Rios Diaz:</t>
        </r>
        <r>
          <rPr>
            <sz val="9"/>
            <color indexed="81"/>
            <rFont val="Tahoma"/>
            <family val="2"/>
          </rPr>
          <t xml:space="preserve">
2024-03-20 En proceso de ser adquiridas, notificó el Ing. Daniel Hndz.</t>
        </r>
      </text>
    </comment>
    <comment ref="A64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Hugal R. Rios Diaz:</t>
        </r>
        <r>
          <rPr>
            <sz val="9"/>
            <color indexed="81"/>
            <rFont val="Tahoma"/>
            <family val="2"/>
          </rPr>
          <t xml:space="preserve">
GE TM2500 - Aeroderivative gas turbine.
TM -Trailer monted</t>
        </r>
      </text>
    </comment>
    <comment ref="H123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Hugal R. Rios Diaz:</t>
        </r>
        <r>
          <rPr>
            <sz val="9"/>
            <color indexed="81"/>
            <rFont val="Tahoma"/>
            <family val="2"/>
          </rPr>
          <t xml:space="preserve">
Se recibió email de Daniel con datos de AES con nueva fecha de entrada de AES</t>
        </r>
      </text>
    </comment>
  </commentList>
</comments>
</file>

<file path=xl/sharedStrings.xml><?xml version="1.0" encoding="utf-8"?>
<sst xmlns="http://schemas.openxmlformats.org/spreadsheetml/2006/main" count="378" uniqueCount="189">
  <si>
    <t xml:space="preserve">                                       LEGACY GENERATION ASSETS FLEET STATUS (Forecast)</t>
  </si>
  <si>
    <t>Power Station</t>
  </si>
  <si>
    <t>Unit</t>
  </si>
  <si>
    <t>Capacity (MW)</t>
  </si>
  <si>
    <t>Available Capacity</t>
  </si>
  <si>
    <t>Condition</t>
  </si>
  <si>
    <t>Outage Date</t>
  </si>
  <si>
    <t>Expected
Return</t>
  </si>
  <si>
    <t>Comments</t>
  </si>
  <si>
    <t>Base Generation</t>
  </si>
  <si>
    <t>San Juan</t>
  </si>
  <si>
    <t>CT 5</t>
  </si>
  <si>
    <t>Available</t>
  </si>
  <si>
    <t>STG 5</t>
  </si>
  <si>
    <t>CT 6</t>
  </si>
  <si>
    <t>STG 6</t>
  </si>
  <si>
    <t>-Start-up process.</t>
  </si>
  <si>
    <t>Not available</t>
  </si>
  <si>
    <t>-The unit had failure in the stator rotor, it is replaced with rotor from unit 10.</t>
  </si>
  <si>
    <t xml:space="preserve">Unit off line not return to service : 115 KV Pipe type cable failure. Boiler tube leakage, Feedwater heater 6 water leakage. Boiler air in leakages. Due for major inspection. </t>
  </si>
  <si>
    <t>-The unit is limited by high temperature in the generator.</t>
  </si>
  <si>
    <t xml:space="preserve"> Unit off line not return to service ; Turbine failure. </t>
  </si>
  <si>
    <t>Palo Seco</t>
  </si>
  <si>
    <t>1</t>
  </si>
  <si>
    <t>-Gen failure. Air filtration in boiler. In plan to be retired.</t>
  </si>
  <si>
    <t>2</t>
  </si>
  <si>
    <t>-Gen failer. Boiler Rupture. In plan to be retired.</t>
  </si>
  <si>
    <t>Not  available</t>
  </si>
  <si>
    <t>-Unit out of service for scheduled major and environmental maintenance</t>
  </si>
  <si>
    <t>-The unit had major generator rotor failure. We are working on a competitive process to replace it.</t>
  </si>
  <si>
    <t xml:space="preserve">Aguirre </t>
  </si>
  <si>
    <t>-Unit limited by high differential in the air heaters.</t>
  </si>
  <si>
    <t>-Unit limited by low condenser vacuum, problems in the seals of the LP's turbines and chloride pass in the auxiliary condenser.</t>
  </si>
  <si>
    <t>Costa Sur</t>
  </si>
  <si>
    <t>-The unit is limited by broken boiler.</t>
  </si>
  <si>
    <t>-The unit limited by high pressure differential in the air heaters.</t>
  </si>
  <si>
    <t>Total                                        Base Generation</t>
  </si>
  <si>
    <t>Reserve Generation Fleet</t>
  </si>
  <si>
    <t>Aguirre Combined Cycle</t>
  </si>
  <si>
    <t>1-1</t>
  </si>
  <si>
    <t>1-2</t>
  </si>
  <si>
    <t>1-3</t>
  </si>
  <si>
    <t>TBD</t>
  </si>
  <si>
    <t>-The unit is out of service for major inspection.</t>
  </si>
  <si>
    <t>1-4</t>
  </si>
  <si>
    <t>-Unit not available due to failure in the control system.</t>
  </si>
  <si>
    <t>STG-1</t>
  </si>
  <si>
    <t>-Control system problems.</t>
  </si>
  <si>
    <t>2-1</t>
  </si>
  <si>
    <t>-MPT failure, affecting units 2-1 and 2-2.</t>
  </si>
  <si>
    <t>2-2</t>
  </si>
  <si>
    <t>2-3</t>
  </si>
  <si>
    <t>-The unit requires a combustion inspection.</t>
  </si>
  <si>
    <t>2-4</t>
  </si>
  <si>
    <t xml:space="preserve">Available </t>
  </si>
  <si>
    <t>-The unit requires major maintenance, including HGPI.</t>
  </si>
  <si>
    <t>STG-2</t>
  </si>
  <si>
    <t>-The unit has vibration problems in the turbine and requires repair of auxiliary equipment.</t>
  </si>
  <si>
    <t>Total Aguirre CC</t>
  </si>
  <si>
    <t>Availability</t>
  </si>
  <si>
    <t>DAGUAO</t>
  </si>
  <si>
    <t>-Generator differential lockout.</t>
  </si>
  <si>
    <t>AGUIRRE</t>
  </si>
  <si>
    <t>-Unit requires major turbine repair and a complete generator assembly.</t>
  </si>
  <si>
    <t>-Mark I control system calibration and generator balance.</t>
  </si>
  <si>
    <t>PALO SECO</t>
  </si>
  <si>
    <t>Overdue for major inspection. Unit will be replaced by the new Pratt &amp; Whitney aeroderivative units in terms of air permits.</t>
  </si>
  <si>
    <t>3-1</t>
  </si>
  <si>
    <t>Unit will be replaced by the new Pratt &amp; Whitney aeroderivative units in terms of air permits.</t>
  </si>
  <si>
    <t>3-2</t>
  </si>
  <si>
    <t>High Vibrations. Unit will be replaced by the new Pratt &amp; Whitney aeroderivative units in terms of air permits.</t>
  </si>
  <si>
    <t>MP 1</t>
  </si>
  <si>
    <t xml:space="preserve"> Available</t>
  </si>
  <si>
    <t>MP 2</t>
  </si>
  <si>
    <t>MP 3</t>
  </si>
  <si>
    <t>COSTA SUR</t>
  </si>
  <si>
    <t>-Turbine bearing 2 problems. Need journal repairs.</t>
  </si>
  <si>
    <t>-Mark I control system calibration.</t>
  </si>
  <si>
    <t>JOBOS</t>
  </si>
  <si>
    <t>- Generator failure.</t>
  </si>
  <si>
    <t>YABUCOA</t>
  </si>
  <si>
    <t>-Generator high vibrations. Generator bearing replacement.</t>
  </si>
  <si>
    <t>VEGA BAJA</t>
  </si>
  <si>
    <t>-Turbocompressor replacement.</t>
  </si>
  <si>
    <t xml:space="preserve">-Turbocompressor major failure. </t>
  </si>
  <si>
    <t>PS TM 1</t>
  </si>
  <si>
    <t>PS TM 2</t>
  </si>
  <si>
    <t>PS TM 3</t>
  </si>
  <si>
    <t>3</t>
  </si>
  <si>
    <t>PS TM 4</t>
  </si>
  <si>
    <t>4</t>
  </si>
  <si>
    <t>PS TM 5</t>
  </si>
  <si>
    <t>5</t>
  </si>
  <si>
    <t>PS TM 6</t>
  </si>
  <si>
    <t>6</t>
  </si>
  <si>
    <t>PS TM 7</t>
  </si>
  <si>
    <t>7</t>
  </si>
  <si>
    <t>SJ TM 1</t>
  </si>
  <si>
    <t>SJ TM 2</t>
  </si>
  <si>
    <t>SJ TM 3</t>
  </si>
  <si>
    <t>-HGPI</t>
  </si>
  <si>
    <t>SJ TM 4</t>
  </si>
  <si>
    <t>SJ TM 5</t>
  </si>
  <si>
    <t>SJ TM 6</t>
  </si>
  <si>
    <t>SJ TM 7</t>
  </si>
  <si>
    <t>SJ TM 8</t>
  </si>
  <si>
    <t>8</t>
  </si>
  <si>
    <t>SJ TM 9</t>
  </si>
  <si>
    <t>9</t>
  </si>
  <si>
    <t>SJ TM 10</t>
  </si>
  <si>
    <t>10</t>
  </si>
  <si>
    <t>Total Peaking Units</t>
  </si>
  <si>
    <t>MAYAGUEZ</t>
  </si>
  <si>
    <t xml:space="preserve"> 1A</t>
  </si>
  <si>
    <t>1B</t>
  </si>
  <si>
    <t>2A</t>
  </si>
  <si>
    <t>2B</t>
  </si>
  <si>
    <t>3A</t>
  </si>
  <si>
    <t>3B</t>
  </si>
  <si>
    <t>-The unit not available due to vibrations in the PT.</t>
  </si>
  <si>
    <t>4A</t>
  </si>
  <si>
    <t>4B</t>
  </si>
  <si>
    <t>Total Mayaguez</t>
  </si>
  <si>
    <t xml:space="preserve"> </t>
  </si>
  <si>
    <t>CAMBALACHE</t>
  </si>
  <si>
    <t>-Unit out of service, requires major maintenance.</t>
  </si>
  <si>
    <t>Total Cambalache</t>
  </si>
  <si>
    <t xml:space="preserve">VIEQUES </t>
  </si>
  <si>
    <t>-Control problems.</t>
  </si>
  <si>
    <t>CULEBRA</t>
  </si>
  <si>
    <t>-Excitation problems.</t>
  </si>
  <si>
    <t>Total Vieques and Culebra</t>
  </si>
  <si>
    <t>Total Peaking &amp; Emergency Units</t>
  </si>
  <si>
    <t>HYDROELECTRICS</t>
  </si>
  <si>
    <t xml:space="preserve">Toro Negro </t>
  </si>
  <si>
    <t>Not Available</t>
  </si>
  <si>
    <t xml:space="preserve">Penstock failure.  Repair works currently on-going. </t>
  </si>
  <si>
    <t xml:space="preserve">Yauco </t>
  </si>
  <si>
    <t>Pending turbine and generator major overhaul budget approvals.</t>
  </si>
  <si>
    <t>Limited pending relay protection system modifications.</t>
  </si>
  <si>
    <t>Yauco</t>
  </si>
  <si>
    <t>Garzas</t>
  </si>
  <si>
    <t>Transmission line failure due to Hurricane Maria.</t>
  </si>
  <si>
    <t>Caonillas</t>
  </si>
  <si>
    <t xml:space="preserve">Station flooding failure due to Hurricane Maria.  In preparation of specifications and bid process documents. </t>
  </si>
  <si>
    <t>Pending major overhaul budget approvals.</t>
  </si>
  <si>
    <t>Dos Bocas</t>
  </si>
  <si>
    <t>Generator failure during Hurricane Maria.  Pending contract award for generator rewinding works.</t>
  </si>
  <si>
    <t>Patillas</t>
  </si>
  <si>
    <t xml:space="preserve">Downstream flow risk concerns. </t>
  </si>
  <si>
    <t xml:space="preserve">Patillas </t>
  </si>
  <si>
    <t>Río Blanco</t>
  </si>
  <si>
    <t xml:space="preserve">Penstock major failure.  Pending budget allocation. </t>
  </si>
  <si>
    <t>Total Hydro</t>
  </si>
  <si>
    <t xml:space="preserve">Total GENERA PR </t>
  </si>
  <si>
    <t>Private Power Producers</t>
  </si>
  <si>
    <t>AES</t>
  </si>
  <si>
    <t>-Annual scheduled maintenance.</t>
  </si>
  <si>
    <t>Total AES</t>
  </si>
  <si>
    <t>Ecoelectrica</t>
  </si>
  <si>
    <t>CT 1</t>
  </si>
  <si>
    <t>-These units have been leaving in coordination due to natural gas supply problems. From May 20 to the present. The ship is expected to arrive on Monday, 27.</t>
  </si>
  <si>
    <t>CT 2</t>
  </si>
  <si>
    <t>STM</t>
  </si>
  <si>
    <t>Total Ecoelectrica</t>
  </si>
  <si>
    <t>PRIVATE PRODUCERS GENERATION</t>
  </si>
  <si>
    <t>Hydroelectric</t>
  </si>
  <si>
    <t>RENEWABLES</t>
  </si>
  <si>
    <t>SOLAR</t>
  </si>
  <si>
    <t>AES ILUMINA</t>
  </si>
  <si>
    <t>WINDMAR</t>
  </si>
  <si>
    <t>SAN FERMIN</t>
  </si>
  <si>
    <t>HORIZON</t>
  </si>
  <si>
    <t>ORIANA</t>
  </si>
  <si>
    <t>Internal Tests</t>
  </si>
  <si>
    <t>COTO LAUREL</t>
  </si>
  <si>
    <t>FONROCHE</t>
  </si>
  <si>
    <t>Hurricane Maria. Internal Tests.</t>
  </si>
  <si>
    <t>WIND</t>
  </si>
  <si>
    <t>BECHARA</t>
  </si>
  <si>
    <t>PATTERN</t>
  </si>
  <si>
    <t>PUNTA LIMA</t>
  </si>
  <si>
    <t>Hurricane Maria</t>
  </si>
  <si>
    <t>LANDFILL GAS</t>
  </si>
  <si>
    <t>FAJARDO</t>
  </si>
  <si>
    <t>TOA BAJA</t>
  </si>
  <si>
    <t>TOTAL RENEWABLES</t>
  </si>
  <si>
    <t>SYSTEM GRAND TOTAL</t>
  </si>
  <si>
    <t>Available without Renovables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</si>
</sst>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[$-F800]dddd\,\ mmmm\ dd\,\ yyyy"/>
    <numFmt numFmtId="166" formatCode="[$-409]mmmm\ d\,\ yyyy;@"/>
  </numFmts>
  <fonts count="13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rgb="FFFFFF0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4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4"/>
      <color rgb="FF00B050"/>
      <name val="Calibri"/>
      <family val="2"/>
      <scheme val="minor"/>
    </font>
    <font>
      <b/>
      <sz val="14"/>
      <name val="Calibri"/>
      <family val="2"/>
      <scheme val="minor"/>
    </font>
    <font>
      <sz val="14"/>
      <color rgb="FFFF000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/>
      <diagonal/>
    </border>
  </borders>
  <cellStyleXfs count="1">
    <xf numFmtId="0" fontId="0" fillId="0" borderId="0"/>
  </cellStyleXfs>
  <cellXfs count="253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wrapText="1"/>
    </xf>
    <xf numFmtId="49" fontId="1" fillId="0" borderId="0" xfId="0" applyNumberFormat="1" applyFont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49" fontId="1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164" fontId="2" fillId="7" borderId="8" xfId="0" applyNumberFormat="1" applyFont="1" applyFill="1" applyBorder="1" applyAlignment="1">
      <alignment horizontal="center" vertical="center"/>
    </xf>
    <xf numFmtId="0" fontId="2" fillId="7" borderId="8" xfId="0" applyFont="1" applyFill="1" applyBorder="1" applyAlignment="1">
      <alignment vertical="center" wrapText="1"/>
    </xf>
    <xf numFmtId="164" fontId="2" fillId="7" borderId="15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1" fillId="2" borderId="4" xfId="0" applyFont="1" applyFill="1" applyBorder="1"/>
    <xf numFmtId="0" fontId="1" fillId="8" borderId="6" xfId="0" applyFont="1" applyFill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" fillId="3" borderId="4" xfId="0" applyFont="1" applyFill="1" applyBorder="1"/>
    <xf numFmtId="10" fontId="2" fillId="9" borderId="1" xfId="0" applyNumberFormat="1" applyFont="1" applyFill="1" applyBorder="1" applyAlignment="1">
      <alignment horizontal="center" vertical="center" wrapText="1"/>
    </xf>
    <xf numFmtId="164" fontId="2" fillId="7" borderId="6" xfId="0" applyNumberFormat="1" applyFont="1" applyFill="1" applyBorder="1" applyAlignment="1">
      <alignment horizontal="center" vertical="center"/>
    </xf>
    <xf numFmtId="0" fontId="2" fillId="7" borderId="6" xfId="0" applyFont="1" applyFill="1" applyBorder="1" applyAlignment="1">
      <alignment vertical="center" wrapText="1"/>
    </xf>
    <xf numFmtId="164" fontId="2" fillId="5" borderId="8" xfId="0" applyNumberFormat="1" applyFont="1" applyFill="1" applyBorder="1" applyAlignment="1">
      <alignment horizontal="center" vertical="center"/>
    </xf>
    <xf numFmtId="0" fontId="2" fillId="5" borderId="8" xfId="0" applyFont="1" applyFill="1" applyBorder="1" applyAlignment="1">
      <alignment vertical="center" wrapText="1"/>
    </xf>
    <xf numFmtId="49" fontId="1" fillId="2" borderId="24" xfId="0" applyNumberFormat="1" applyFont="1" applyFill="1" applyBorder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164" fontId="2" fillId="10" borderId="8" xfId="0" applyNumberFormat="1" applyFont="1" applyFill="1" applyBorder="1" applyAlignment="1">
      <alignment horizontal="center" vertical="center"/>
    </xf>
    <xf numFmtId="0" fontId="2" fillId="10" borderId="8" xfId="0" applyFont="1" applyFill="1" applyBorder="1" applyAlignment="1">
      <alignment vertical="center" wrapText="1"/>
    </xf>
    <xf numFmtId="49" fontId="1" fillId="2" borderId="22" xfId="0" applyNumberFormat="1" applyFont="1" applyFill="1" applyBorder="1" applyAlignment="1">
      <alignment horizontal="center" vertical="center"/>
    </xf>
    <xf numFmtId="10" fontId="2" fillId="8" borderId="6" xfId="0" applyNumberFormat="1" applyFont="1" applyFill="1" applyBorder="1" applyAlignment="1">
      <alignment horizontal="center" vertical="center"/>
    </xf>
    <xf numFmtId="10" fontId="2" fillId="0" borderId="0" xfId="0" applyNumberFormat="1" applyFont="1" applyAlignment="1">
      <alignment horizontal="center" vertical="center" wrapText="1"/>
    </xf>
    <xf numFmtId="10" fontId="2" fillId="7" borderId="8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wrapText="1"/>
    </xf>
    <xf numFmtId="10" fontId="2" fillId="7" borderId="6" xfId="0" applyNumberFormat="1" applyFont="1" applyFill="1" applyBorder="1" applyAlignment="1">
      <alignment horizontal="center" vertical="center"/>
    </xf>
    <xf numFmtId="10" fontId="2" fillId="5" borderId="8" xfId="0" applyNumberFormat="1" applyFont="1" applyFill="1" applyBorder="1" applyAlignment="1">
      <alignment horizontal="center" vertical="center"/>
    </xf>
    <xf numFmtId="10" fontId="2" fillId="10" borderId="8" xfId="0" applyNumberFormat="1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1" fillId="8" borderId="6" xfId="0" applyFont="1" applyFill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7" fillId="2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49" fontId="2" fillId="4" borderId="17" xfId="0" applyNumberFormat="1" applyFont="1" applyFill="1" applyBorder="1" applyAlignment="1">
      <alignment horizontal="center" vertical="center"/>
    </xf>
    <xf numFmtId="0" fontId="2" fillId="4" borderId="12" xfId="0" applyFont="1" applyFill="1" applyBorder="1" applyAlignment="1">
      <alignment horizontal="center" vertical="center" wrapText="1"/>
    </xf>
    <xf numFmtId="0" fontId="2" fillId="4" borderId="17" xfId="0" applyFont="1" applyFill="1" applyBorder="1" applyAlignment="1">
      <alignment horizontal="center" vertical="center" wrapText="1"/>
    </xf>
    <xf numFmtId="0" fontId="2" fillId="4" borderId="17" xfId="0" applyFont="1" applyFill="1" applyBorder="1" applyAlignment="1">
      <alignment horizontal="center" vertical="center"/>
    </xf>
    <xf numFmtId="0" fontId="2" fillId="4" borderId="15" xfId="0" applyFont="1" applyFill="1" applyBorder="1" applyAlignment="1">
      <alignment horizontal="center" vertical="center"/>
    </xf>
    <xf numFmtId="0" fontId="2" fillId="4" borderId="13" xfId="0" applyFont="1" applyFill="1" applyBorder="1" applyAlignment="1">
      <alignment horizontal="center" vertical="center" wrapText="1"/>
    </xf>
    <xf numFmtId="0" fontId="1" fillId="2" borderId="33" xfId="0" quotePrefix="1" applyFont="1" applyFill="1" applyBorder="1" applyAlignment="1">
      <alignment wrapText="1"/>
    </xf>
    <xf numFmtId="0" fontId="1" fillId="2" borderId="33" xfId="0" applyFont="1" applyFill="1" applyBorder="1" applyAlignment="1">
      <alignment wrapText="1"/>
    </xf>
    <xf numFmtId="0" fontId="1" fillId="3" borderId="33" xfId="0" quotePrefix="1" applyFont="1" applyFill="1" applyBorder="1" applyAlignment="1">
      <alignment wrapText="1"/>
    </xf>
    <xf numFmtId="0" fontId="2" fillId="9" borderId="33" xfId="0" applyFont="1" applyFill="1" applyBorder="1" applyAlignment="1">
      <alignment wrapText="1"/>
    </xf>
    <xf numFmtId="49" fontId="1" fillId="3" borderId="22" xfId="0" applyNumberFormat="1" applyFont="1" applyFill="1" applyBorder="1" applyAlignment="1">
      <alignment horizontal="center" vertical="center"/>
    </xf>
    <xf numFmtId="0" fontId="1" fillId="3" borderId="34" xfId="0" quotePrefix="1" applyFont="1" applyFill="1" applyBorder="1" applyAlignment="1">
      <alignment wrapText="1"/>
    </xf>
    <xf numFmtId="49" fontId="1" fillId="3" borderId="24" xfId="0" applyNumberFormat="1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/>
    </xf>
    <xf numFmtId="1" fontId="2" fillId="8" borderId="1" xfId="0" applyNumberFormat="1" applyFont="1" applyFill="1" applyBorder="1" applyAlignment="1">
      <alignment horizontal="center" vertical="center"/>
    </xf>
    <xf numFmtId="10" fontId="2" fillId="8" borderId="1" xfId="0" applyNumberFormat="1" applyFont="1" applyFill="1" applyBorder="1" applyAlignment="1">
      <alignment horizontal="center" vertical="center"/>
    </xf>
    <xf numFmtId="0" fontId="2" fillId="8" borderId="33" xfId="0" applyFont="1" applyFill="1" applyBorder="1" applyAlignment="1">
      <alignment vertical="center" wrapText="1"/>
    </xf>
    <xf numFmtId="10" fontId="2" fillId="9" borderId="1" xfId="0" applyNumberFormat="1" applyFont="1" applyFill="1" applyBorder="1" applyAlignment="1">
      <alignment horizontal="center" vertical="center"/>
    </xf>
    <xf numFmtId="0" fontId="2" fillId="9" borderId="33" xfId="0" applyFont="1" applyFill="1" applyBorder="1" applyAlignment="1">
      <alignment horizontal="left" vertical="center" wrapText="1"/>
    </xf>
    <xf numFmtId="0" fontId="1" fillId="9" borderId="33" xfId="0" applyFont="1" applyFill="1" applyBorder="1" applyAlignment="1">
      <alignment wrapText="1"/>
    </xf>
    <xf numFmtId="0" fontId="1" fillId="3" borderId="35" xfId="0" quotePrefix="1" applyFont="1" applyFill="1" applyBorder="1" applyAlignment="1">
      <alignment wrapText="1"/>
    </xf>
    <xf numFmtId="164" fontId="2" fillId="8" borderId="38" xfId="0" applyNumberFormat="1" applyFont="1" applyFill="1" applyBorder="1" applyAlignment="1">
      <alignment horizontal="center" vertical="center"/>
    </xf>
    <xf numFmtId="10" fontId="2" fillId="8" borderId="38" xfId="0" applyNumberFormat="1" applyFont="1" applyFill="1" applyBorder="1" applyAlignment="1">
      <alignment horizontal="center" vertical="center" wrapText="1"/>
    </xf>
    <xf numFmtId="0" fontId="2" fillId="8" borderId="39" xfId="0" applyFont="1" applyFill="1" applyBorder="1" applyAlignment="1">
      <alignment horizontal="center" vertical="center" wrapText="1"/>
    </xf>
    <xf numFmtId="0" fontId="2" fillId="3" borderId="4" xfId="0" applyFont="1" applyFill="1" applyBorder="1"/>
    <xf numFmtId="0" fontId="2" fillId="3" borderId="1" xfId="0" applyFont="1" applyFill="1" applyBorder="1"/>
    <xf numFmtId="0" fontId="2" fillId="2" borderId="4" xfId="0" applyFont="1" applyFill="1" applyBorder="1"/>
    <xf numFmtId="0" fontId="2" fillId="2" borderId="1" xfId="0" applyFont="1" applyFill="1" applyBorder="1"/>
    <xf numFmtId="0" fontId="2" fillId="7" borderId="5" xfId="0" applyFont="1" applyFill="1" applyBorder="1" applyAlignment="1">
      <alignment vertical="center" wrapText="1"/>
    </xf>
    <xf numFmtId="0" fontId="2" fillId="6" borderId="2" xfId="0" applyFont="1" applyFill="1" applyBorder="1" applyAlignment="1">
      <alignment vertical="center" wrapText="1"/>
    </xf>
    <xf numFmtId="0" fontId="2" fillId="6" borderId="3" xfId="0" applyFont="1" applyFill="1" applyBorder="1" applyAlignment="1">
      <alignment vertical="center" wrapText="1"/>
    </xf>
    <xf numFmtId="10" fontId="2" fillId="7" borderId="15" xfId="0" applyNumberFormat="1" applyFont="1" applyFill="1" applyBorder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3" fillId="5" borderId="9" xfId="0" applyFont="1" applyFill="1" applyBorder="1"/>
    <xf numFmtId="165" fontId="3" fillId="5" borderId="31" xfId="0" applyNumberFormat="1" applyFont="1" applyFill="1" applyBorder="1"/>
    <xf numFmtId="0" fontId="2" fillId="6" borderId="24" xfId="0" applyFont="1" applyFill="1" applyBorder="1" applyAlignment="1">
      <alignment vertical="center" wrapText="1"/>
    </xf>
    <xf numFmtId="0" fontId="1" fillId="2" borderId="35" xfId="0" quotePrefix="1" applyFont="1" applyFill="1" applyBorder="1" applyAlignment="1">
      <alignment wrapText="1"/>
    </xf>
    <xf numFmtId="0" fontId="1" fillId="3" borderId="33" xfId="0" quotePrefix="1" applyFont="1" applyFill="1" applyBorder="1" applyAlignment="1">
      <alignment horizontal="left" vertical="center" wrapText="1"/>
    </xf>
    <xf numFmtId="0" fontId="7" fillId="3" borderId="33" xfId="0" quotePrefix="1" applyFont="1" applyFill="1" applyBorder="1" applyAlignment="1">
      <alignment wrapText="1"/>
    </xf>
    <xf numFmtId="10" fontId="2" fillId="8" borderId="41" xfId="0" applyNumberFormat="1" applyFont="1" applyFill="1" applyBorder="1" applyAlignment="1">
      <alignment horizontal="center" vertical="center"/>
    </xf>
    <xf numFmtId="0" fontId="2" fillId="4" borderId="45" xfId="0" applyFont="1" applyFill="1" applyBorder="1" applyAlignment="1">
      <alignment horizontal="center" vertical="center" wrapText="1"/>
    </xf>
    <xf numFmtId="0" fontId="1" fillId="3" borderId="1" xfId="0" quotePrefix="1" applyFont="1" applyFill="1" applyBorder="1" applyAlignment="1">
      <alignment wrapText="1"/>
    </xf>
    <xf numFmtId="0" fontId="7" fillId="2" borderId="33" xfId="0" quotePrefix="1" applyFont="1" applyFill="1" applyBorder="1" applyAlignment="1">
      <alignment wrapText="1"/>
    </xf>
    <xf numFmtId="0" fontId="8" fillId="0" borderId="0" xfId="0" applyFont="1"/>
    <xf numFmtId="0" fontId="1" fillId="12" borderId="0" xfId="0" applyFont="1" applyFill="1" applyAlignment="1">
      <alignment wrapText="1"/>
    </xf>
    <xf numFmtId="10" fontId="1" fillId="12" borderId="1" xfId="0" applyNumberFormat="1" applyFont="1" applyFill="1" applyBorder="1" applyAlignment="1">
      <alignment horizontal="center" vertical="center"/>
    </xf>
    <xf numFmtId="49" fontId="1" fillId="13" borderId="1" xfId="0" applyNumberFormat="1" applyFont="1" applyFill="1" applyBorder="1" applyAlignment="1">
      <alignment horizontal="center" vertical="center"/>
    </xf>
    <xf numFmtId="0" fontId="1" fillId="13" borderId="1" xfId="0" applyFont="1" applyFill="1" applyBorder="1" applyAlignment="1">
      <alignment horizontal="center" vertical="center"/>
    </xf>
    <xf numFmtId="0" fontId="11" fillId="9" borderId="1" xfId="0" applyFont="1" applyFill="1" applyBorder="1" applyAlignment="1">
      <alignment horizontal="center" vertical="center"/>
    </xf>
    <xf numFmtId="49" fontId="7" fillId="11" borderId="1" xfId="0" applyNumberFormat="1" applyFont="1" applyFill="1" applyBorder="1" applyAlignment="1">
      <alignment horizontal="center" vertical="center"/>
    </xf>
    <xf numFmtId="0" fontId="7" fillId="11" borderId="1" xfId="0" applyFont="1" applyFill="1" applyBorder="1" applyAlignment="1">
      <alignment horizontal="center" vertical="center"/>
    </xf>
    <xf numFmtId="0" fontId="7" fillId="11" borderId="33" xfId="0" quotePrefix="1" applyFont="1" applyFill="1" applyBorder="1" applyAlignment="1">
      <alignment wrapText="1"/>
    </xf>
    <xf numFmtId="1" fontId="1" fillId="3" borderId="1" xfId="0" applyNumberFormat="1" applyFont="1" applyFill="1" applyBorder="1" applyAlignment="1">
      <alignment horizontal="center" vertical="center"/>
    </xf>
    <xf numFmtId="0" fontId="10" fillId="0" borderId="0" xfId="0" applyFont="1"/>
    <xf numFmtId="49" fontId="7" fillId="3" borderId="1" xfId="0" applyNumberFormat="1" applyFont="1" applyFill="1" applyBorder="1" applyAlignment="1">
      <alignment horizontal="center" vertical="center"/>
    </xf>
    <xf numFmtId="49" fontId="7" fillId="13" borderId="1" xfId="0" applyNumberFormat="1" applyFont="1" applyFill="1" applyBorder="1" applyAlignment="1">
      <alignment horizontal="center" vertical="center"/>
    </xf>
    <xf numFmtId="0" fontId="7" fillId="13" borderId="1" xfId="0" applyFont="1" applyFill="1" applyBorder="1" applyAlignment="1">
      <alignment horizontal="center" vertical="center"/>
    </xf>
    <xf numFmtId="0" fontId="1" fillId="2" borderId="34" xfId="0" quotePrefix="1" applyFont="1" applyFill="1" applyBorder="1" applyAlignment="1">
      <alignment wrapText="1"/>
    </xf>
    <xf numFmtId="0" fontId="4" fillId="5" borderId="12" xfId="0" applyFont="1" applyFill="1" applyBorder="1"/>
    <xf numFmtId="0" fontId="4" fillId="5" borderId="13" xfId="0" applyFont="1" applyFill="1" applyBorder="1"/>
    <xf numFmtId="0" fontId="7" fillId="11" borderId="34" xfId="0" quotePrefix="1" applyFont="1" applyFill="1" applyBorder="1" applyAlignment="1">
      <alignment wrapText="1"/>
    </xf>
    <xf numFmtId="0" fontId="1" fillId="13" borderId="1" xfId="0" quotePrefix="1" applyFont="1" applyFill="1" applyBorder="1" applyAlignment="1">
      <alignment vertical="center" wrapText="1"/>
    </xf>
    <xf numFmtId="0" fontId="1" fillId="0" borderId="14" xfId="0" applyFont="1" applyBorder="1"/>
    <xf numFmtId="0" fontId="7" fillId="2" borderId="0" xfId="0" quotePrefix="1" applyFont="1" applyFill="1"/>
    <xf numFmtId="0" fontId="8" fillId="5" borderId="12" xfId="0" applyFont="1" applyFill="1" applyBorder="1"/>
    <xf numFmtId="0" fontId="8" fillId="5" borderId="0" xfId="0" applyFont="1" applyFill="1"/>
    <xf numFmtId="3" fontId="9" fillId="0" borderId="0" xfId="0" applyNumberFormat="1" applyFont="1"/>
    <xf numFmtId="3" fontId="9" fillId="0" borderId="20" xfId="0" applyNumberFormat="1" applyFont="1" applyBorder="1"/>
    <xf numFmtId="0" fontId="8" fillId="0" borderId="20" xfId="0" applyFont="1" applyBorder="1"/>
    <xf numFmtId="0" fontId="4" fillId="5" borderId="11" xfId="0" applyFont="1" applyFill="1" applyBorder="1"/>
    <xf numFmtId="0" fontId="3" fillId="5" borderId="10" xfId="0" applyFont="1" applyFill="1" applyBorder="1"/>
    <xf numFmtId="0" fontId="1" fillId="2" borderId="1" xfId="0" quotePrefix="1" applyFont="1" applyFill="1" applyBorder="1" applyAlignment="1">
      <alignment wrapText="1"/>
    </xf>
    <xf numFmtId="0" fontId="7" fillId="2" borderId="1" xfId="0" quotePrefix="1" applyFont="1" applyFill="1" applyBorder="1" applyAlignment="1">
      <alignment wrapText="1"/>
    </xf>
    <xf numFmtId="166" fontId="1" fillId="2" borderId="1" xfId="0" applyNumberFormat="1" applyFont="1" applyFill="1" applyBorder="1" applyAlignment="1">
      <alignment horizontal="center" vertical="center"/>
    </xf>
    <xf numFmtId="166" fontId="1" fillId="2" borderId="41" xfId="0" applyNumberFormat="1" applyFont="1" applyFill="1" applyBorder="1" applyAlignment="1">
      <alignment horizontal="center" vertical="center"/>
    </xf>
    <xf numFmtId="166" fontId="7" fillId="2" borderId="1" xfId="0" applyNumberFormat="1" applyFont="1" applyFill="1" applyBorder="1" applyAlignment="1">
      <alignment horizontal="center" vertical="center"/>
    </xf>
    <xf numFmtId="166" fontId="1" fillId="3" borderId="1" xfId="0" applyNumberFormat="1" applyFont="1" applyFill="1" applyBorder="1" applyAlignment="1">
      <alignment horizontal="center" vertical="center"/>
    </xf>
    <xf numFmtId="166" fontId="7" fillId="3" borderId="1" xfId="0" applyNumberFormat="1" applyFont="1" applyFill="1" applyBorder="1" applyAlignment="1">
      <alignment horizontal="center" vertical="center"/>
    </xf>
    <xf numFmtId="166" fontId="1" fillId="3" borderId="41" xfId="0" applyNumberFormat="1" applyFont="1" applyFill="1" applyBorder="1" applyAlignment="1">
      <alignment horizontal="center" vertical="center"/>
    </xf>
    <xf numFmtId="166" fontId="2" fillId="9" borderId="1" xfId="0" applyNumberFormat="1" applyFont="1" applyFill="1" applyBorder="1" applyAlignment="1">
      <alignment horizontal="center" vertical="center" wrapText="1"/>
    </xf>
    <xf numFmtId="166" fontId="2" fillId="9" borderId="41" xfId="0" applyNumberFormat="1" applyFont="1" applyFill="1" applyBorder="1" applyAlignment="1">
      <alignment horizontal="center" vertical="center" wrapText="1"/>
    </xf>
    <xf numFmtId="166" fontId="1" fillId="13" borderId="1" xfId="0" applyNumberFormat="1" applyFont="1" applyFill="1" applyBorder="1" applyAlignment="1">
      <alignment horizontal="center" vertical="center"/>
    </xf>
    <xf numFmtId="166" fontId="7" fillId="11" borderId="1" xfId="0" applyNumberFormat="1" applyFont="1" applyFill="1" applyBorder="1" applyAlignment="1">
      <alignment horizontal="center" vertical="center"/>
    </xf>
    <xf numFmtId="166" fontId="1" fillId="13" borderId="41" xfId="0" applyNumberFormat="1" applyFont="1" applyFill="1" applyBorder="1" applyAlignment="1">
      <alignment horizontal="center" vertical="center"/>
    </xf>
    <xf numFmtId="166" fontId="2" fillId="9" borderId="1" xfId="0" applyNumberFormat="1" applyFont="1" applyFill="1" applyBorder="1" applyAlignment="1">
      <alignment horizontal="center" vertical="center"/>
    </xf>
    <xf numFmtId="166" fontId="2" fillId="9" borderId="41" xfId="0" applyNumberFormat="1" applyFont="1" applyFill="1" applyBorder="1" applyAlignment="1">
      <alignment horizontal="center" vertical="center"/>
    </xf>
    <xf numFmtId="166" fontId="1" fillId="2" borderId="24" xfId="0" applyNumberFormat="1" applyFont="1" applyFill="1" applyBorder="1" applyAlignment="1">
      <alignment horizontal="center" vertical="center"/>
    </xf>
    <xf numFmtId="166" fontId="1" fillId="2" borderId="42" xfId="0" applyNumberFormat="1" applyFont="1" applyFill="1" applyBorder="1" applyAlignment="1">
      <alignment horizontal="center" vertical="center"/>
    </xf>
    <xf numFmtId="166" fontId="1" fillId="3" borderId="24" xfId="0" applyNumberFormat="1" applyFont="1" applyFill="1" applyBorder="1" applyAlignment="1">
      <alignment horizontal="center" vertical="center"/>
    </xf>
    <xf numFmtId="166" fontId="1" fillId="3" borderId="42" xfId="0" applyNumberFormat="1" applyFont="1" applyFill="1" applyBorder="1" applyAlignment="1">
      <alignment horizontal="center" vertical="center"/>
    </xf>
    <xf numFmtId="166" fontId="1" fillId="3" borderId="22" xfId="0" applyNumberFormat="1" applyFont="1" applyFill="1" applyBorder="1" applyAlignment="1">
      <alignment horizontal="center" vertical="center"/>
    </xf>
    <xf numFmtId="166" fontId="1" fillId="3" borderId="43" xfId="0" applyNumberFormat="1" applyFont="1" applyFill="1" applyBorder="1" applyAlignment="1">
      <alignment horizontal="center" vertical="center"/>
    </xf>
    <xf numFmtId="166" fontId="1" fillId="9" borderId="1" xfId="0" applyNumberFormat="1" applyFont="1" applyFill="1" applyBorder="1" applyAlignment="1">
      <alignment horizontal="center" vertical="center"/>
    </xf>
    <xf numFmtId="166" fontId="1" fillId="9" borderId="41" xfId="0" applyNumberFormat="1" applyFont="1" applyFill="1" applyBorder="1" applyAlignment="1">
      <alignment horizontal="center" vertical="center"/>
    </xf>
    <xf numFmtId="166" fontId="2" fillId="8" borderId="38" xfId="0" applyNumberFormat="1" applyFont="1" applyFill="1" applyBorder="1" applyAlignment="1">
      <alignment horizontal="center" vertical="center" wrapText="1"/>
    </xf>
    <xf numFmtId="166" fontId="2" fillId="8" borderId="44" xfId="0" applyNumberFormat="1" applyFont="1" applyFill="1" applyBorder="1" applyAlignment="1">
      <alignment horizontal="center" vertical="center" wrapText="1"/>
    </xf>
    <xf numFmtId="166" fontId="1" fillId="3" borderId="1" xfId="0" applyNumberFormat="1" applyFont="1" applyFill="1" applyBorder="1" applyAlignment="1">
      <alignment horizontal="center" wrapText="1"/>
    </xf>
    <xf numFmtId="166" fontId="1" fillId="0" borderId="0" xfId="0" applyNumberFormat="1" applyFont="1" applyAlignment="1">
      <alignment horizontal="center" vertical="center"/>
    </xf>
    <xf numFmtId="166" fontId="2" fillId="7" borderId="8" xfId="0" applyNumberFormat="1" applyFont="1" applyFill="1" applyBorder="1" applyAlignment="1">
      <alignment horizontal="center" vertical="center"/>
    </xf>
    <xf numFmtId="166" fontId="1" fillId="12" borderId="0" xfId="0" applyNumberFormat="1" applyFont="1" applyFill="1" applyAlignment="1">
      <alignment horizontal="center" vertical="center"/>
    </xf>
    <xf numFmtId="166" fontId="2" fillId="6" borderId="3" xfId="0" applyNumberFormat="1" applyFont="1" applyFill="1" applyBorder="1" applyAlignment="1">
      <alignment vertical="center" wrapText="1"/>
    </xf>
    <xf numFmtId="166" fontId="2" fillId="3" borderId="1" xfId="0" applyNumberFormat="1" applyFont="1" applyFill="1" applyBorder="1"/>
    <xf numFmtId="166" fontId="2" fillId="2" borderId="1" xfId="0" applyNumberFormat="1" applyFont="1" applyFill="1" applyBorder="1"/>
    <xf numFmtId="166" fontId="2" fillId="7" borderId="6" xfId="0" applyNumberFormat="1" applyFont="1" applyFill="1" applyBorder="1" applyAlignment="1">
      <alignment horizontal="center" vertical="center"/>
    </xf>
    <xf numFmtId="166" fontId="2" fillId="5" borderId="8" xfId="0" applyNumberFormat="1" applyFont="1" applyFill="1" applyBorder="1" applyAlignment="1">
      <alignment horizontal="center" vertical="center"/>
    </xf>
    <xf numFmtId="166" fontId="12" fillId="2" borderId="1" xfId="0" applyNumberFormat="1" applyFont="1" applyFill="1" applyBorder="1" applyAlignment="1">
      <alignment horizontal="center" vertical="center"/>
    </xf>
    <xf numFmtId="166" fontId="7" fillId="2" borderId="41" xfId="0" applyNumberFormat="1" applyFont="1" applyFill="1" applyBorder="1" applyAlignment="1">
      <alignment horizontal="center" vertical="center"/>
    </xf>
    <xf numFmtId="0" fontId="7" fillId="12" borderId="3" xfId="0" applyFont="1" applyFill="1" applyBorder="1" applyAlignment="1">
      <alignment horizontal="center" vertical="center"/>
    </xf>
    <xf numFmtId="166" fontId="7" fillId="3" borderId="41" xfId="0" applyNumberFormat="1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/>
    </xf>
    <xf numFmtId="166" fontId="7" fillId="13" borderId="1" xfId="0" applyNumberFormat="1" applyFont="1" applyFill="1" applyBorder="1" applyAlignment="1">
      <alignment horizontal="center" vertical="center"/>
    </xf>
    <xf numFmtId="166" fontId="7" fillId="13" borderId="41" xfId="0" applyNumberFormat="1" applyFont="1" applyFill="1" applyBorder="1" applyAlignment="1">
      <alignment horizontal="center" vertical="center"/>
    </xf>
    <xf numFmtId="0" fontId="7" fillId="13" borderId="1" xfId="0" quotePrefix="1" applyFont="1" applyFill="1" applyBorder="1" applyAlignment="1">
      <alignment vertical="center" wrapText="1"/>
    </xf>
    <xf numFmtId="0" fontId="1" fillId="13" borderId="34" xfId="0" quotePrefix="1" applyFont="1" applyFill="1" applyBorder="1" applyAlignment="1">
      <alignment vertical="center" wrapText="1"/>
    </xf>
    <xf numFmtId="0" fontId="1" fillId="13" borderId="35" xfId="0" quotePrefix="1" applyFont="1" applyFill="1" applyBorder="1" applyAlignment="1">
      <alignment vertical="center" wrapText="1"/>
    </xf>
    <xf numFmtId="0" fontId="1" fillId="13" borderId="33" xfId="0" quotePrefix="1" applyFont="1" applyFill="1" applyBorder="1" applyAlignment="1">
      <alignment vertical="center" wrapText="1"/>
    </xf>
    <xf numFmtId="0" fontId="2" fillId="7" borderId="8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12" borderId="1" xfId="0" applyFont="1" applyFill="1" applyBorder="1" applyAlignment="1">
      <alignment horizontal="center" vertical="center"/>
    </xf>
    <xf numFmtId="0" fontId="1" fillId="3" borderId="24" xfId="0" applyFont="1" applyFill="1" applyBorder="1" applyAlignment="1">
      <alignment horizontal="center" vertical="center"/>
    </xf>
    <xf numFmtId="0" fontId="1" fillId="3" borderId="22" xfId="0" applyFont="1" applyFill="1" applyBorder="1" applyAlignment="1">
      <alignment horizontal="center" vertical="center"/>
    </xf>
    <xf numFmtId="0" fontId="1" fillId="2" borderId="24" xfId="0" applyFont="1" applyFill="1" applyBorder="1" applyAlignment="1">
      <alignment horizontal="center" vertical="center"/>
    </xf>
    <xf numFmtId="0" fontId="1" fillId="2" borderId="22" xfId="0" applyFont="1" applyFill="1" applyBorder="1" applyAlignment="1">
      <alignment horizontal="center" vertical="center"/>
    </xf>
    <xf numFmtId="0" fontId="2" fillId="9" borderId="1" xfId="0" applyFont="1" applyFill="1" applyBorder="1" applyAlignment="1">
      <alignment horizontal="center" vertical="center"/>
    </xf>
    <xf numFmtId="0" fontId="10" fillId="13" borderId="1" xfId="0" applyFont="1" applyFill="1" applyBorder="1" applyAlignment="1">
      <alignment horizontal="center" vertical="center"/>
    </xf>
    <xf numFmtId="0" fontId="7" fillId="2" borderId="24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vertical="center"/>
    </xf>
    <xf numFmtId="0" fontId="1" fillId="2" borderId="27" xfId="0" applyFont="1" applyFill="1" applyBorder="1" applyAlignment="1">
      <alignment vertical="center"/>
    </xf>
    <xf numFmtId="166" fontId="1" fillId="2" borderId="22" xfId="0" applyNumberFormat="1" applyFont="1" applyFill="1" applyBorder="1" applyAlignment="1">
      <alignment horizontal="center" vertical="center"/>
    </xf>
    <xf numFmtId="166" fontId="1" fillId="2" borderId="43" xfId="0" applyNumberFormat="1" applyFont="1" applyFill="1" applyBorder="1" applyAlignment="1">
      <alignment horizontal="center" vertical="center"/>
    </xf>
    <xf numFmtId="0" fontId="4" fillId="5" borderId="14" xfId="0" applyFont="1" applyFill="1" applyBorder="1" applyAlignment="1">
      <alignment horizontal="center"/>
    </xf>
    <xf numFmtId="0" fontId="4" fillId="5" borderId="0" xfId="0" applyFont="1" applyFill="1" applyAlignment="1">
      <alignment horizontal="center"/>
    </xf>
    <xf numFmtId="0" fontId="4" fillId="5" borderId="30" xfId="0" applyFont="1" applyFill="1" applyBorder="1" applyAlignment="1">
      <alignment horizontal="center"/>
    </xf>
    <xf numFmtId="0" fontId="1" fillId="2" borderId="25" xfId="0" applyFont="1" applyFill="1" applyBorder="1" applyAlignment="1">
      <alignment horizontal="center" vertical="center"/>
    </xf>
    <xf numFmtId="0" fontId="1" fillId="2" borderId="26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27" xfId="0" applyFont="1" applyFill="1" applyBorder="1" applyAlignment="1">
      <alignment horizontal="center" vertical="center"/>
    </xf>
    <xf numFmtId="0" fontId="1" fillId="2" borderId="28" xfId="0" applyFont="1" applyFill="1" applyBorder="1" applyAlignment="1">
      <alignment horizontal="center" vertical="center"/>
    </xf>
    <xf numFmtId="0" fontId="1" fillId="2" borderId="29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6" borderId="23" xfId="0" applyFont="1" applyFill="1" applyBorder="1" applyAlignment="1">
      <alignment horizontal="center" vertical="center" wrapText="1"/>
    </xf>
    <xf numFmtId="0" fontId="2" fillId="6" borderId="24" xfId="0" applyFont="1" applyFill="1" applyBorder="1" applyAlignment="1">
      <alignment horizontal="center" vertical="center" wrapText="1"/>
    </xf>
    <xf numFmtId="0" fontId="2" fillId="6" borderId="42" xfId="0" applyFont="1" applyFill="1" applyBorder="1" applyAlignment="1">
      <alignment horizontal="center" vertical="center" wrapText="1"/>
    </xf>
    <xf numFmtId="0" fontId="2" fillId="6" borderId="35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/>
    </xf>
    <xf numFmtId="0" fontId="2" fillId="4" borderId="12" xfId="0" applyFont="1" applyFill="1" applyBorder="1" applyAlignment="1">
      <alignment horizontal="center" vertical="center"/>
    </xf>
    <xf numFmtId="0" fontId="2" fillId="6" borderId="2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2" fillId="6" borderId="40" xfId="0" applyFont="1" applyFill="1" applyBorder="1" applyAlignment="1">
      <alignment horizontal="center" vertical="center"/>
    </xf>
    <xf numFmtId="0" fontId="2" fillId="6" borderId="3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8" borderId="4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/>
    </xf>
    <xf numFmtId="0" fontId="1" fillId="2" borderId="22" xfId="0" applyFont="1" applyFill="1" applyBorder="1" applyAlignment="1">
      <alignment horizontal="center" vertical="center"/>
    </xf>
    <xf numFmtId="0" fontId="1" fillId="13" borderId="19" xfId="0" applyFont="1" applyFill="1" applyBorder="1" applyAlignment="1">
      <alignment horizontal="center" vertical="center"/>
    </xf>
    <xf numFmtId="0" fontId="1" fillId="13" borderId="18" xfId="0" applyFont="1" applyFill="1" applyBorder="1" applyAlignment="1">
      <alignment horizontal="center" vertical="center"/>
    </xf>
    <xf numFmtId="0" fontId="7" fillId="13" borderId="19" xfId="0" applyFont="1" applyFill="1" applyBorder="1" applyAlignment="1">
      <alignment horizontal="center" vertical="center"/>
    </xf>
    <xf numFmtId="0" fontId="7" fillId="13" borderId="18" xfId="0" applyFont="1" applyFill="1" applyBorder="1" applyAlignment="1">
      <alignment horizontal="center" vertical="center"/>
    </xf>
    <xf numFmtId="0" fontId="7" fillId="11" borderId="19" xfId="0" applyFont="1" applyFill="1" applyBorder="1" applyAlignment="1">
      <alignment horizontal="center" vertical="center"/>
    </xf>
    <xf numFmtId="0" fontId="7" fillId="11" borderId="18" xfId="0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/>
    </xf>
    <xf numFmtId="0" fontId="1" fillId="2" borderId="23" xfId="0" applyFont="1" applyFill="1" applyBorder="1" applyAlignment="1">
      <alignment horizontal="center" vertical="center"/>
    </xf>
    <xf numFmtId="0" fontId="1" fillId="2" borderId="24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2" fillId="9" borderId="4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 wrapText="1"/>
    </xf>
    <xf numFmtId="0" fontId="2" fillId="9" borderId="4" xfId="0" applyFont="1" applyFill="1" applyBorder="1" applyAlignment="1">
      <alignment horizontal="center" vertical="center"/>
    </xf>
    <xf numFmtId="0" fontId="2" fillId="9" borderId="1" xfId="0" applyFont="1" applyFill="1" applyBorder="1" applyAlignment="1">
      <alignment horizontal="center" vertical="center"/>
    </xf>
    <xf numFmtId="0" fontId="2" fillId="9" borderId="19" xfId="0" applyFont="1" applyFill="1" applyBorder="1" applyAlignment="1">
      <alignment horizontal="left" vertical="center"/>
    </xf>
    <xf numFmtId="0" fontId="2" fillId="9" borderId="20" xfId="0" applyFont="1" applyFill="1" applyBorder="1" applyAlignment="1">
      <alignment horizontal="left" vertical="center"/>
    </xf>
    <xf numFmtId="0" fontId="2" fillId="9" borderId="18" xfId="0" applyFont="1" applyFill="1" applyBorder="1" applyAlignment="1">
      <alignment horizontal="left" vertical="center"/>
    </xf>
    <xf numFmtId="0" fontId="2" fillId="8" borderId="37" xfId="0" applyFont="1" applyFill="1" applyBorder="1" applyAlignment="1">
      <alignment horizontal="center" vertical="center" wrapText="1"/>
    </xf>
    <xf numFmtId="0" fontId="2" fillId="8" borderId="38" xfId="0" applyFont="1" applyFill="1" applyBorder="1" applyAlignment="1">
      <alignment horizontal="center" vertical="center" wrapText="1"/>
    </xf>
    <xf numFmtId="0" fontId="2" fillId="8" borderId="5" xfId="0" applyFont="1" applyFill="1" applyBorder="1" applyAlignment="1">
      <alignment horizontal="center"/>
    </xf>
    <xf numFmtId="0" fontId="2" fillId="8" borderId="6" xfId="0" applyFont="1" applyFill="1" applyBorder="1" applyAlignment="1">
      <alignment horizontal="center"/>
    </xf>
    <xf numFmtId="0" fontId="2" fillId="7" borderId="7" xfId="0" applyFont="1" applyFill="1" applyBorder="1" applyAlignment="1">
      <alignment horizontal="center" vertical="center" wrapText="1"/>
    </xf>
    <xf numFmtId="0" fontId="2" fillId="7" borderId="8" xfId="0" applyFont="1" applyFill="1" applyBorder="1" applyAlignment="1">
      <alignment horizontal="center" vertical="center" wrapText="1"/>
    </xf>
    <xf numFmtId="0" fontId="2" fillId="7" borderId="16" xfId="0" applyFont="1" applyFill="1" applyBorder="1" applyAlignment="1">
      <alignment horizontal="center" vertical="center" wrapText="1"/>
    </xf>
    <xf numFmtId="0" fontId="2" fillId="5" borderId="7" xfId="0" applyFont="1" applyFill="1" applyBorder="1" applyAlignment="1">
      <alignment horizontal="center" vertical="center" wrapText="1"/>
    </xf>
    <xf numFmtId="0" fontId="2" fillId="5" borderId="8" xfId="0" applyFont="1" applyFill="1" applyBorder="1" applyAlignment="1">
      <alignment horizontal="center" vertical="center" wrapText="1"/>
    </xf>
    <xf numFmtId="0" fontId="2" fillId="5" borderId="16" xfId="0" applyFont="1" applyFill="1" applyBorder="1" applyAlignment="1">
      <alignment horizontal="center" vertical="center" wrapText="1"/>
    </xf>
    <xf numFmtId="0" fontId="2" fillId="10" borderId="7" xfId="0" applyFont="1" applyFill="1" applyBorder="1" applyAlignment="1">
      <alignment horizontal="center" vertical="center" wrapText="1"/>
    </xf>
    <xf numFmtId="0" fontId="2" fillId="10" borderId="8" xfId="0" applyFont="1" applyFill="1" applyBorder="1" applyAlignment="1">
      <alignment horizontal="center" vertical="center" wrapText="1"/>
    </xf>
    <xf numFmtId="0" fontId="2" fillId="10" borderId="16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19" xfId="0" applyFont="1" applyFill="1" applyBorder="1" applyAlignment="1">
      <alignment horizontal="center" vertical="center"/>
    </xf>
    <xf numFmtId="0" fontId="1" fillId="3" borderId="20" xfId="0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/>
    </xf>
    <xf numFmtId="0" fontId="1" fillId="12" borderId="1" xfId="0" applyFont="1" applyFill="1" applyBorder="1" applyAlignment="1">
      <alignment horizontal="center" vertical="center"/>
    </xf>
    <xf numFmtId="0" fontId="2" fillId="6" borderId="2" xfId="0" applyFont="1" applyFill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 wrapText="1"/>
    </xf>
    <xf numFmtId="0" fontId="1" fillId="3" borderId="23" xfId="0" applyFont="1" applyFill="1" applyBorder="1" applyAlignment="1">
      <alignment horizontal="center" vertical="center"/>
    </xf>
    <xf numFmtId="0" fontId="1" fillId="3" borderId="24" xfId="0" applyFont="1" applyFill="1" applyBorder="1" applyAlignment="1">
      <alignment horizontal="center" vertical="center"/>
    </xf>
    <xf numFmtId="0" fontId="1" fillId="3" borderId="21" xfId="0" applyFont="1" applyFill="1" applyBorder="1" applyAlignment="1">
      <alignment horizontal="center" vertical="center"/>
    </xf>
    <xf numFmtId="0" fontId="1" fillId="3" borderId="22" xfId="0" applyFont="1" applyFill="1" applyBorder="1" applyAlignment="1">
      <alignment horizontal="center" vertical="center"/>
    </xf>
    <xf numFmtId="0" fontId="2" fillId="9" borderId="19" xfId="0" applyFont="1" applyFill="1" applyBorder="1" applyAlignment="1">
      <alignment horizontal="center" vertical="center"/>
    </xf>
    <xf numFmtId="0" fontId="2" fillId="9" borderId="20" xfId="0" applyFont="1" applyFill="1" applyBorder="1" applyAlignment="1">
      <alignment horizontal="center" vertical="center"/>
    </xf>
    <xf numFmtId="0" fontId="2" fillId="9" borderId="1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D916F"/>
      <color rgb="FFF7CB15"/>
      <color rgb="FF00A5E0"/>
      <color rgb="FF71F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15689</xdr:colOff>
      <xdr:row>0</xdr:row>
      <xdr:rowOff>27214</xdr:rowOff>
    </xdr:from>
    <xdr:to>
      <xdr:col>2</xdr:col>
      <xdr:colOff>707569</xdr:colOff>
      <xdr:row>2</xdr:row>
      <xdr:rowOff>238699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15689" y="27214"/>
          <a:ext cx="2215880" cy="821085"/>
        </a:xfrm>
        <a:prstGeom prst="rect">
          <a:avLst/>
        </a:prstGeom>
      </xdr:spPr>
    </xdr:pic>
    <xdr:clientData/>
  </xdr:twoCellAnchor>
  <xdr:twoCellAnchor>
    <xdr:from>
      <xdr:col>1</xdr:col>
      <xdr:colOff>408655</xdr:colOff>
      <xdr:row>1</xdr:row>
      <xdr:rowOff>236991</xdr:rowOff>
    </xdr:from>
    <xdr:to>
      <xdr:col>2</xdr:col>
      <xdr:colOff>233951</xdr:colOff>
      <xdr:row>2</xdr:row>
      <xdr:rowOff>243936</xdr:rowOff>
    </xdr:to>
    <xdr:sp macro="" textlink="">
      <xdr:nvSpPr>
        <xdr:cNvPr id="3" name="TextBox 15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612762" y="536348"/>
          <a:ext cx="1104368" cy="306302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sz="1400">
              <a:solidFill>
                <a:srgbClr val="00B0F0"/>
              </a:solidFill>
              <a:latin typeface="Calibri" panose="020F0502020204030204"/>
            </a:rPr>
            <a:t>Operations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Green">
      <a:dk1>
        <a:sysClr val="windowText" lastClr="000000"/>
      </a:dk1>
      <a:lt1>
        <a:sysClr val="window" lastClr="FFFFFF"/>
      </a:lt1>
      <a:dk2>
        <a:srgbClr val="455F51"/>
      </a:dk2>
      <a:lt2>
        <a:srgbClr val="E3DED1"/>
      </a:lt2>
      <a:accent1>
        <a:srgbClr val="549E39"/>
      </a:accent1>
      <a:accent2>
        <a:srgbClr val="8AB833"/>
      </a:accent2>
      <a:accent3>
        <a:srgbClr val="C0CF3A"/>
      </a:accent3>
      <a:accent4>
        <a:srgbClr val="029676"/>
      </a:accent4>
      <a:accent5>
        <a:srgbClr val="4AB5C4"/>
      </a:accent5>
      <a:accent6>
        <a:srgbClr val="0989B1"/>
      </a:accent6>
      <a:hlink>
        <a:srgbClr val="6B9F25"/>
      </a:hlink>
      <a:folHlink>
        <a:srgbClr val="BA6906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chemeClr val="accent6">
            <a:lumMod val="60000"/>
            <a:lumOff val="40000"/>
          </a:schemeClr>
        </a:solidFill>
      </a:spPr>
      <a:bodyPr vertOverflow="clip" horzOverflow="clip" rtlCol="0" anchor="t"/>
      <a:lstStyle>
        <a:defPPr algn="l">
          <a:defRPr sz="1100"/>
        </a:defPPr>
      </a:lstStyle>
      <a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a:style>
    </a:sp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57"/>
  <sheetViews>
    <sheetView tabSelected="1" showRuler="0" topLeftCell="A91" zoomScale="70" zoomScaleNormal="70" zoomScaleSheetLayoutView="50" zoomScalePageLayoutView="30" workbookViewId="0">
      <selection activeCell="L19" sqref="L19"/>
    </sheetView>
  </sheetViews>
  <sheetFormatPr defaultColWidth="9.140625" defaultRowHeight="18.75" customHeight="1" x14ac:dyDescent="0.3"/>
  <cols>
    <col min="1" max="1" width="3.140625" style="1" customWidth="1"/>
    <col min="2" max="2" width="19.140625" style="3" customWidth="1"/>
    <col min="3" max="3" width="12.42578125" style="6" customWidth="1"/>
    <col min="4" max="4" width="12.5703125" style="4" customWidth="1"/>
    <col min="5" max="5" width="15" style="4" customWidth="1"/>
    <col min="6" max="6" width="17.42578125" style="4" customWidth="1"/>
    <col min="7" max="7" width="24.140625" style="4" bestFit="1" customWidth="1"/>
    <col min="8" max="8" width="22.28515625" style="4" bestFit="1" customWidth="1"/>
    <col min="9" max="9" width="194" style="5" bestFit="1" customWidth="1"/>
    <col min="10" max="10" width="0.85546875" style="1" customWidth="1"/>
    <col min="11" max="16384" width="9.140625" style="1"/>
  </cols>
  <sheetData>
    <row r="1" spans="1:14" ht="23.25" x14ac:dyDescent="0.35">
      <c r="A1" s="115"/>
      <c r="B1" s="104"/>
      <c r="C1" s="104"/>
      <c r="D1" s="104"/>
      <c r="E1" s="104"/>
      <c r="F1" s="110"/>
      <c r="G1" s="110"/>
      <c r="H1" s="104"/>
      <c r="I1" s="105"/>
    </row>
    <row r="2" spans="1:14" ht="23.25" x14ac:dyDescent="0.35">
      <c r="A2" s="177" t="s">
        <v>0</v>
      </c>
      <c r="B2" s="178"/>
      <c r="C2" s="178"/>
      <c r="D2" s="178"/>
      <c r="E2" s="178"/>
      <c r="F2" s="178"/>
      <c r="G2" s="178"/>
      <c r="H2" s="178"/>
      <c r="I2" s="179"/>
    </row>
    <row r="3" spans="1:14" ht="21.75" thickBot="1" x14ac:dyDescent="0.4">
      <c r="A3" s="116"/>
      <c r="B3" s="79"/>
      <c r="C3" s="79"/>
      <c r="D3" s="79"/>
      <c r="E3" s="79"/>
      <c r="F3" s="111"/>
      <c r="G3" s="111"/>
      <c r="H3" s="79"/>
      <c r="I3" s="80">
        <v>45455</v>
      </c>
    </row>
    <row r="4" spans="1:14" s="2" customFormat="1" ht="38.25" thickBot="1" x14ac:dyDescent="0.35">
      <c r="A4" s="192" t="s">
        <v>1</v>
      </c>
      <c r="B4" s="193"/>
      <c r="C4" s="46" t="s">
        <v>2</v>
      </c>
      <c r="D4" s="47" t="s">
        <v>3</v>
      </c>
      <c r="E4" s="48" t="s">
        <v>4</v>
      </c>
      <c r="F4" s="49" t="s">
        <v>5</v>
      </c>
      <c r="G4" s="50" t="s">
        <v>6</v>
      </c>
      <c r="H4" s="86" t="s">
        <v>7</v>
      </c>
      <c r="I4" s="51" t="s">
        <v>8</v>
      </c>
    </row>
    <row r="5" spans="1:14" s="2" customFormat="1" x14ac:dyDescent="0.3">
      <c r="A5" s="194" t="s">
        <v>9</v>
      </c>
      <c r="B5" s="195"/>
      <c r="C5" s="195"/>
      <c r="D5" s="195"/>
      <c r="E5" s="195"/>
      <c r="F5" s="195"/>
      <c r="G5" s="195"/>
      <c r="H5" s="196"/>
      <c r="I5" s="197"/>
    </row>
    <row r="6" spans="1:14" x14ac:dyDescent="0.3">
      <c r="A6" s="186" t="s">
        <v>10</v>
      </c>
      <c r="B6" s="187"/>
      <c r="C6" s="7" t="s">
        <v>11</v>
      </c>
      <c r="D6" s="164">
        <v>160</v>
      </c>
      <c r="E6" s="44">
        <v>155</v>
      </c>
      <c r="F6" s="44" t="s">
        <v>12</v>
      </c>
      <c r="G6" s="119"/>
      <c r="H6" s="119"/>
      <c r="I6" s="88"/>
      <c r="L6" s="112"/>
      <c r="M6" s="89"/>
      <c r="N6" s="89"/>
    </row>
    <row r="7" spans="1:14" x14ac:dyDescent="0.3">
      <c r="A7" s="186"/>
      <c r="B7" s="187"/>
      <c r="C7" s="7" t="s">
        <v>13</v>
      </c>
      <c r="D7" s="164">
        <v>60</v>
      </c>
      <c r="E7" s="44">
        <v>55</v>
      </c>
      <c r="F7" s="44" t="s">
        <v>12</v>
      </c>
      <c r="G7" s="119"/>
      <c r="H7" s="119"/>
      <c r="I7" s="88"/>
      <c r="L7" s="112"/>
      <c r="M7" s="89"/>
      <c r="N7" s="89"/>
    </row>
    <row r="8" spans="1:14" x14ac:dyDescent="0.3">
      <c r="A8" s="186"/>
      <c r="B8" s="187"/>
      <c r="C8" s="7" t="s">
        <v>14</v>
      </c>
      <c r="D8" s="164">
        <v>160</v>
      </c>
      <c r="E8" s="44">
        <v>155</v>
      </c>
      <c r="F8" s="44" t="s">
        <v>12</v>
      </c>
      <c r="G8" s="119"/>
      <c r="H8" s="152"/>
      <c r="I8" s="52"/>
      <c r="L8" s="113"/>
      <c r="M8" s="114"/>
      <c r="N8" s="89"/>
    </row>
    <row r="9" spans="1:14" x14ac:dyDescent="0.3">
      <c r="A9" s="186"/>
      <c r="B9" s="187"/>
      <c r="C9" s="7" t="s">
        <v>15</v>
      </c>
      <c r="D9" s="164">
        <v>60</v>
      </c>
      <c r="E9" s="44">
        <v>55</v>
      </c>
      <c r="F9" s="44" t="s">
        <v>12</v>
      </c>
      <c r="G9" s="119"/>
      <c r="H9" s="152"/>
      <c r="I9" s="52" t="s">
        <v>16</v>
      </c>
    </row>
    <row r="10" spans="1:14" x14ac:dyDescent="0.3">
      <c r="A10" s="186"/>
      <c r="B10" s="187"/>
      <c r="C10" s="7">
        <v>7</v>
      </c>
      <c r="D10" s="164">
        <v>100</v>
      </c>
      <c r="E10" s="44"/>
      <c r="F10" s="44" t="s">
        <v>17</v>
      </c>
      <c r="G10" s="121">
        <v>45375</v>
      </c>
      <c r="H10" s="121">
        <v>45466</v>
      </c>
      <c r="I10" s="88" t="s">
        <v>18</v>
      </c>
    </row>
    <row r="11" spans="1:14" hidden="1" x14ac:dyDescent="0.3">
      <c r="A11" s="186"/>
      <c r="B11" s="187"/>
      <c r="C11" s="7">
        <v>8</v>
      </c>
      <c r="D11" s="164">
        <v>0</v>
      </c>
      <c r="E11" s="44"/>
      <c r="F11" s="164" t="s">
        <v>17</v>
      </c>
      <c r="G11" s="119"/>
      <c r="H11" s="119"/>
      <c r="I11" s="53" t="s">
        <v>19</v>
      </c>
    </row>
    <row r="12" spans="1:14" x14ac:dyDescent="0.3">
      <c r="A12" s="186"/>
      <c r="B12" s="187"/>
      <c r="C12" s="155">
        <v>9</v>
      </c>
      <c r="D12" s="44">
        <v>100</v>
      </c>
      <c r="E12" s="44">
        <v>90</v>
      </c>
      <c r="F12" s="44" t="s">
        <v>12</v>
      </c>
      <c r="G12" s="121"/>
      <c r="H12" s="121"/>
      <c r="I12" s="88" t="s">
        <v>20</v>
      </c>
    </row>
    <row r="13" spans="1:14" hidden="1" x14ac:dyDescent="0.3">
      <c r="A13" s="186"/>
      <c r="B13" s="187"/>
      <c r="C13" s="7">
        <v>10</v>
      </c>
      <c r="D13" s="164">
        <v>0</v>
      </c>
      <c r="E13" s="164"/>
      <c r="F13" s="164" t="s">
        <v>17</v>
      </c>
      <c r="G13" s="119">
        <v>42442</v>
      </c>
      <c r="H13" s="119"/>
      <c r="I13" s="53" t="s">
        <v>21</v>
      </c>
    </row>
    <row r="14" spans="1:14" hidden="1" x14ac:dyDescent="0.3">
      <c r="A14" s="180" t="s">
        <v>22</v>
      </c>
      <c r="B14" s="181"/>
      <c r="C14" s="7" t="s">
        <v>23</v>
      </c>
      <c r="D14" s="164"/>
      <c r="E14" s="164"/>
      <c r="F14" s="164" t="s">
        <v>17</v>
      </c>
      <c r="G14" s="119">
        <v>44044</v>
      </c>
      <c r="H14" s="119"/>
      <c r="I14" s="88" t="s">
        <v>24</v>
      </c>
    </row>
    <row r="15" spans="1:14" hidden="1" x14ac:dyDescent="0.3">
      <c r="A15" s="182"/>
      <c r="B15" s="183"/>
      <c r="C15" s="7" t="s">
        <v>25</v>
      </c>
      <c r="D15" s="164"/>
      <c r="E15" s="164"/>
      <c r="F15" s="164" t="s">
        <v>17</v>
      </c>
      <c r="G15" s="119"/>
      <c r="H15" s="119"/>
      <c r="I15" s="88" t="s">
        <v>26</v>
      </c>
    </row>
    <row r="16" spans="1:14" x14ac:dyDescent="0.3">
      <c r="A16" s="182"/>
      <c r="B16" s="183"/>
      <c r="C16" s="7">
        <v>3</v>
      </c>
      <c r="D16" s="164">
        <v>216</v>
      </c>
      <c r="E16" s="44"/>
      <c r="F16" s="164" t="s">
        <v>27</v>
      </c>
      <c r="G16" s="119">
        <v>45251</v>
      </c>
      <c r="H16" s="119">
        <v>45465</v>
      </c>
      <c r="I16" s="88" t="s">
        <v>28</v>
      </c>
    </row>
    <row r="17" spans="1:10" x14ac:dyDescent="0.3">
      <c r="A17" s="184"/>
      <c r="B17" s="185"/>
      <c r="C17" s="7">
        <v>4</v>
      </c>
      <c r="D17" s="164">
        <v>216</v>
      </c>
      <c r="E17" s="164"/>
      <c r="F17" s="164" t="s">
        <v>17</v>
      </c>
      <c r="G17" s="119">
        <v>45146</v>
      </c>
      <c r="H17" s="119">
        <v>45716</v>
      </c>
      <c r="I17" s="52" t="s">
        <v>29</v>
      </c>
    </row>
    <row r="18" spans="1:10" x14ac:dyDescent="0.3">
      <c r="A18" s="198" t="s">
        <v>30</v>
      </c>
      <c r="B18" s="199"/>
      <c r="C18" s="155">
        <v>1</v>
      </c>
      <c r="D18" s="44">
        <v>450</v>
      </c>
      <c r="E18" s="44">
        <v>325</v>
      </c>
      <c r="F18" s="44" t="s">
        <v>12</v>
      </c>
      <c r="G18" s="121"/>
      <c r="H18" s="121"/>
      <c r="I18" s="52" t="s">
        <v>31</v>
      </c>
    </row>
    <row r="19" spans="1:10" x14ac:dyDescent="0.3">
      <c r="A19" s="198"/>
      <c r="B19" s="199"/>
      <c r="C19" s="155">
        <v>2</v>
      </c>
      <c r="D19" s="44">
        <v>450</v>
      </c>
      <c r="E19" s="44">
        <v>180</v>
      </c>
      <c r="F19" s="44" t="s">
        <v>12</v>
      </c>
      <c r="G19" s="121"/>
      <c r="H19" s="121"/>
      <c r="I19" s="109" t="s">
        <v>32</v>
      </c>
      <c r="J19" s="108"/>
    </row>
    <row r="20" spans="1:10" x14ac:dyDescent="0.3">
      <c r="A20" s="186" t="s">
        <v>33</v>
      </c>
      <c r="B20" s="187"/>
      <c r="C20" s="7">
        <v>5</v>
      </c>
      <c r="D20" s="164">
        <v>410</v>
      </c>
      <c r="E20" s="44">
        <v>260</v>
      </c>
      <c r="F20" s="164" t="s">
        <v>12</v>
      </c>
      <c r="G20" s="121"/>
      <c r="H20" s="121"/>
      <c r="I20" s="88" t="s">
        <v>34</v>
      </c>
    </row>
    <row r="21" spans="1:10" x14ac:dyDescent="0.3">
      <c r="A21" s="186"/>
      <c r="B21" s="187"/>
      <c r="C21" s="7">
        <v>6</v>
      </c>
      <c r="D21" s="164">
        <v>410</v>
      </c>
      <c r="E21" s="44">
        <v>370</v>
      </c>
      <c r="F21" s="44" t="s">
        <v>12</v>
      </c>
      <c r="G21" s="121"/>
      <c r="H21" s="121"/>
      <c r="I21" s="52" t="s">
        <v>35</v>
      </c>
    </row>
    <row r="22" spans="1:10" ht="38.25" customHeight="1" x14ac:dyDescent="0.3">
      <c r="A22" s="200" t="s">
        <v>36</v>
      </c>
      <c r="B22" s="201"/>
      <c r="C22" s="201"/>
      <c r="D22" s="59">
        <f>SUM(D6:D21)</f>
        <v>2792</v>
      </c>
      <c r="E22" s="60">
        <f>SUM(E6:E21)</f>
        <v>1645</v>
      </c>
      <c r="F22" s="61">
        <f>E22/D22</f>
        <v>0.58918338108882518</v>
      </c>
      <c r="G22" s="61"/>
      <c r="H22" s="85"/>
      <c r="I22" s="62" t="s">
        <v>12</v>
      </c>
    </row>
    <row r="23" spans="1:10" ht="23.1" customHeight="1" x14ac:dyDescent="0.3">
      <c r="A23" s="202"/>
      <c r="B23" s="203"/>
      <c r="C23" s="203"/>
      <c r="D23" s="203"/>
      <c r="E23" s="203"/>
      <c r="F23" s="203"/>
      <c r="G23" s="203"/>
      <c r="H23" s="203"/>
      <c r="I23" s="204"/>
    </row>
    <row r="24" spans="1:10" ht="23.1" customHeight="1" x14ac:dyDescent="0.3">
      <c r="A24" s="188" t="s">
        <v>37</v>
      </c>
      <c r="B24" s="189"/>
      <c r="C24" s="189"/>
      <c r="D24" s="189"/>
      <c r="E24" s="189"/>
      <c r="F24" s="189"/>
      <c r="G24" s="189"/>
      <c r="H24" s="190"/>
      <c r="I24" s="191"/>
    </row>
    <row r="25" spans="1:10" ht="18.75" customHeight="1" x14ac:dyDescent="0.3">
      <c r="A25" s="216" t="s">
        <v>38</v>
      </c>
      <c r="B25" s="217"/>
      <c r="C25" s="9" t="s">
        <v>39</v>
      </c>
      <c r="D25" s="163">
        <v>50</v>
      </c>
      <c r="E25" s="163">
        <v>50</v>
      </c>
      <c r="F25" s="163" t="s">
        <v>12</v>
      </c>
      <c r="G25" s="122"/>
      <c r="H25" s="122"/>
      <c r="I25" s="54"/>
    </row>
    <row r="26" spans="1:10" x14ac:dyDescent="0.3">
      <c r="A26" s="216"/>
      <c r="B26" s="217"/>
      <c r="C26" s="9" t="s">
        <v>40</v>
      </c>
      <c r="D26" s="163">
        <v>50</v>
      </c>
      <c r="E26" s="163">
        <v>50</v>
      </c>
      <c r="F26" s="163" t="s">
        <v>12</v>
      </c>
      <c r="G26" s="123"/>
      <c r="H26" s="123"/>
      <c r="I26" s="54"/>
    </row>
    <row r="27" spans="1:10" x14ac:dyDescent="0.3">
      <c r="A27" s="216"/>
      <c r="B27" s="217"/>
      <c r="C27" s="9" t="s">
        <v>41</v>
      </c>
      <c r="D27" s="163">
        <v>50</v>
      </c>
      <c r="E27" s="163"/>
      <c r="F27" s="163" t="s">
        <v>17</v>
      </c>
      <c r="G27" s="122">
        <v>44606</v>
      </c>
      <c r="H27" s="124" t="s">
        <v>42</v>
      </c>
      <c r="I27" s="54" t="s">
        <v>43</v>
      </c>
    </row>
    <row r="28" spans="1:10" x14ac:dyDescent="0.3">
      <c r="A28" s="216"/>
      <c r="B28" s="217"/>
      <c r="C28" s="9" t="s">
        <v>44</v>
      </c>
      <c r="D28" s="163">
        <v>50</v>
      </c>
      <c r="E28" s="163"/>
      <c r="F28" s="163" t="s">
        <v>17</v>
      </c>
      <c r="G28" s="122">
        <v>44866</v>
      </c>
      <c r="H28" s="124">
        <v>45453</v>
      </c>
      <c r="I28" s="83" t="s">
        <v>45</v>
      </c>
    </row>
    <row r="29" spans="1:10" x14ac:dyDescent="0.3">
      <c r="A29" s="216"/>
      <c r="B29" s="217"/>
      <c r="C29" s="100" t="s">
        <v>46</v>
      </c>
      <c r="D29" s="45">
        <v>96</v>
      </c>
      <c r="E29" s="45"/>
      <c r="F29" s="45" t="s">
        <v>17</v>
      </c>
      <c r="G29" s="123">
        <v>45454</v>
      </c>
      <c r="H29" s="154">
        <v>45455</v>
      </c>
      <c r="I29" s="84" t="s">
        <v>47</v>
      </c>
    </row>
    <row r="30" spans="1:10" ht="21.75" customHeight="1" x14ac:dyDescent="0.3">
      <c r="A30" s="216"/>
      <c r="B30" s="217"/>
      <c r="C30" s="9" t="s">
        <v>48</v>
      </c>
      <c r="D30" s="163">
        <v>50</v>
      </c>
      <c r="E30" s="163"/>
      <c r="F30" s="163" t="s">
        <v>17</v>
      </c>
      <c r="G30" s="122">
        <v>44387</v>
      </c>
      <c r="H30" s="124">
        <v>45505</v>
      </c>
      <c r="I30" s="54" t="s">
        <v>49</v>
      </c>
    </row>
    <row r="31" spans="1:10" x14ac:dyDescent="0.3">
      <c r="A31" s="216"/>
      <c r="B31" s="217"/>
      <c r="C31" s="9" t="s">
        <v>50</v>
      </c>
      <c r="D31" s="163">
        <v>50</v>
      </c>
      <c r="E31" s="163"/>
      <c r="F31" s="163" t="s">
        <v>17</v>
      </c>
      <c r="G31" s="122">
        <v>42630</v>
      </c>
      <c r="H31" s="124">
        <v>45505</v>
      </c>
      <c r="I31" s="54" t="s">
        <v>49</v>
      </c>
    </row>
    <row r="32" spans="1:10" x14ac:dyDescent="0.3">
      <c r="A32" s="216"/>
      <c r="B32" s="217"/>
      <c r="C32" s="9" t="s">
        <v>51</v>
      </c>
      <c r="D32" s="163">
        <v>50</v>
      </c>
      <c r="E32" s="163"/>
      <c r="F32" s="163" t="s">
        <v>27</v>
      </c>
      <c r="G32" s="122">
        <v>45288</v>
      </c>
      <c r="H32" s="124">
        <v>45717</v>
      </c>
      <c r="I32" s="54" t="s">
        <v>52</v>
      </c>
    </row>
    <row r="33" spans="1:9" x14ac:dyDescent="0.3">
      <c r="A33" s="216"/>
      <c r="B33" s="217"/>
      <c r="C33" s="9" t="s">
        <v>53</v>
      </c>
      <c r="D33" s="163">
        <v>50</v>
      </c>
      <c r="E33" s="163">
        <v>50</v>
      </c>
      <c r="F33" s="163" t="s">
        <v>54</v>
      </c>
      <c r="G33" s="122"/>
      <c r="H33" s="124"/>
      <c r="I33" s="54" t="s">
        <v>55</v>
      </c>
    </row>
    <row r="34" spans="1:9" x14ac:dyDescent="0.3">
      <c r="A34" s="216"/>
      <c r="B34" s="217"/>
      <c r="C34" s="9" t="s">
        <v>56</v>
      </c>
      <c r="D34" s="163">
        <v>96</v>
      </c>
      <c r="E34" s="163"/>
      <c r="F34" s="163" t="s">
        <v>17</v>
      </c>
      <c r="G34" s="122">
        <v>42914</v>
      </c>
      <c r="H34" s="124" t="s">
        <v>42</v>
      </c>
      <c r="I34" s="54" t="s">
        <v>57</v>
      </c>
    </row>
    <row r="35" spans="1:9" ht="20.45" customHeight="1" x14ac:dyDescent="0.3">
      <c r="A35" s="218" t="s">
        <v>58</v>
      </c>
      <c r="B35" s="219"/>
      <c r="C35" s="219"/>
      <c r="D35" s="170">
        <f>SUM(D25:D34)</f>
        <v>592</v>
      </c>
      <c r="E35" s="170">
        <f>SUM(E25:E34)</f>
        <v>150</v>
      </c>
      <c r="F35" s="21">
        <f>E35/D35</f>
        <v>0.2533783783783784</v>
      </c>
      <c r="G35" s="125"/>
      <c r="H35" s="126"/>
      <c r="I35" s="55" t="s">
        <v>59</v>
      </c>
    </row>
    <row r="36" spans="1:9" x14ac:dyDescent="0.3">
      <c r="A36" s="186" t="s">
        <v>60</v>
      </c>
      <c r="B36" s="187"/>
      <c r="C36" s="7" t="s">
        <v>39</v>
      </c>
      <c r="D36" s="164">
        <v>21</v>
      </c>
      <c r="E36" s="164">
        <v>20</v>
      </c>
      <c r="F36" s="164" t="s">
        <v>12</v>
      </c>
      <c r="G36" s="121"/>
      <c r="H36" s="121"/>
      <c r="I36" s="52"/>
    </row>
    <row r="37" spans="1:9" x14ac:dyDescent="0.3">
      <c r="A37" s="186"/>
      <c r="B37" s="187"/>
      <c r="C37" s="7" t="s">
        <v>40</v>
      </c>
      <c r="D37" s="164">
        <v>21</v>
      </c>
      <c r="E37" s="164"/>
      <c r="F37" s="164" t="s">
        <v>17</v>
      </c>
      <c r="G37" s="121">
        <v>45448</v>
      </c>
      <c r="H37" s="121">
        <v>45455</v>
      </c>
      <c r="I37" s="52" t="s">
        <v>61</v>
      </c>
    </row>
    <row r="38" spans="1:9" x14ac:dyDescent="0.3">
      <c r="A38" s="186" t="s">
        <v>62</v>
      </c>
      <c r="B38" s="187"/>
      <c r="C38" s="7" t="s">
        <v>48</v>
      </c>
      <c r="D38" s="164">
        <v>21</v>
      </c>
      <c r="E38" s="164"/>
      <c r="F38" s="164" t="s">
        <v>17</v>
      </c>
      <c r="G38" s="119"/>
      <c r="H38" s="120"/>
      <c r="I38" s="52" t="s">
        <v>63</v>
      </c>
    </row>
    <row r="39" spans="1:9" x14ac:dyDescent="0.3">
      <c r="A39" s="186"/>
      <c r="B39" s="187"/>
      <c r="C39" s="7" t="s">
        <v>50</v>
      </c>
      <c r="D39" s="164">
        <v>21</v>
      </c>
      <c r="E39" s="164"/>
      <c r="F39" s="164" t="s">
        <v>17</v>
      </c>
      <c r="G39" s="119"/>
      <c r="H39" s="120">
        <v>45505</v>
      </c>
      <c r="I39" s="52" t="s">
        <v>64</v>
      </c>
    </row>
    <row r="40" spans="1:9" x14ac:dyDescent="0.3">
      <c r="A40" s="180" t="s">
        <v>65</v>
      </c>
      <c r="B40" s="181"/>
      <c r="C40" s="7" t="s">
        <v>39</v>
      </c>
      <c r="D40" s="164">
        <v>21</v>
      </c>
      <c r="E40" s="44">
        <v>18</v>
      </c>
      <c r="F40" s="164" t="s">
        <v>12</v>
      </c>
      <c r="G40" s="119"/>
      <c r="H40" s="120"/>
      <c r="I40" s="52"/>
    </row>
    <row r="41" spans="1:9" x14ac:dyDescent="0.3">
      <c r="A41" s="182"/>
      <c r="B41" s="183"/>
      <c r="C41" s="7" t="s">
        <v>40</v>
      </c>
      <c r="D41" s="164">
        <v>21</v>
      </c>
      <c r="E41" s="164">
        <v>18</v>
      </c>
      <c r="F41" s="164" t="s">
        <v>12</v>
      </c>
      <c r="G41" s="119"/>
      <c r="H41" s="119"/>
      <c r="I41" s="52"/>
    </row>
    <row r="42" spans="1:9" ht="21" customHeight="1" x14ac:dyDescent="0.3">
      <c r="A42" s="182"/>
      <c r="B42" s="183"/>
      <c r="C42" s="155" t="s">
        <v>48</v>
      </c>
      <c r="D42" s="44">
        <v>21</v>
      </c>
      <c r="E42" s="44">
        <v>18</v>
      </c>
      <c r="F42" s="44" t="s">
        <v>12</v>
      </c>
      <c r="G42" s="121"/>
      <c r="H42" s="121"/>
      <c r="I42" s="88"/>
    </row>
    <row r="43" spans="1:9" ht="18.75" hidden="1" customHeight="1" x14ac:dyDescent="0.3">
      <c r="A43" s="173"/>
      <c r="B43" s="174"/>
      <c r="C43" s="7" t="s">
        <v>50</v>
      </c>
      <c r="D43" s="164"/>
      <c r="E43" s="164"/>
      <c r="F43" s="164" t="s">
        <v>17</v>
      </c>
      <c r="G43" s="119"/>
      <c r="H43" s="120"/>
      <c r="I43" s="53" t="s">
        <v>66</v>
      </c>
    </row>
    <row r="44" spans="1:9" ht="19.5" hidden="1" customHeight="1" x14ac:dyDescent="0.3">
      <c r="A44" s="173"/>
      <c r="B44" s="174"/>
      <c r="C44" s="7" t="s">
        <v>67</v>
      </c>
      <c r="D44" s="164"/>
      <c r="E44" s="164"/>
      <c r="F44" s="164" t="s">
        <v>17</v>
      </c>
      <c r="G44" s="119"/>
      <c r="H44" s="120"/>
      <c r="I44" s="53" t="s">
        <v>68</v>
      </c>
    </row>
    <row r="45" spans="1:9" ht="16.5" hidden="1" customHeight="1" x14ac:dyDescent="0.3">
      <c r="A45" s="173"/>
      <c r="B45" s="174"/>
      <c r="C45" s="7" t="s">
        <v>69</v>
      </c>
      <c r="D45" s="164"/>
      <c r="E45" s="164"/>
      <c r="F45" s="164" t="s">
        <v>17</v>
      </c>
      <c r="G45" s="119"/>
      <c r="H45" s="120"/>
      <c r="I45" s="53" t="s">
        <v>70</v>
      </c>
    </row>
    <row r="46" spans="1:9" x14ac:dyDescent="0.3">
      <c r="A46" s="180" t="s">
        <v>65</v>
      </c>
      <c r="B46" s="181"/>
      <c r="C46" s="7" t="s">
        <v>71</v>
      </c>
      <c r="D46" s="164">
        <v>27</v>
      </c>
      <c r="E46" s="164">
        <v>27</v>
      </c>
      <c r="F46" s="164" t="s">
        <v>72</v>
      </c>
      <c r="G46" s="119"/>
      <c r="H46" s="120"/>
      <c r="I46" s="82"/>
    </row>
    <row r="47" spans="1:9" x14ac:dyDescent="0.3">
      <c r="A47" s="182"/>
      <c r="B47" s="183"/>
      <c r="C47" s="7" t="s">
        <v>73</v>
      </c>
      <c r="D47" s="164">
        <v>27</v>
      </c>
      <c r="E47" s="164">
        <v>27</v>
      </c>
      <c r="F47" s="164" t="s">
        <v>72</v>
      </c>
      <c r="G47" s="119"/>
      <c r="H47" s="120"/>
      <c r="I47" s="52"/>
    </row>
    <row r="48" spans="1:9" x14ac:dyDescent="0.3">
      <c r="A48" s="184"/>
      <c r="B48" s="185"/>
      <c r="C48" s="7" t="s">
        <v>74</v>
      </c>
      <c r="D48" s="164">
        <v>27</v>
      </c>
      <c r="E48" s="44">
        <v>27</v>
      </c>
      <c r="F48" s="164" t="s">
        <v>12</v>
      </c>
      <c r="G48" s="119"/>
      <c r="H48" s="120"/>
      <c r="I48" s="52"/>
    </row>
    <row r="49" spans="1:9" x14ac:dyDescent="0.3">
      <c r="A49" s="186" t="s">
        <v>75</v>
      </c>
      <c r="B49" s="187"/>
      <c r="C49" s="7" t="s">
        <v>39</v>
      </c>
      <c r="D49" s="164">
        <v>21</v>
      </c>
      <c r="E49" s="164"/>
      <c r="F49" s="164" t="s">
        <v>17</v>
      </c>
      <c r="G49" s="119"/>
      <c r="H49" s="120"/>
      <c r="I49" s="52" t="s">
        <v>76</v>
      </c>
    </row>
    <row r="50" spans="1:9" x14ac:dyDescent="0.3">
      <c r="A50" s="186"/>
      <c r="B50" s="187"/>
      <c r="C50" s="7" t="s">
        <v>40</v>
      </c>
      <c r="D50" s="164">
        <v>21</v>
      </c>
      <c r="E50" s="164"/>
      <c r="F50" s="164" t="s">
        <v>17</v>
      </c>
      <c r="G50" s="119"/>
      <c r="H50" s="120" t="s">
        <v>42</v>
      </c>
      <c r="I50" s="52" t="s">
        <v>77</v>
      </c>
    </row>
    <row r="51" spans="1:9" x14ac:dyDescent="0.3">
      <c r="A51" s="186" t="s">
        <v>78</v>
      </c>
      <c r="B51" s="187"/>
      <c r="C51" s="7" t="s">
        <v>39</v>
      </c>
      <c r="D51" s="164">
        <v>21</v>
      </c>
      <c r="E51" s="164"/>
      <c r="F51" s="164" t="s">
        <v>17</v>
      </c>
      <c r="G51" s="119"/>
      <c r="H51" s="120"/>
      <c r="I51" s="52" t="s">
        <v>79</v>
      </c>
    </row>
    <row r="52" spans="1:9" x14ac:dyDescent="0.3">
      <c r="A52" s="186"/>
      <c r="B52" s="187"/>
      <c r="C52" s="155" t="s">
        <v>40</v>
      </c>
      <c r="D52" s="44">
        <v>21</v>
      </c>
      <c r="E52" s="44">
        <v>20</v>
      </c>
      <c r="F52" s="44" t="s">
        <v>12</v>
      </c>
      <c r="G52" s="119"/>
      <c r="H52" s="119"/>
      <c r="I52" s="88"/>
    </row>
    <row r="53" spans="1:9" x14ac:dyDescent="0.3">
      <c r="A53" s="186" t="s">
        <v>80</v>
      </c>
      <c r="B53" s="187"/>
      <c r="C53" s="7" t="s">
        <v>39</v>
      </c>
      <c r="D53" s="164">
        <v>21</v>
      </c>
      <c r="E53" s="164"/>
      <c r="F53" s="164" t="s">
        <v>17</v>
      </c>
      <c r="G53" s="119"/>
      <c r="H53" s="120"/>
      <c r="I53" s="52" t="s">
        <v>81</v>
      </c>
    </row>
    <row r="54" spans="1:9" ht="18.75" customHeight="1" x14ac:dyDescent="0.3">
      <c r="A54" s="186"/>
      <c r="B54" s="187"/>
      <c r="C54" s="7" t="s">
        <v>40</v>
      </c>
      <c r="D54" s="164">
        <v>21</v>
      </c>
      <c r="E54" s="164">
        <v>16</v>
      </c>
      <c r="F54" s="164" t="s">
        <v>12</v>
      </c>
      <c r="G54" s="119"/>
      <c r="H54" s="120"/>
      <c r="I54" s="52"/>
    </row>
    <row r="55" spans="1:9" x14ac:dyDescent="0.3">
      <c r="A55" s="186" t="s">
        <v>82</v>
      </c>
      <c r="B55" s="187"/>
      <c r="C55" s="7" t="s">
        <v>39</v>
      </c>
      <c r="D55" s="164">
        <v>21</v>
      </c>
      <c r="E55" s="164"/>
      <c r="F55" s="164" t="s">
        <v>17</v>
      </c>
      <c r="G55" s="119"/>
      <c r="H55" s="120"/>
      <c r="I55" s="52" t="s">
        <v>83</v>
      </c>
    </row>
    <row r="56" spans="1:9" ht="20.45" customHeight="1" x14ac:dyDescent="0.3">
      <c r="A56" s="205"/>
      <c r="B56" s="206"/>
      <c r="C56" s="31" t="s">
        <v>40</v>
      </c>
      <c r="D56" s="169">
        <v>21</v>
      </c>
      <c r="E56" s="169"/>
      <c r="F56" s="169" t="s">
        <v>17</v>
      </c>
      <c r="G56" s="119"/>
      <c r="H56" s="120"/>
      <c r="I56" s="103" t="s">
        <v>84</v>
      </c>
    </row>
    <row r="57" spans="1:9" ht="18" customHeight="1" x14ac:dyDescent="0.3">
      <c r="A57" s="207" t="s">
        <v>85</v>
      </c>
      <c r="B57" s="208"/>
      <c r="C57" s="92" t="s">
        <v>23</v>
      </c>
      <c r="D57" s="93">
        <v>25</v>
      </c>
      <c r="E57" s="93">
        <v>23</v>
      </c>
      <c r="F57" s="93" t="s">
        <v>12</v>
      </c>
      <c r="G57" s="127"/>
      <c r="H57" s="127"/>
      <c r="I57" s="159"/>
    </row>
    <row r="58" spans="1:9" x14ac:dyDescent="0.3">
      <c r="A58" s="207" t="s">
        <v>86</v>
      </c>
      <c r="B58" s="208"/>
      <c r="C58" s="92" t="s">
        <v>25</v>
      </c>
      <c r="D58" s="93">
        <v>25</v>
      </c>
      <c r="E58" s="93">
        <v>23</v>
      </c>
      <c r="F58" s="93" t="s">
        <v>12</v>
      </c>
      <c r="G58" s="127"/>
      <c r="H58" s="127"/>
      <c r="I58" s="159"/>
    </row>
    <row r="59" spans="1:9" x14ac:dyDescent="0.3">
      <c r="A59" s="207" t="s">
        <v>87</v>
      </c>
      <c r="B59" s="208"/>
      <c r="C59" s="92" t="s">
        <v>88</v>
      </c>
      <c r="D59" s="93">
        <v>20</v>
      </c>
      <c r="E59" s="93">
        <v>20</v>
      </c>
      <c r="F59" s="93" t="s">
        <v>12</v>
      </c>
      <c r="G59" s="127"/>
      <c r="H59" s="127"/>
      <c r="I59" s="161"/>
    </row>
    <row r="60" spans="1:9" x14ac:dyDescent="0.3">
      <c r="A60" s="207" t="s">
        <v>89</v>
      </c>
      <c r="B60" s="208"/>
      <c r="C60" s="92" t="s">
        <v>90</v>
      </c>
      <c r="D60" s="93">
        <v>20</v>
      </c>
      <c r="E60" s="93">
        <v>20</v>
      </c>
      <c r="F60" s="93" t="s">
        <v>12</v>
      </c>
      <c r="G60" s="127"/>
      <c r="H60" s="127"/>
      <c r="I60" s="160"/>
    </row>
    <row r="61" spans="1:9" x14ac:dyDescent="0.3">
      <c r="A61" s="211" t="s">
        <v>91</v>
      </c>
      <c r="B61" s="212"/>
      <c r="C61" s="95" t="s">
        <v>92</v>
      </c>
      <c r="D61" s="96">
        <v>30</v>
      </c>
      <c r="E61" s="96"/>
      <c r="F61" s="96" t="s">
        <v>12</v>
      </c>
      <c r="G61" s="128"/>
      <c r="H61" s="128"/>
      <c r="I61" s="97"/>
    </row>
    <row r="62" spans="1:9" x14ac:dyDescent="0.3">
      <c r="A62" s="211" t="s">
        <v>93</v>
      </c>
      <c r="B62" s="212"/>
      <c r="C62" s="95" t="s">
        <v>94</v>
      </c>
      <c r="D62" s="96">
        <v>30</v>
      </c>
      <c r="E62" s="96"/>
      <c r="F62" s="96" t="s">
        <v>12</v>
      </c>
      <c r="G62" s="128"/>
      <c r="H62" s="128"/>
      <c r="I62" s="97"/>
    </row>
    <row r="63" spans="1:9" x14ac:dyDescent="0.3">
      <c r="A63" s="211" t="s">
        <v>95</v>
      </c>
      <c r="B63" s="212"/>
      <c r="C63" s="95" t="s">
        <v>96</v>
      </c>
      <c r="D63" s="96">
        <v>30</v>
      </c>
      <c r="E63" s="96"/>
      <c r="F63" s="96" t="s">
        <v>12</v>
      </c>
      <c r="G63" s="128"/>
      <c r="H63" s="128"/>
      <c r="I63" s="106"/>
    </row>
    <row r="64" spans="1:9" x14ac:dyDescent="0.3">
      <c r="A64" s="207" t="s">
        <v>97</v>
      </c>
      <c r="B64" s="208"/>
      <c r="C64" s="92" t="s">
        <v>23</v>
      </c>
      <c r="D64" s="93">
        <v>25</v>
      </c>
      <c r="E64" s="102">
        <v>24</v>
      </c>
      <c r="F64" s="93" t="s">
        <v>12</v>
      </c>
      <c r="G64" s="127"/>
      <c r="H64" s="129"/>
      <c r="I64" s="107"/>
    </row>
    <row r="65" spans="1:9" x14ac:dyDescent="0.3">
      <c r="A65" s="207" t="s">
        <v>98</v>
      </c>
      <c r="B65" s="208"/>
      <c r="C65" s="92" t="s">
        <v>25</v>
      </c>
      <c r="D65" s="93">
        <v>25</v>
      </c>
      <c r="E65" s="102">
        <v>24</v>
      </c>
      <c r="F65" s="93" t="s">
        <v>12</v>
      </c>
      <c r="G65" s="127"/>
      <c r="H65" s="129"/>
      <c r="I65" s="107"/>
    </row>
    <row r="66" spans="1:9" x14ac:dyDescent="0.3">
      <c r="A66" s="207" t="s">
        <v>99</v>
      </c>
      <c r="B66" s="208"/>
      <c r="C66" s="92" t="s">
        <v>88</v>
      </c>
      <c r="D66" s="93">
        <v>25</v>
      </c>
      <c r="E66" s="171"/>
      <c r="F66" s="102" t="s">
        <v>17</v>
      </c>
      <c r="G66" s="156">
        <v>45454</v>
      </c>
      <c r="H66" s="157">
        <f>G66+21</f>
        <v>45475</v>
      </c>
      <c r="I66" s="107" t="s">
        <v>100</v>
      </c>
    </row>
    <row r="67" spans="1:9" x14ac:dyDescent="0.3">
      <c r="A67" s="207" t="s">
        <v>101</v>
      </c>
      <c r="B67" s="208"/>
      <c r="C67" s="92" t="s">
        <v>90</v>
      </c>
      <c r="D67" s="93">
        <v>25</v>
      </c>
      <c r="E67" s="102">
        <v>24</v>
      </c>
      <c r="F67" s="93" t="s">
        <v>12</v>
      </c>
      <c r="G67" s="127"/>
      <c r="H67" s="129"/>
      <c r="I67" s="107"/>
    </row>
    <row r="68" spans="1:9" s="99" customFormat="1" x14ac:dyDescent="0.3">
      <c r="A68" s="209" t="s">
        <v>102</v>
      </c>
      <c r="B68" s="210"/>
      <c r="C68" s="101" t="s">
        <v>92</v>
      </c>
      <c r="D68" s="102">
        <v>25</v>
      </c>
      <c r="E68" s="102">
        <v>24</v>
      </c>
      <c r="F68" s="102" t="s">
        <v>12</v>
      </c>
      <c r="G68" s="156"/>
      <c r="H68" s="157"/>
      <c r="I68" s="158"/>
    </row>
    <row r="69" spans="1:9" x14ac:dyDescent="0.3">
      <c r="A69" s="207" t="s">
        <v>103</v>
      </c>
      <c r="B69" s="208"/>
      <c r="C69" s="92" t="s">
        <v>94</v>
      </c>
      <c r="D69" s="93">
        <v>25</v>
      </c>
      <c r="E69" s="102">
        <v>24</v>
      </c>
      <c r="F69" s="93" t="s">
        <v>12</v>
      </c>
      <c r="G69" s="127"/>
      <c r="H69" s="129"/>
      <c r="I69" s="107"/>
    </row>
    <row r="70" spans="1:9" x14ac:dyDescent="0.3">
      <c r="A70" s="207" t="s">
        <v>104</v>
      </c>
      <c r="B70" s="208"/>
      <c r="C70" s="92" t="s">
        <v>96</v>
      </c>
      <c r="D70" s="93">
        <v>25</v>
      </c>
      <c r="E70" s="102">
        <v>25</v>
      </c>
      <c r="F70" s="93" t="s">
        <v>12</v>
      </c>
      <c r="G70" s="127"/>
      <c r="H70" s="129"/>
      <c r="I70" s="107"/>
    </row>
    <row r="71" spans="1:9" x14ac:dyDescent="0.3">
      <c r="A71" s="209" t="s">
        <v>105</v>
      </c>
      <c r="B71" s="210"/>
      <c r="C71" s="101" t="s">
        <v>106</v>
      </c>
      <c r="D71" s="102">
        <v>25</v>
      </c>
      <c r="E71" s="102">
        <v>25</v>
      </c>
      <c r="F71" s="102" t="s">
        <v>12</v>
      </c>
      <c r="G71" s="156"/>
      <c r="H71" s="157"/>
      <c r="I71" s="158"/>
    </row>
    <row r="72" spans="1:9" x14ac:dyDescent="0.3">
      <c r="A72" s="207" t="s">
        <v>107</v>
      </c>
      <c r="B72" s="208"/>
      <c r="C72" s="92" t="s">
        <v>108</v>
      </c>
      <c r="D72" s="93">
        <v>25</v>
      </c>
      <c r="E72" s="102">
        <v>25</v>
      </c>
      <c r="F72" s="93" t="s">
        <v>12</v>
      </c>
      <c r="G72" s="127"/>
      <c r="H72" s="129"/>
      <c r="I72" s="107"/>
    </row>
    <row r="73" spans="1:9" x14ac:dyDescent="0.3">
      <c r="A73" s="207" t="s">
        <v>109</v>
      </c>
      <c r="B73" s="208"/>
      <c r="C73" s="92" t="s">
        <v>110</v>
      </c>
      <c r="D73" s="93">
        <v>25</v>
      </c>
      <c r="E73" s="102">
        <v>25</v>
      </c>
      <c r="F73" s="93" t="s">
        <v>12</v>
      </c>
      <c r="G73" s="127"/>
      <c r="H73" s="129"/>
      <c r="I73" s="107"/>
    </row>
    <row r="74" spans="1:9" ht="25.5" customHeight="1" x14ac:dyDescent="0.3">
      <c r="A74" s="220" t="s">
        <v>111</v>
      </c>
      <c r="B74" s="221"/>
      <c r="C74" s="221"/>
      <c r="D74" s="170">
        <f>SUM(D36:D73)</f>
        <v>826</v>
      </c>
      <c r="E74" s="170">
        <f>SUM(E36:E73)</f>
        <v>497</v>
      </c>
      <c r="F74" s="63">
        <f>E74/D74</f>
        <v>0.60169491525423724</v>
      </c>
      <c r="G74" s="130"/>
      <c r="H74" s="131"/>
      <c r="I74" s="64" t="s">
        <v>59</v>
      </c>
    </row>
    <row r="75" spans="1:9" x14ac:dyDescent="0.3">
      <c r="A75" s="214" t="s">
        <v>112</v>
      </c>
      <c r="B75" s="215"/>
      <c r="C75" s="26" t="s">
        <v>113</v>
      </c>
      <c r="D75" s="168">
        <v>27.5</v>
      </c>
      <c r="E75" s="44">
        <v>25</v>
      </c>
      <c r="F75" s="172" t="s">
        <v>12</v>
      </c>
      <c r="G75" s="132"/>
      <c r="H75" s="132"/>
      <c r="I75" s="52"/>
    </row>
    <row r="76" spans="1:9" x14ac:dyDescent="0.3">
      <c r="A76" s="186"/>
      <c r="B76" s="187"/>
      <c r="C76" s="7" t="s">
        <v>114</v>
      </c>
      <c r="D76" s="164">
        <v>27.5</v>
      </c>
      <c r="E76" s="164">
        <v>25</v>
      </c>
      <c r="F76" s="168" t="s">
        <v>12</v>
      </c>
      <c r="G76" s="132"/>
      <c r="H76" s="133"/>
      <c r="I76" s="52"/>
    </row>
    <row r="77" spans="1:9" x14ac:dyDescent="0.3">
      <c r="A77" s="186"/>
      <c r="B77" s="187"/>
      <c r="C77" s="7" t="s">
        <v>115</v>
      </c>
      <c r="D77" s="164">
        <v>27.5</v>
      </c>
      <c r="E77" s="164">
        <v>25</v>
      </c>
      <c r="F77" s="168" t="s">
        <v>12</v>
      </c>
      <c r="G77" s="119"/>
      <c r="H77" s="120"/>
      <c r="I77" s="52"/>
    </row>
    <row r="78" spans="1:9" x14ac:dyDescent="0.3">
      <c r="A78" s="186"/>
      <c r="B78" s="187"/>
      <c r="C78" s="7" t="s">
        <v>116</v>
      </c>
      <c r="D78" s="164">
        <v>27.5</v>
      </c>
      <c r="E78" s="44">
        <v>25</v>
      </c>
      <c r="F78" s="168" t="s">
        <v>12</v>
      </c>
      <c r="G78" s="119"/>
      <c r="H78" s="119"/>
      <c r="I78" s="52"/>
    </row>
    <row r="79" spans="1:9" x14ac:dyDescent="0.3">
      <c r="A79" s="186"/>
      <c r="B79" s="187"/>
      <c r="C79" s="7" t="s">
        <v>117</v>
      </c>
      <c r="D79" s="164">
        <v>27.5</v>
      </c>
      <c r="E79" s="164">
        <v>18</v>
      </c>
      <c r="F79" s="168" t="s">
        <v>12</v>
      </c>
      <c r="G79" s="132"/>
      <c r="H79" s="132"/>
      <c r="I79" s="52"/>
    </row>
    <row r="80" spans="1:9" x14ac:dyDescent="0.3">
      <c r="A80" s="186"/>
      <c r="B80" s="187"/>
      <c r="C80" s="7" t="s">
        <v>118</v>
      </c>
      <c r="D80" s="164">
        <v>27.5</v>
      </c>
      <c r="E80" s="164"/>
      <c r="F80" s="168" t="s">
        <v>17</v>
      </c>
      <c r="G80" s="132">
        <v>45393</v>
      </c>
      <c r="H80" s="132" t="s">
        <v>42</v>
      </c>
      <c r="I80" s="52" t="s">
        <v>119</v>
      </c>
    </row>
    <row r="81" spans="1:9" x14ac:dyDescent="0.3">
      <c r="A81" s="186"/>
      <c r="B81" s="187"/>
      <c r="C81" s="7" t="s">
        <v>120</v>
      </c>
      <c r="D81" s="164">
        <v>27.5</v>
      </c>
      <c r="E81" s="44">
        <v>21</v>
      </c>
      <c r="F81" s="168" t="s">
        <v>12</v>
      </c>
      <c r="G81" s="119"/>
      <c r="H81" s="120"/>
      <c r="I81" s="52"/>
    </row>
    <row r="82" spans="1:9" x14ac:dyDescent="0.3">
      <c r="A82" s="205"/>
      <c r="B82" s="206"/>
      <c r="C82" s="31" t="s">
        <v>121</v>
      </c>
      <c r="D82" s="169">
        <v>27.5</v>
      </c>
      <c r="E82" s="44">
        <v>22</v>
      </c>
      <c r="F82" s="168" t="s">
        <v>12</v>
      </c>
      <c r="G82" s="132"/>
      <c r="H82" s="132"/>
      <c r="I82" s="103"/>
    </row>
    <row r="83" spans="1:9" ht="25.5" customHeight="1" x14ac:dyDescent="0.3">
      <c r="A83" s="222" t="s">
        <v>122</v>
      </c>
      <c r="B83" s="223"/>
      <c r="C83" s="224"/>
      <c r="D83" s="170">
        <f>SUM(D75:D82)</f>
        <v>220</v>
      </c>
      <c r="E83" s="94">
        <f>SUM(E75:E82)</f>
        <v>161</v>
      </c>
      <c r="F83" s="63">
        <f>E83/D83</f>
        <v>0.73181818181818181</v>
      </c>
      <c r="G83" s="130"/>
      <c r="H83" s="131"/>
      <c r="I83" s="55" t="s">
        <v>123</v>
      </c>
    </row>
    <row r="84" spans="1:9" x14ac:dyDescent="0.3">
      <c r="A84" s="246" t="s">
        <v>124</v>
      </c>
      <c r="B84" s="247"/>
      <c r="C84" s="58" t="s">
        <v>23</v>
      </c>
      <c r="D84" s="166">
        <v>82.5</v>
      </c>
      <c r="E84" s="166"/>
      <c r="F84" s="166" t="s">
        <v>17</v>
      </c>
      <c r="G84" s="134">
        <v>40796</v>
      </c>
      <c r="H84" s="135" t="s">
        <v>42</v>
      </c>
      <c r="I84" s="66" t="s">
        <v>125</v>
      </c>
    </row>
    <row r="85" spans="1:9" x14ac:dyDescent="0.3">
      <c r="A85" s="238"/>
      <c r="B85" s="239"/>
      <c r="C85" s="9" t="s">
        <v>25</v>
      </c>
      <c r="D85" s="163">
        <v>82.5</v>
      </c>
      <c r="E85" s="98">
        <v>77</v>
      </c>
      <c r="F85" s="167" t="s">
        <v>12</v>
      </c>
      <c r="G85" s="134"/>
      <c r="H85" s="134"/>
      <c r="I85" s="54"/>
    </row>
    <row r="86" spans="1:9" x14ac:dyDescent="0.3">
      <c r="A86" s="248"/>
      <c r="B86" s="249"/>
      <c r="C86" s="56" t="s">
        <v>88</v>
      </c>
      <c r="D86" s="167">
        <v>82.5</v>
      </c>
      <c r="E86" s="167">
        <v>77</v>
      </c>
      <c r="F86" s="167" t="s">
        <v>12</v>
      </c>
      <c r="G86" s="136"/>
      <c r="H86" s="137"/>
      <c r="I86" s="57"/>
    </row>
    <row r="87" spans="1:9" ht="22.5" customHeight="1" x14ac:dyDescent="0.3">
      <c r="A87" s="250" t="s">
        <v>126</v>
      </c>
      <c r="B87" s="251"/>
      <c r="C87" s="252"/>
      <c r="D87" s="170">
        <f>SUM(D84:D86)</f>
        <v>247.5</v>
      </c>
      <c r="E87" s="170">
        <f>SUM(E84:E86)</f>
        <v>154</v>
      </c>
      <c r="F87" s="63">
        <f>E87/D87</f>
        <v>0.62222222222222223</v>
      </c>
      <c r="G87" s="138"/>
      <c r="H87" s="139"/>
      <c r="I87" s="65"/>
    </row>
    <row r="88" spans="1:9" x14ac:dyDescent="0.3">
      <c r="A88" s="214" t="s">
        <v>127</v>
      </c>
      <c r="B88" s="215"/>
      <c r="C88" s="26" t="s">
        <v>23</v>
      </c>
      <c r="D88" s="168">
        <v>3.3</v>
      </c>
      <c r="E88" s="168"/>
      <c r="F88" s="168" t="s">
        <v>17</v>
      </c>
      <c r="G88" s="132">
        <v>45440</v>
      </c>
      <c r="H88" s="132" t="s">
        <v>42</v>
      </c>
      <c r="I88" s="82" t="s">
        <v>128</v>
      </c>
    </row>
    <row r="89" spans="1:9" x14ac:dyDescent="0.3">
      <c r="A89" s="186"/>
      <c r="B89" s="187"/>
      <c r="C89" s="7" t="s">
        <v>25</v>
      </c>
      <c r="D89" s="164">
        <v>3.3</v>
      </c>
      <c r="E89" s="164"/>
      <c r="F89" s="164" t="s">
        <v>17</v>
      </c>
      <c r="G89" s="132">
        <v>45441</v>
      </c>
      <c r="H89" s="132" t="s">
        <v>42</v>
      </c>
      <c r="I89" s="82" t="s">
        <v>128</v>
      </c>
    </row>
    <row r="90" spans="1:9" x14ac:dyDescent="0.3">
      <c r="A90" s="186" t="s">
        <v>129</v>
      </c>
      <c r="B90" s="187"/>
      <c r="C90" s="7" t="s">
        <v>23</v>
      </c>
      <c r="D90" s="164">
        <v>2.2000000000000002</v>
      </c>
      <c r="E90" s="164">
        <v>2.2000000000000002</v>
      </c>
      <c r="F90" s="164" t="s">
        <v>12</v>
      </c>
      <c r="G90" s="119"/>
      <c r="H90" s="120"/>
      <c r="I90" s="53"/>
    </row>
    <row r="91" spans="1:9" x14ac:dyDescent="0.3">
      <c r="A91" s="186"/>
      <c r="B91" s="187"/>
      <c r="C91" s="7" t="s">
        <v>25</v>
      </c>
      <c r="D91" s="164">
        <v>2.2000000000000002</v>
      </c>
      <c r="E91" s="164">
        <v>2.2000000000000002</v>
      </c>
      <c r="F91" s="164" t="s">
        <v>12</v>
      </c>
      <c r="G91" s="119"/>
      <c r="H91" s="120"/>
      <c r="I91" s="53"/>
    </row>
    <row r="92" spans="1:9" x14ac:dyDescent="0.3">
      <c r="A92" s="205"/>
      <c r="B92" s="206"/>
      <c r="C92" s="31" t="s">
        <v>88</v>
      </c>
      <c r="D92" s="169">
        <v>2.2000000000000002</v>
      </c>
      <c r="E92" s="169"/>
      <c r="F92" s="169" t="s">
        <v>17</v>
      </c>
      <c r="G92" s="175"/>
      <c r="H92" s="176">
        <v>45474</v>
      </c>
      <c r="I92" s="103" t="s">
        <v>130</v>
      </c>
    </row>
    <row r="93" spans="1:9" ht="40.5" customHeight="1" x14ac:dyDescent="0.3">
      <c r="A93" s="222" t="s">
        <v>131</v>
      </c>
      <c r="B93" s="223"/>
      <c r="C93" s="224"/>
      <c r="D93" s="170">
        <f>SUM(D88:D92)</f>
        <v>13.2</v>
      </c>
      <c r="E93" s="170">
        <f>SUM(E88:E92)</f>
        <v>4.4000000000000004</v>
      </c>
      <c r="F93" s="63">
        <f>E93/D93</f>
        <v>0.33333333333333337</v>
      </c>
      <c r="G93" s="138"/>
      <c r="H93" s="139"/>
      <c r="I93" s="65"/>
    </row>
    <row r="94" spans="1:9" ht="40.5" customHeight="1" thickBot="1" x14ac:dyDescent="0.35">
      <c r="A94" s="225" t="s">
        <v>132</v>
      </c>
      <c r="B94" s="226"/>
      <c r="C94" s="226"/>
      <c r="D94" s="67">
        <f>D35+D74+D83+D87+D93</f>
        <v>1898.7</v>
      </c>
      <c r="E94" s="67">
        <f>E35+E74+E83+E87+E93</f>
        <v>966.4</v>
      </c>
      <c r="F94" s="68">
        <f>E94/D94</f>
        <v>0.50897982830357613</v>
      </c>
      <c r="G94" s="140"/>
      <c r="H94" s="141"/>
      <c r="I94" s="69" t="s">
        <v>59</v>
      </c>
    </row>
    <row r="95" spans="1:9" ht="40.5" hidden="1" customHeight="1" x14ac:dyDescent="0.3">
      <c r="A95" s="28"/>
      <c r="B95" s="19"/>
      <c r="C95" s="19"/>
      <c r="D95" s="27"/>
      <c r="E95" s="27"/>
      <c r="F95" s="33"/>
      <c r="G95" s="33"/>
      <c r="H95" s="33"/>
      <c r="I95" s="19"/>
    </row>
    <row r="96" spans="1:9" ht="40.5" hidden="1" customHeight="1" x14ac:dyDescent="0.3">
      <c r="A96" s="188" t="s">
        <v>133</v>
      </c>
      <c r="B96" s="189"/>
      <c r="C96" s="189"/>
      <c r="D96" s="189"/>
      <c r="E96" s="189"/>
      <c r="F96" s="189"/>
      <c r="G96" s="189"/>
      <c r="H96" s="189"/>
      <c r="I96" s="189"/>
    </row>
    <row r="97" spans="1:9" s="5" customFormat="1" hidden="1" x14ac:dyDescent="0.3">
      <c r="A97" s="39"/>
      <c r="B97" s="164" t="s">
        <v>134</v>
      </c>
      <c r="C97" s="7" t="s">
        <v>39</v>
      </c>
      <c r="D97" s="164">
        <v>1.5</v>
      </c>
      <c r="E97" s="164">
        <v>1.5</v>
      </c>
      <c r="F97" s="164" t="s">
        <v>12</v>
      </c>
      <c r="G97" s="164"/>
      <c r="H97" s="164"/>
      <c r="I97" s="40"/>
    </row>
    <row r="98" spans="1:9" s="5" customFormat="1" hidden="1" x14ac:dyDescent="0.3">
      <c r="A98" s="39"/>
      <c r="B98" s="164" t="s">
        <v>134</v>
      </c>
      <c r="C98" s="7" t="s">
        <v>40</v>
      </c>
      <c r="D98" s="164">
        <v>1.5</v>
      </c>
      <c r="E98" s="164">
        <v>1.5</v>
      </c>
      <c r="F98" s="164" t="s">
        <v>12</v>
      </c>
      <c r="G98" s="164"/>
      <c r="H98" s="164"/>
      <c r="I98" s="40"/>
    </row>
    <row r="99" spans="1:9" s="5" customFormat="1" hidden="1" x14ac:dyDescent="0.3">
      <c r="A99" s="39"/>
      <c r="B99" s="164" t="s">
        <v>134</v>
      </c>
      <c r="C99" s="7" t="s">
        <v>41</v>
      </c>
      <c r="D99" s="164">
        <v>1.5</v>
      </c>
      <c r="E99" s="164">
        <v>1.5</v>
      </c>
      <c r="F99" s="164" t="s">
        <v>12</v>
      </c>
      <c r="G99" s="164"/>
      <c r="H99" s="164"/>
      <c r="I99" s="40"/>
    </row>
    <row r="100" spans="1:9" s="5" customFormat="1" hidden="1" x14ac:dyDescent="0.3">
      <c r="A100" s="39"/>
      <c r="B100" s="164" t="s">
        <v>134</v>
      </c>
      <c r="C100" s="7" t="s">
        <v>44</v>
      </c>
      <c r="D100" s="164">
        <v>4.5</v>
      </c>
      <c r="E100" s="164">
        <v>4.5</v>
      </c>
      <c r="F100" s="164" t="s">
        <v>12</v>
      </c>
      <c r="G100" s="164"/>
      <c r="H100" s="164"/>
      <c r="I100" s="40"/>
    </row>
    <row r="101" spans="1:9" s="5" customFormat="1" hidden="1" x14ac:dyDescent="0.3">
      <c r="A101" s="39"/>
      <c r="B101" s="164" t="s">
        <v>134</v>
      </c>
      <c r="C101" s="7" t="s">
        <v>25</v>
      </c>
      <c r="D101" s="164">
        <v>2</v>
      </c>
      <c r="E101" s="164"/>
      <c r="F101" s="164" t="s">
        <v>135</v>
      </c>
      <c r="G101" s="164"/>
      <c r="H101" s="164"/>
      <c r="I101" s="40" t="s">
        <v>136</v>
      </c>
    </row>
    <row r="102" spans="1:9" s="5" customFormat="1" hidden="1" x14ac:dyDescent="0.3">
      <c r="A102" s="39"/>
      <c r="B102" s="164" t="s">
        <v>137</v>
      </c>
      <c r="C102" s="7" t="s">
        <v>23</v>
      </c>
      <c r="D102" s="164">
        <v>25</v>
      </c>
      <c r="E102" s="164"/>
      <c r="F102" s="164" t="s">
        <v>135</v>
      </c>
      <c r="G102" s="164"/>
      <c r="H102" s="164"/>
      <c r="I102" s="40" t="s">
        <v>138</v>
      </c>
    </row>
    <row r="103" spans="1:9" s="5" customFormat="1" hidden="1" x14ac:dyDescent="0.3">
      <c r="A103" s="39"/>
      <c r="B103" s="164" t="s">
        <v>137</v>
      </c>
      <c r="C103" s="7" t="s">
        <v>48</v>
      </c>
      <c r="D103" s="164">
        <v>4.5</v>
      </c>
      <c r="E103" s="164">
        <v>4.5</v>
      </c>
      <c r="F103" s="164" t="s">
        <v>12</v>
      </c>
      <c r="G103" s="164"/>
      <c r="H103" s="164"/>
      <c r="I103" s="40" t="s">
        <v>139</v>
      </c>
    </row>
    <row r="104" spans="1:9" s="5" customFormat="1" hidden="1" x14ac:dyDescent="0.3">
      <c r="A104" s="39"/>
      <c r="B104" s="164" t="s">
        <v>140</v>
      </c>
      <c r="C104" s="7" t="s">
        <v>50</v>
      </c>
      <c r="D104" s="164">
        <v>4.5</v>
      </c>
      <c r="E104" s="164">
        <v>4.3</v>
      </c>
      <c r="F104" s="164" t="s">
        <v>12</v>
      </c>
      <c r="G104" s="164"/>
      <c r="H104" s="164"/>
      <c r="I104" s="40"/>
    </row>
    <row r="105" spans="1:9" s="5" customFormat="1" hidden="1" x14ac:dyDescent="0.3">
      <c r="A105" s="39"/>
      <c r="B105" s="164" t="s">
        <v>141</v>
      </c>
      <c r="C105" s="7" t="s">
        <v>39</v>
      </c>
      <c r="D105" s="164">
        <v>3.6</v>
      </c>
      <c r="E105" s="164">
        <v>4</v>
      </c>
      <c r="F105" s="164" t="s">
        <v>12</v>
      </c>
      <c r="G105" s="164"/>
      <c r="H105" s="164"/>
      <c r="I105" s="40"/>
    </row>
    <row r="106" spans="1:9" s="5" customFormat="1" hidden="1" x14ac:dyDescent="0.3">
      <c r="A106" s="39"/>
      <c r="B106" s="164" t="s">
        <v>141</v>
      </c>
      <c r="C106" s="7" t="s">
        <v>40</v>
      </c>
      <c r="D106" s="164">
        <v>3.6</v>
      </c>
      <c r="E106" s="164"/>
      <c r="F106" s="164" t="s">
        <v>12</v>
      </c>
      <c r="G106" s="164"/>
      <c r="H106" s="164"/>
      <c r="I106" s="40"/>
    </row>
    <row r="107" spans="1:9" s="5" customFormat="1" hidden="1" x14ac:dyDescent="0.3">
      <c r="A107" s="39"/>
      <c r="B107" s="164" t="s">
        <v>141</v>
      </c>
      <c r="C107" s="7" t="s">
        <v>25</v>
      </c>
      <c r="D107" s="164">
        <v>5</v>
      </c>
      <c r="E107" s="164"/>
      <c r="F107" s="164" t="s">
        <v>135</v>
      </c>
      <c r="G107" s="164"/>
      <c r="H107" s="164"/>
      <c r="I107" s="40" t="s">
        <v>142</v>
      </c>
    </row>
    <row r="108" spans="1:9" s="5" customFormat="1" hidden="1" x14ac:dyDescent="0.3">
      <c r="A108" s="39"/>
      <c r="B108" s="164" t="s">
        <v>143</v>
      </c>
      <c r="C108" s="7" t="s">
        <v>39</v>
      </c>
      <c r="D108" s="164">
        <v>9</v>
      </c>
      <c r="E108" s="164"/>
      <c r="F108" s="164" t="s">
        <v>135</v>
      </c>
      <c r="G108" s="164"/>
      <c r="H108" s="164"/>
      <c r="I108" s="40" t="s">
        <v>144</v>
      </c>
    </row>
    <row r="109" spans="1:9" s="5" customFormat="1" hidden="1" x14ac:dyDescent="0.3">
      <c r="A109" s="39"/>
      <c r="B109" s="164" t="s">
        <v>143</v>
      </c>
      <c r="C109" s="7" t="s">
        <v>40</v>
      </c>
      <c r="D109" s="164">
        <v>9</v>
      </c>
      <c r="E109" s="164"/>
      <c r="F109" s="164" t="s">
        <v>135</v>
      </c>
      <c r="G109" s="164"/>
      <c r="H109" s="164"/>
      <c r="I109" s="40" t="s">
        <v>144</v>
      </c>
    </row>
    <row r="110" spans="1:9" s="5" customFormat="1" hidden="1" x14ac:dyDescent="0.3">
      <c r="A110" s="39"/>
      <c r="B110" s="164" t="s">
        <v>143</v>
      </c>
      <c r="C110" s="7" t="s">
        <v>25</v>
      </c>
      <c r="D110" s="164">
        <v>3.6</v>
      </c>
      <c r="E110" s="164"/>
      <c r="F110" s="164" t="s">
        <v>135</v>
      </c>
      <c r="G110" s="164"/>
      <c r="H110" s="164"/>
      <c r="I110" s="40" t="s">
        <v>145</v>
      </c>
    </row>
    <row r="111" spans="1:9" s="5" customFormat="1" hidden="1" x14ac:dyDescent="0.3">
      <c r="A111" s="39"/>
      <c r="B111" s="164" t="s">
        <v>146</v>
      </c>
      <c r="C111" s="7" t="s">
        <v>23</v>
      </c>
      <c r="D111" s="164">
        <v>5</v>
      </c>
      <c r="E111" s="164"/>
      <c r="F111" s="164" t="s">
        <v>135</v>
      </c>
      <c r="G111" s="164"/>
      <c r="H111" s="164"/>
      <c r="I111" s="40" t="s">
        <v>147</v>
      </c>
    </row>
    <row r="112" spans="1:9" s="5" customFormat="1" hidden="1" x14ac:dyDescent="0.3">
      <c r="A112" s="39"/>
      <c r="B112" s="164" t="s">
        <v>146</v>
      </c>
      <c r="C112" s="7" t="s">
        <v>25</v>
      </c>
      <c r="D112" s="164">
        <v>5</v>
      </c>
      <c r="E112" s="164">
        <v>5</v>
      </c>
      <c r="F112" s="164" t="s">
        <v>12</v>
      </c>
      <c r="G112" s="164"/>
      <c r="H112" s="164"/>
      <c r="I112" s="40"/>
    </row>
    <row r="113" spans="1:11" s="5" customFormat="1" hidden="1" x14ac:dyDescent="0.3">
      <c r="A113" s="39"/>
      <c r="B113" s="164" t="s">
        <v>146</v>
      </c>
      <c r="C113" s="7" t="s">
        <v>88</v>
      </c>
      <c r="D113" s="164">
        <v>5</v>
      </c>
      <c r="E113" s="164"/>
      <c r="F113" s="164" t="s">
        <v>12</v>
      </c>
      <c r="G113" s="164"/>
      <c r="H113" s="164"/>
      <c r="I113" s="40"/>
    </row>
    <row r="114" spans="1:11" s="5" customFormat="1" hidden="1" x14ac:dyDescent="0.3">
      <c r="A114" s="39"/>
      <c r="B114" s="164" t="s">
        <v>148</v>
      </c>
      <c r="C114" s="7" t="s">
        <v>39</v>
      </c>
      <c r="D114" s="164">
        <v>0.8</v>
      </c>
      <c r="E114" s="164"/>
      <c r="F114" s="164" t="s">
        <v>135</v>
      </c>
      <c r="G114" s="164"/>
      <c r="H114" s="164"/>
      <c r="I114" s="40" t="s">
        <v>149</v>
      </c>
    </row>
    <row r="115" spans="1:11" s="5" customFormat="1" hidden="1" x14ac:dyDescent="0.3">
      <c r="A115" s="39"/>
      <c r="B115" s="164" t="s">
        <v>150</v>
      </c>
      <c r="C115" s="7" t="s">
        <v>40</v>
      </c>
      <c r="D115" s="164">
        <v>0.6</v>
      </c>
      <c r="E115" s="164"/>
      <c r="F115" s="164" t="s">
        <v>135</v>
      </c>
      <c r="G115" s="164"/>
      <c r="H115" s="164"/>
      <c r="I115" s="40" t="s">
        <v>149</v>
      </c>
    </row>
    <row r="116" spans="1:11" s="5" customFormat="1" ht="11.85" hidden="1" customHeight="1" x14ac:dyDescent="0.3">
      <c r="A116" s="39"/>
      <c r="B116" s="164" t="s">
        <v>151</v>
      </c>
      <c r="C116" s="7" t="s">
        <v>23</v>
      </c>
      <c r="D116" s="164">
        <v>2.5</v>
      </c>
      <c r="E116" s="164"/>
      <c r="F116" s="164" t="s">
        <v>135</v>
      </c>
      <c r="G116" s="164"/>
      <c r="H116" s="164"/>
      <c r="I116" s="40" t="s">
        <v>152</v>
      </c>
    </row>
    <row r="117" spans="1:11" s="5" customFormat="1" ht="23.85" hidden="1" customHeight="1" x14ac:dyDescent="0.3">
      <c r="A117" s="39"/>
      <c r="B117" s="164" t="s">
        <v>151</v>
      </c>
      <c r="C117" s="7" t="s">
        <v>25</v>
      </c>
      <c r="D117" s="164">
        <v>2.5</v>
      </c>
      <c r="E117" s="164"/>
      <c r="F117" s="164" t="s">
        <v>135</v>
      </c>
      <c r="G117" s="164"/>
      <c r="H117" s="164"/>
      <c r="I117" s="40" t="s">
        <v>152</v>
      </c>
    </row>
    <row r="118" spans="1:11" s="5" customFormat="1" ht="28.5" hidden="1" customHeight="1" x14ac:dyDescent="0.3">
      <c r="A118" s="227" t="s">
        <v>153</v>
      </c>
      <c r="B118" s="228"/>
      <c r="C118" s="228"/>
      <c r="D118" s="17">
        <f>SUM(D97:D117)</f>
        <v>100.19999999999999</v>
      </c>
      <c r="E118" s="17">
        <f>SUM(E97:E117)</f>
        <v>26.8</v>
      </c>
      <c r="F118" s="32">
        <f>E118/D118</f>
        <v>0.26746506986027946</v>
      </c>
      <c r="G118" s="32"/>
      <c r="H118" s="32"/>
      <c r="I118" s="41"/>
    </row>
    <row r="119" spans="1:11" s="5" customFormat="1" ht="35.1" hidden="1" customHeight="1" x14ac:dyDescent="0.3">
      <c r="A119" s="42"/>
      <c r="B119" s="4"/>
      <c r="C119" s="6"/>
      <c r="D119" s="4"/>
      <c r="E119" s="4"/>
      <c r="F119" s="4"/>
      <c r="G119" s="4"/>
      <c r="H119" s="4"/>
      <c r="I119" s="43"/>
    </row>
    <row r="120" spans="1:11" s="5" customFormat="1" ht="23.85" customHeight="1" thickBot="1" x14ac:dyDescent="0.35">
      <c r="A120" s="229" t="s">
        <v>154</v>
      </c>
      <c r="B120" s="230"/>
      <c r="C120" s="231"/>
      <c r="D120" s="11">
        <f>D22+D94</f>
        <v>4690.7</v>
      </c>
      <c r="E120" s="13">
        <f>E94+E22</f>
        <v>2611.4</v>
      </c>
      <c r="F120" s="34">
        <f>E120/D120</f>
        <v>0.55671861342656748</v>
      </c>
      <c r="G120" s="34"/>
      <c r="H120" s="34"/>
      <c r="I120" s="162" t="s">
        <v>54</v>
      </c>
    </row>
    <row r="121" spans="1:11" s="5" customFormat="1" ht="19.5" thickBot="1" x14ac:dyDescent="0.35">
      <c r="A121" s="213"/>
      <c r="B121" s="213"/>
      <c r="C121" s="213"/>
      <c r="D121" s="213"/>
      <c r="E121" s="213"/>
      <c r="F121" s="213"/>
      <c r="G121" s="213"/>
      <c r="H121" s="213"/>
      <c r="I121" s="213"/>
    </row>
    <row r="122" spans="1:11" s="5" customFormat="1" x14ac:dyDescent="0.3">
      <c r="A122" s="244" t="s">
        <v>155</v>
      </c>
      <c r="B122" s="245"/>
      <c r="C122" s="245"/>
      <c r="D122" s="245"/>
      <c r="E122" s="245"/>
      <c r="F122" s="245"/>
      <c r="G122" s="245"/>
      <c r="H122" s="245"/>
      <c r="I122" s="245"/>
    </row>
    <row r="123" spans="1:11" s="5" customFormat="1" x14ac:dyDescent="0.3">
      <c r="A123" s="238" t="s">
        <v>156</v>
      </c>
      <c r="B123" s="239"/>
      <c r="C123" s="9" t="s">
        <v>23</v>
      </c>
      <c r="D123" s="163">
        <v>254</v>
      </c>
      <c r="E123" s="45"/>
      <c r="F123" s="45" t="s">
        <v>17</v>
      </c>
      <c r="G123" s="123">
        <v>45422</v>
      </c>
      <c r="H123" s="123">
        <f>G123+42</f>
        <v>45464</v>
      </c>
      <c r="I123" s="87" t="s">
        <v>157</v>
      </c>
    </row>
    <row r="124" spans="1:11" s="5" customFormat="1" x14ac:dyDescent="0.3">
      <c r="A124" s="238"/>
      <c r="B124" s="239"/>
      <c r="C124" s="9" t="s">
        <v>25</v>
      </c>
      <c r="D124" s="163">
        <v>254</v>
      </c>
      <c r="E124" s="45">
        <v>247</v>
      </c>
      <c r="F124" s="163" t="s">
        <v>12</v>
      </c>
      <c r="G124" s="122"/>
      <c r="H124" s="122"/>
      <c r="I124" s="87"/>
    </row>
    <row r="125" spans="1:11" s="5" customFormat="1" x14ac:dyDescent="0.3">
      <c r="A125" s="240" t="s">
        <v>158</v>
      </c>
      <c r="B125" s="241"/>
      <c r="C125" s="242"/>
      <c r="D125" s="163">
        <f>SUM(D123:D124)</f>
        <v>508</v>
      </c>
      <c r="E125" s="163">
        <f>SUM(E123:E124)</f>
        <v>247</v>
      </c>
      <c r="F125" s="163"/>
      <c r="G125" s="122"/>
      <c r="H125" s="122"/>
      <c r="I125" s="14"/>
      <c r="K125" s="5">
        <f>110/8</f>
        <v>13.75</v>
      </c>
    </row>
    <row r="126" spans="1:11" s="5" customFormat="1" x14ac:dyDescent="0.3">
      <c r="A126" s="186" t="s">
        <v>159</v>
      </c>
      <c r="B126" s="187"/>
      <c r="C126" s="7" t="s">
        <v>160</v>
      </c>
      <c r="D126" s="164">
        <v>165</v>
      </c>
      <c r="E126" s="44">
        <v>176</v>
      </c>
      <c r="F126" s="44" t="s">
        <v>12</v>
      </c>
      <c r="G126" s="151"/>
      <c r="H126" s="151"/>
      <c r="I126" s="117" t="s">
        <v>161</v>
      </c>
    </row>
    <row r="127" spans="1:11" s="5" customFormat="1" x14ac:dyDescent="0.3">
      <c r="A127" s="186"/>
      <c r="B127" s="187"/>
      <c r="C127" s="7" t="s">
        <v>162</v>
      </c>
      <c r="D127" s="164">
        <v>165</v>
      </c>
      <c r="E127" s="44">
        <v>176</v>
      </c>
      <c r="F127" s="44" t="s">
        <v>12</v>
      </c>
      <c r="G127" s="121"/>
      <c r="H127" s="121"/>
      <c r="I127" s="118"/>
    </row>
    <row r="128" spans="1:11" s="5" customFormat="1" x14ac:dyDescent="0.3">
      <c r="A128" s="186"/>
      <c r="B128" s="187"/>
      <c r="C128" s="7" t="s">
        <v>163</v>
      </c>
      <c r="D128" s="164">
        <v>200</v>
      </c>
      <c r="E128" s="44">
        <v>214</v>
      </c>
      <c r="F128" s="164" t="s">
        <v>12</v>
      </c>
      <c r="G128" s="119"/>
      <c r="H128" s="119"/>
      <c r="I128" s="15"/>
    </row>
    <row r="129" spans="1:9" s="5" customFormat="1" ht="19.5" customHeight="1" thickBot="1" x14ac:dyDescent="0.35">
      <c r="A129" s="239" t="s">
        <v>164</v>
      </c>
      <c r="B129" s="239"/>
      <c r="C129" s="239"/>
      <c r="D129" s="163">
        <f>SUM(D126:D128)</f>
        <v>530</v>
      </c>
      <c r="E129" s="163">
        <f>SUM(E126:E128)</f>
        <v>566</v>
      </c>
      <c r="F129" s="35"/>
      <c r="G129" s="142"/>
      <c r="H129" s="142"/>
      <c r="I129" s="14"/>
    </row>
    <row r="130" spans="1:9" s="5" customFormat="1" ht="36.75" hidden="1" customHeight="1" x14ac:dyDescent="0.3">
      <c r="A130" s="18"/>
      <c r="B130" s="4"/>
      <c r="C130" s="6"/>
      <c r="D130" s="4"/>
      <c r="E130" s="4"/>
      <c r="F130" s="4"/>
      <c r="G130" s="143"/>
      <c r="H130" s="143"/>
    </row>
    <row r="131" spans="1:9" s="5" customFormat="1" ht="35.25" customHeight="1" thickBot="1" x14ac:dyDescent="0.35">
      <c r="A131" s="229" t="s">
        <v>165</v>
      </c>
      <c r="B131" s="230"/>
      <c r="C131" s="231"/>
      <c r="D131" s="11">
        <f>D125+D129</f>
        <v>1038</v>
      </c>
      <c r="E131" s="13">
        <f>E125+E129</f>
        <v>813</v>
      </c>
      <c r="F131" s="77">
        <f>E131/D131</f>
        <v>0.7832369942196532</v>
      </c>
      <c r="G131" s="144"/>
      <c r="H131" s="144"/>
      <c r="I131" s="12" t="s">
        <v>54</v>
      </c>
    </row>
    <row r="132" spans="1:9" s="5" customFormat="1" x14ac:dyDescent="0.3">
      <c r="A132" s="243" t="s">
        <v>166</v>
      </c>
      <c r="B132" s="243"/>
      <c r="C132" s="243"/>
      <c r="D132" s="165">
        <v>99.8</v>
      </c>
      <c r="E132" s="153">
        <v>16</v>
      </c>
      <c r="F132" s="91" t="s">
        <v>12</v>
      </c>
      <c r="G132" s="145"/>
      <c r="H132" s="145"/>
      <c r="I132" s="90"/>
    </row>
    <row r="133" spans="1:9" s="5" customFormat="1" ht="18.600000000000001" hidden="1" customHeight="1" x14ac:dyDescent="0.3">
      <c r="A133" s="75" t="s">
        <v>167</v>
      </c>
      <c r="B133" s="76"/>
      <c r="C133" s="76"/>
      <c r="D133" s="76"/>
      <c r="E133" s="81"/>
      <c r="F133" s="76"/>
      <c r="G133" s="146"/>
      <c r="H133" s="146"/>
      <c r="I133" s="76"/>
    </row>
    <row r="134" spans="1:9" s="5" customFormat="1" ht="18.600000000000001" hidden="1" customHeight="1" x14ac:dyDescent="0.3">
      <c r="A134" s="70" t="s">
        <v>168</v>
      </c>
      <c r="B134" s="71"/>
      <c r="C134" s="71"/>
      <c r="D134" s="71"/>
      <c r="E134" s="71"/>
      <c r="F134" s="71"/>
      <c r="G134" s="147"/>
      <c r="H134" s="147"/>
      <c r="I134" s="71"/>
    </row>
    <row r="135" spans="1:9" s="5" customFormat="1" ht="18.600000000000001" hidden="1" customHeight="1" x14ac:dyDescent="0.3">
      <c r="A135" s="20"/>
      <c r="B135" s="10" t="s">
        <v>169</v>
      </c>
      <c r="C135" s="9"/>
      <c r="D135" s="163">
        <v>20</v>
      </c>
      <c r="E135" s="163">
        <v>20</v>
      </c>
      <c r="F135" s="163"/>
      <c r="G135" s="122"/>
      <c r="H135" s="122"/>
      <c r="I135" s="14"/>
    </row>
    <row r="136" spans="1:9" s="5" customFormat="1" ht="18.600000000000001" hidden="1" customHeight="1" x14ac:dyDescent="0.3">
      <c r="A136" s="20"/>
      <c r="B136" s="10" t="s">
        <v>170</v>
      </c>
      <c r="C136" s="9"/>
      <c r="D136" s="163">
        <v>2.1</v>
      </c>
      <c r="E136" s="163">
        <v>2.1</v>
      </c>
      <c r="F136" s="163"/>
      <c r="G136" s="122"/>
      <c r="H136" s="122"/>
      <c r="I136" s="14"/>
    </row>
    <row r="137" spans="1:9" s="5" customFormat="1" ht="18.600000000000001" hidden="1" customHeight="1" x14ac:dyDescent="0.3">
      <c r="A137" s="20"/>
      <c r="B137" s="10" t="s">
        <v>171</v>
      </c>
      <c r="C137" s="9"/>
      <c r="D137" s="163">
        <v>20</v>
      </c>
      <c r="E137" s="163">
        <v>20</v>
      </c>
      <c r="F137" s="163"/>
      <c r="G137" s="122"/>
      <c r="H137" s="122"/>
      <c r="I137" s="14"/>
    </row>
    <row r="138" spans="1:9" s="5" customFormat="1" ht="18.600000000000001" hidden="1" customHeight="1" x14ac:dyDescent="0.3">
      <c r="A138" s="20"/>
      <c r="B138" s="10" t="s">
        <v>172</v>
      </c>
      <c r="C138" s="9"/>
      <c r="D138" s="163">
        <v>10</v>
      </c>
      <c r="E138" s="163">
        <v>10</v>
      </c>
      <c r="F138" s="163"/>
      <c r="G138" s="122"/>
      <c r="H138" s="122"/>
      <c r="I138" s="14"/>
    </row>
    <row r="139" spans="1:9" s="5" customFormat="1" ht="18.600000000000001" hidden="1" customHeight="1" x14ac:dyDescent="0.3">
      <c r="A139" s="20"/>
      <c r="B139" s="10" t="s">
        <v>173</v>
      </c>
      <c r="C139" s="9"/>
      <c r="D139" s="163">
        <v>45</v>
      </c>
      <c r="E139" s="163">
        <v>45</v>
      </c>
      <c r="F139" s="163"/>
      <c r="G139" s="122"/>
      <c r="H139" s="122"/>
      <c r="I139" s="14" t="s">
        <v>174</v>
      </c>
    </row>
    <row r="140" spans="1:9" s="5" customFormat="1" ht="18.600000000000001" hidden="1" customHeight="1" x14ac:dyDescent="0.3">
      <c r="A140" s="20"/>
      <c r="B140" s="10" t="s">
        <v>175</v>
      </c>
      <c r="C140" s="9"/>
      <c r="D140" s="163">
        <v>10</v>
      </c>
      <c r="E140" s="163">
        <v>10</v>
      </c>
      <c r="F140" s="163"/>
      <c r="G140" s="122"/>
      <c r="H140" s="122"/>
      <c r="I140" s="14"/>
    </row>
    <row r="141" spans="1:9" s="5" customFormat="1" ht="18.600000000000001" hidden="1" customHeight="1" x14ac:dyDescent="0.3">
      <c r="A141" s="20"/>
      <c r="B141" s="10" t="s">
        <v>176</v>
      </c>
      <c r="C141" s="9"/>
      <c r="D141" s="163">
        <v>40</v>
      </c>
      <c r="E141" s="163">
        <v>40</v>
      </c>
      <c r="F141" s="163"/>
      <c r="G141" s="122"/>
      <c r="H141" s="122"/>
      <c r="I141" s="14" t="s">
        <v>177</v>
      </c>
    </row>
    <row r="142" spans="1:9" s="5" customFormat="1" ht="18.600000000000001" hidden="1" customHeight="1" x14ac:dyDescent="0.3">
      <c r="A142" s="72" t="s">
        <v>178</v>
      </c>
      <c r="B142" s="73"/>
      <c r="C142" s="73"/>
      <c r="D142" s="73"/>
      <c r="E142" s="73"/>
      <c r="F142" s="73"/>
      <c r="G142" s="148"/>
      <c r="H142" s="148"/>
      <c r="I142" s="73"/>
    </row>
    <row r="143" spans="1:9" s="5" customFormat="1" ht="18.600000000000001" hidden="1" customHeight="1" x14ac:dyDescent="0.3">
      <c r="A143" s="16"/>
      <c r="B143" s="8" t="s">
        <v>179</v>
      </c>
      <c r="C143" s="7"/>
      <c r="D143" s="164"/>
      <c r="E143" s="164">
        <v>0</v>
      </c>
      <c r="F143" s="164"/>
      <c r="G143" s="119"/>
      <c r="H143" s="119"/>
      <c r="I143" s="15"/>
    </row>
    <row r="144" spans="1:9" s="5" customFormat="1" ht="18.600000000000001" hidden="1" customHeight="1" x14ac:dyDescent="0.3">
      <c r="A144" s="16"/>
      <c r="B144" s="8" t="s">
        <v>180</v>
      </c>
      <c r="C144" s="7"/>
      <c r="D144" s="164">
        <v>75</v>
      </c>
      <c r="E144" s="164">
        <v>75</v>
      </c>
      <c r="F144" s="164"/>
      <c r="G144" s="119"/>
      <c r="H144" s="119"/>
      <c r="I144" s="15"/>
    </row>
    <row r="145" spans="1:9" s="5" customFormat="1" ht="18.600000000000001" hidden="1" customHeight="1" x14ac:dyDescent="0.3">
      <c r="A145" s="16"/>
      <c r="B145" s="8" t="s">
        <v>181</v>
      </c>
      <c r="C145" s="7"/>
      <c r="D145" s="164"/>
      <c r="E145" s="164">
        <v>0</v>
      </c>
      <c r="F145" s="164"/>
      <c r="G145" s="119"/>
      <c r="H145" s="119"/>
      <c r="I145" s="15" t="s">
        <v>182</v>
      </c>
    </row>
    <row r="146" spans="1:9" s="5" customFormat="1" ht="18.600000000000001" hidden="1" customHeight="1" x14ac:dyDescent="0.3">
      <c r="A146" s="70" t="s">
        <v>183</v>
      </c>
      <c r="B146" s="71"/>
      <c r="C146" s="71"/>
      <c r="D146" s="71"/>
      <c r="E146" s="71"/>
      <c r="F146" s="71"/>
      <c r="G146" s="147"/>
      <c r="H146" s="147"/>
      <c r="I146" s="71"/>
    </row>
    <row r="147" spans="1:9" s="5" customFormat="1" ht="18.600000000000001" hidden="1" customHeight="1" x14ac:dyDescent="0.3">
      <c r="A147" s="20"/>
      <c r="B147" s="10" t="s">
        <v>184</v>
      </c>
      <c r="C147" s="9"/>
      <c r="D147" s="163">
        <v>2.4</v>
      </c>
      <c r="E147" s="163">
        <v>2.4</v>
      </c>
      <c r="F147" s="163"/>
      <c r="G147" s="122"/>
      <c r="H147" s="122"/>
      <c r="I147" s="14"/>
    </row>
    <row r="148" spans="1:9" s="5" customFormat="1" ht="0.75" hidden="1" customHeight="1" x14ac:dyDescent="0.3">
      <c r="A148" s="20"/>
      <c r="B148" s="10" t="s">
        <v>185</v>
      </c>
      <c r="C148" s="9"/>
      <c r="D148" s="163">
        <v>2.4</v>
      </c>
      <c r="E148" s="163">
        <v>2.4</v>
      </c>
      <c r="F148" s="163"/>
      <c r="G148" s="122"/>
      <c r="H148" s="122"/>
      <c r="I148" s="14"/>
    </row>
    <row r="149" spans="1:9" s="5" customFormat="1" ht="18.600000000000001" hidden="1" customHeight="1" x14ac:dyDescent="0.3">
      <c r="A149" s="20"/>
      <c r="B149" s="10"/>
      <c r="C149" s="9"/>
      <c r="D149" s="163"/>
      <c r="E149" s="163"/>
      <c r="F149" s="163"/>
      <c r="G149" s="122"/>
      <c r="H149" s="122"/>
      <c r="I149" s="14"/>
    </row>
    <row r="150" spans="1:9" s="5" customFormat="1" ht="20.100000000000001" hidden="1" customHeight="1" x14ac:dyDescent="0.3">
      <c r="A150" s="74" t="s">
        <v>186</v>
      </c>
      <c r="B150" s="23"/>
      <c r="C150" s="23"/>
      <c r="D150" s="22">
        <f>SUM(D135:D148)</f>
        <v>226.9</v>
      </c>
      <c r="E150" s="22">
        <f>SUM(E135:E148)</f>
        <v>226.9</v>
      </c>
      <c r="F150" s="36">
        <f>E150/D150</f>
        <v>1</v>
      </c>
      <c r="G150" s="149"/>
      <c r="H150" s="149"/>
      <c r="I150" s="23" t="s">
        <v>54</v>
      </c>
    </row>
    <row r="151" spans="1:9" s="5" customFormat="1" ht="19.5" thickBot="1" x14ac:dyDescent="0.35">
      <c r="A151" s="1"/>
      <c r="B151" s="3"/>
      <c r="C151" s="6"/>
      <c r="D151" s="4"/>
      <c r="E151" s="4"/>
      <c r="F151" s="4"/>
      <c r="G151" s="143"/>
      <c r="H151" s="143"/>
    </row>
    <row r="152" spans="1:9" s="5" customFormat="1" ht="19.5" thickBot="1" x14ac:dyDescent="0.35">
      <c r="A152" s="232" t="s">
        <v>187</v>
      </c>
      <c r="B152" s="233"/>
      <c r="C152" s="234"/>
      <c r="D152" s="24">
        <f>D131+D120+D132</f>
        <v>5828.5</v>
      </c>
      <c r="E152" s="24">
        <f>E131+E120+E132</f>
        <v>3440.4</v>
      </c>
      <c r="F152" s="37">
        <f>E152/D152</f>
        <v>0.590271939607103</v>
      </c>
      <c r="G152" s="150"/>
      <c r="H152" s="150"/>
      <c r="I152" s="25" t="s">
        <v>54</v>
      </c>
    </row>
    <row r="153" spans="1:9" s="5" customFormat="1" x14ac:dyDescent="0.3">
      <c r="A153" s="1"/>
      <c r="B153" s="3"/>
      <c r="C153" s="6"/>
      <c r="D153" s="4"/>
      <c r="E153" s="4"/>
      <c r="F153" s="4"/>
      <c r="G153" s="4"/>
      <c r="H153" s="4"/>
    </row>
    <row r="154" spans="1:9" hidden="1" x14ac:dyDescent="0.3">
      <c r="A154" s="235" t="s">
        <v>187</v>
      </c>
      <c r="B154" s="236"/>
      <c r="C154" s="237"/>
      <c r="D154" s="29">
        <f>D22+D94+D118+D131</f>
        <v>5828.9</v>
      </c>
      <c r="E154" s="29">
        <f>E22+E94+E118+E131</f>
        <v>3451.2000000000003</v>
      </c>
      <c r="F154" s="38">
        <f>E154/D154</f>
        <v>0.59208426975930284</v>
      </c>
      <c r="G154" s="38"/>
      <c r="H154" s="38"/>
      <c r="I154" s="30" t="s">
        <v>188</v>
      </c>
    </row>
    <row r="155" spans="1:9" x14ac:dyDescent="0.3"/>
    <row r="156" spans="1:9" x14ac:dyDescent="0.3">
      <c r="E156" s="78"/>
    </row>
    <row r="157" spans="1:9" x14ac:dyDescent="0.3"/>
  </sheetData>
  <mergeCells count="59">
    <mergeCell ref="A120:C120"/>
    <mergeCell ref="A40:B42"/>
    <mergeCell ref="A152:C152"/>
    <mergeCell ref="A154:C154"/>
    <mergeCell ref="A123:B124"/>
    <mergeCell ref="A125:C125"/>
    <mergeCell ref="A126:B128"/>
    <mergeCell ref="A129:C129"/>
    <mergeCell ref="A131:C131"/>
    <mergeCell ref="A132:C132"/>
    <mergeCell ref="A122:I122"/>
    <mergeCell ref="A83:C83"/>
    <mergeCell ref="A84:B86"/>
    <mergeCell ref="A87:C87"/>
    <mergeCell ref="A88:B89"/>
    <mergeCell ref="A90:B92"/>
    <mergeCell ref="A121:I121"/>
    <mergeCell ref="A75:B82"/>
    <mergeCell ref="A25:B34"/>
    <mergeCell ref="A35:C35"/>
    <mergeCell ref="A36:B37"/>
    <mergeCell ref="A38:B39"/>
    <mergeCell ref="A74:C74"/>
    <mergeCell ref="A64:B64"/>
    <mergeCell ref="A65:B65"/>
    <mergeCell ref="A72:B72"/>
    <mergeCell ref="A73:B73"/>
    <mergeCell ref="A57:B57"/>
    <mergeCell ref="A93:C93"/>
    <mergeCell ref="A94:C94"/>
    <mergeCell ref="A96:I96"/>
    <mergeCell ref="A118:C118"/>
    <mergeCell ref="A55:B56"/>
    <mergeCell ref="A69:B69"/>
    <mergeCell ref="A68:B68"/>
    <mergeCell ref="A70:B70"/>
    <mergeCell ref="A71:B71"/>
    <mergeCell ref="A58:B58"/>
    <mergeCell ref="A59:B59"/>
    <mergeCell ref="A60:B60"/>
    <mergeCell ref="A66:B66"/>
    <mergeCell ref="A67:B67"/>
    <mergeCell ref="A61:B61"/>
    <mergeCell ref="A63:B63"/>
    <mergeCell ref="A62:B62"/>
    <mergeCell ref="A2:I2"/>
    <mergeCell ref="A46:B48"/>
    <mergeCell ref="A49:B50"/>
    <mergeCell ref="A51:B52"/>
    <mergeCell ref="A53:B54"/>
    <mergeCell ref="A24:I24"/>
    <mergeCell ref="A4:B4"/>
    <mergeCell ref="A5:I5"/>
    <mergeCell ref="A6:B13"/>
    <mergeCell ref="A14:B17"/>
    <mergeCell ref="A18:B19"/>
    <mergeCell ref="A20:B21"/>
    <mergeCell ref="A22:C22"/>
    <mergeCell ref="A23:I23"/>
  </mergeCells>
  <dataValidations count="1">
    <dataValidation type="list" allowBlank="1" showInputMessage="1" showErrorMessage="1" sqref="F6:F21 F25:F34 F126:F128 F75:F82 F84:F86 F88:F92 F123:F124 F36:F73" xr:uid="{00000000-0002-0000-0000-000000000000}">
      <formula1>"Available, Not available"</formula1>
    </dataValidation>
  </dataValidations>
  <printOptions horizontalCentered="1" gridLines="1"/>
  <pageMargins left="0.25" right="0.25" top="0.5" bottom="0.25" header="0.3" footer="0.3"/>
  <pageSetup paperSize="3" scale="66" fitToHeight="2" orientation="landscape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56202C57E8A91488ECE962D63A71F10" ma:contentTypeVersion="26" ma:contentTypeDescription="Create a new document." ma:contentTypeScope="" ma:versionID="23313716397d359a2ceddf1c35ceb662">
  <xsd:schema xmlns:xsd="http://www.w3.org/2001/XMLSchema" xmlns:xs="http://www.w3.org/2001/XMLSchema" xmlns:p="http://schemas.microsoft.com/office/2006/metadata/properties" xmlns:ns2="6bd9865d-c7d0-4288-ab0a-9d4dee1c94e8" xmlns:ns3="80985e37-4d14-49b1-85af-18f353798ba1" targetNamespace="http://schemas.microsoft.com/office/2006/metadata/properties" ma:root="true" ma:fieldsID="a5a29c2beb03b8979d123f2c6dcfed1c" ns2:_="" ns3:_="">
    <xsd:import namespace="6bd9865d-c7d0-4288-ab0a-9d4dee1c94e8"/>
    <xsd:import namespace="80985e37-4d14-49b1-85af-18f353798ba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SearchPropertie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d9865d-c7d0-4288-ab0a-9d4dee1c94e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4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5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5976c244-545e-4324-b4dc-13be35ff8a8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985e37-4d14-49b1-85af-18f353798ba1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5cfa6364-4a4c-4116-acd5-17595be27265}" ma:internalName="TaxCatchAll" ma:showField="CatchAllData" ma:web="80985e37-4d14-49b1-85af-18f353798ba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3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bd9865d-c7d0-4288-ab0a-9d4dee1c94e8">
      <Terms xmlns="http://schemas.microsoft.com/office/infopath/2007/PartnerControls"/>
    </lcf76f155ced4ddcb4097134ff3c332f>
    <TaxCatchAll xmlns="80985e37-4d14-49b1-85af-18f353798ba1" xsi:nil="true"/>
  </documentManagement>
</p:properties>
</file>

<file path=customXml/itemProps1.xml><?xml version="1.0" encoding="utf-8"?>
<ds:datastoreItem xmlns:ds="http://schemas.openxmlformats.org/officeDocument/2006/customXml" ds:itemID="{31FC4D73-8AF4-4048-94E4-32342C8A4A1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0B57651-6509-4568-BD1E-EA58D13D21B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bd9865d-c7d0-4288-ab0a-9d4dee1c94e8"/>
    <ds:schemaRef ds:uri="80985e37-4d14-49b1-85af-18f353798ba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857A90F-A045-4B34-8ADD-E9E641A17E38}">
  <ds:schemaRefs>
    <ds:schemaRef ds:uri="http://schemas.microsoft.com/office/2006/metadata/properties"/>
    <ds:schemaRef ds:uri="http://schemas.microsoft.com/office/infopath/2007/PartnerControls"/>
    <ds:schemaRef ds:uri="3eddf0bc-8ca3-48d8-97b2-c76d1d9e63a6"/>
    <ds:schemaRef ds:uri="624f28a0-56ae-4a0d-ab70-da2a6c9fc268"/>
    <ds:schemaRef ds:uri="6bd9865d-c7d0-4288-ab0a-9d4dee1c94e8"/>
    <ds:schemaRef ds:uri="80985e37-4d14-49b1-85af-18f353798ba1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2024-06-12</vt:lpstr>
      <vt:lpstr>'2024-06-12'!Print_Area</vt:lpstr>
      <vt:lpstr>'2024-06-12'!Print_Titles</vt:lpstr>
    </vt:vector>
  </TitlesOfParts>
  <Manager/>
  <Company>PREPA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wriosmera</dc:creator>
  <cp:keywords/>
  <dc:description/>
  <cp:lastModifiedBy>Maribel Cruz de Jesús</cp:lastModifiedBy>
  <cp:revision/>
  <dcterms:created xsi:type="dcterms:W3CDTF">2019-07-27T17:38:06Z</dcterms:created>
  <dcterms:modified xsi:type="dcterms:W3CDTF">2024-12-26T13:44:14Z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0x010100356202C57E8A91488ECE962D63A71F10</vt:lpwstr>
  </property>
  <property fmtid="{D5CDD505-2E9C-101B-9397-08002B2CF9AE}" pid="3" name="MediaServiceImageTags">
    <vt:lpwstr/>
  </property>
  <property fmtid="{D5CDD505-2E9C-101B-9397-08002B2CF9AE}" pid="4" name="MSIP_Label_defa4170-0d19-0005-0004-bc88714345d2_Enabled">
    <vt:lpwstr>true</vt:lpwstr>
  </property>
  <property fmtid="{D5CDD505-2E9C-101B-9397-08002B2CF9AE}" pid="5" name="MSIP_Label_defa4170-0d19-0005-0004-bc88714345d2_SetDate">
    <vt:lpwstr>2024-12-23T20:33:38Z</vt:lpwstr>
  </property>
  <property fmtid="{D5CDD505-2E9C-101B-9397-08002B2CF9AE}" pid="6" name="MSIP_Label_defa4170-0d19-0005-0004-bc88714345d2_Method">
    <vt:lpwstr>Standard</vt:lpwstr>
  </property>
  <property fmtid="{D5CDD505-2E9C-101B-9397-08002B2CF9AE}" pid="7" name="MSIP_Label_defa4170-0d19-0005-0004-bc88714345d2_Name">
    <vt:lpwstr>defa4170-0d19-0005-0004-bc88714345d2</vt:lpwstr>
  </property>
  <property fmtid="{D5CDD505-2E9C-101B-9397-08002B2CF9AE}" pid="8" name="MSIP_Label_defa4170-0d19-0005-0004-bc88714345d2_SiteId">
    <vt:lpwstr>31289701-2511-4b48-b59d-bfc969d3a983</vt:lpwstr>
  </property>
  <property fmtid="{D5CDD505-2E9C-101B-9397-08002B2CF9AE}" pid="9" name="MSIP_Label_defa4170-0d19-0005-0004-bc88714345d2_ActionId">
    <vt:lpwstr>09428ba8-e74e-4406-83c3-a48d3dae10f2</vt:lpwstr>
  </property>
  <property fmtid="{D5CDD505-2E9C-101B-9397-08002B2CF9AE}" pid="10" name="MSIP_Label_defa4170-0d19-0005-0004-bc88714345d2_ContentBits">
    <vt:lpwstr>0</vt:lpwstr>
  </property>
</Properties>
</file>