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-my.sharepoint.com/personal/wangh1_bv_com/Documents/Documents/1. Client projects/16. LUMA_417561.0600/"/>
    </mc:Choice>
  </mc:AlternateContent>
  <xr:revisionPtr revIDLastSave="111" documentId="8_{06CFABB5-F80A-44CE-96C9-EC842208A584}" xr6:coauthVersionLast="47" xr6:coauthVersionMax="47" xr10:uidLastSave="{048B19E0-10B4-49E2-8D88-7BC901F3D27E}"/>
  <bookViews>
    <workbookView xWindow="-120" yWindow="-120" windowWidth="29040" windowHeight="15840" xr2:uid="{F825415C-389C-4D16-B85C-908C68D861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 s="1"/>
  <c r="G10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G9" i="1"/>
  <c r="G8" i="1"/>
  <c r="I8" i="1" s="1"/>
  <c r="J8" i="1" s="1"/>
  <c r="P8" i="1" s="1"/>
  <c r="U8" i="1" s="1"/>
  <c r="I12" i="1" l="1"/>
  <c r="J12" i="1" s="1"/>
  <c r="P12" i="1" s="1"/>
  <c r="U12" i="1" s="1"/>
  <c r="G13" i="1"/>
  <c r="I11" i="1"/>
  <c r="J11" i="1" s="1"/>
  <c r="P11" i="1" s="1"/>
  <c r="U11" i="1" s="1"/>
  <c r="I10" i="1"/>
  <c r="J10" i="1" s="1"/>
  <c r="P10" i="1" s="1"/>
  <c r="U10" i="1" s="1"/>
  <c r="I9" i="1"/>
  <c r="J9" i="1" s="1"/>
  <c r="P9" i="1" s="1"/>
  <c r="U9" i="1" s="1"/>
  <c r="G14" i="1" l="1"/>
  <c r="I13" i="1"/>
  <c r="J13" i="1" s="1"/>
  <c r="P13" i="1" s="1"/>
  <c r="U13" i="1" s="1"/>
  <c r="I14" i="1" l="1"/>
  <c r="J14" i="1" s="1"/>
  <c r="P14" i="1" s="1"/>
  <c r="U14" i="1" s="1"/>
  <c r="G15" i="1"/>
  <c r="I15" i="1" l="1"/>
  <c r="J15" i="1" s="1"/>
  <c r="P15" i="1" s="1"/>
  <c r="U15" i="1" s="1"/>
  <c r="G16" i="1"/>
  <c r="I16" i="1" l="1"/>
  <c r="J16" i="1" s="1"/>
  <c r="P16" i="1" s="1"/>
  <c r="U16" i="1" s="1"/>
  <c r="G17" i="1"/>
  <c r="G18" i="1" l="1"/>
  <c r="I17" i="1"/>
  <c r="J17" i="1" s="1"/>
  <c r="P17" i="1" s="1"/>
  <c r="U17" i="1" s="1"/>
  <c r="G19" i="1" l="1"/>
  <c r="I18" i="1"/>
  <c r="J18" i="1" s="1"/>
  <c r="P18" i="1" s="1"/>
  <c r="U18" i="1" s="1"/>
  <c r="G20" i="1" l="1"/>
  <c r="I19" i="1"/>
  <c r="J19" i="1" s="1"/>
  <c r="P19" i="1" s="1"/>
  <c r="U19" i="1" s="1"/>
  <c r="G21" i="1" l="1"/>
  <c r="I20" i="1"/>
  <c r="J20" i="1" s="1"/>
  <c r="P20" i="1" s="1"/>
  <c r="U20" i="1" s="1"/>
  <c r="G22" i="1" l="1"/>
  <c r="I21" i="1"/>
  <c r="J21" i="1" s="1"/>
  <c r="P21" i="1" s="1"/>
  <c r="U21" i="1" s="1"/>
  <c r="I22" i="1" l="1"/>
  <c r="J22" i="1" s="1"/>
  <c r="P22" i="1" s="1"/>
  <c r="U22" i="1" s="1"/>
  <c r="G23" i="1"/>
  <c r="I23" i="1" l="1"/>
  <c r="J23" i="1" s="1"/>
  <c r="P23" i="1" s="1"/>
  <c r="U23" i="1" s="1"/>
  <c r="G24" i="1"/>
  <c r="G25" i="1" l="1"/>
  <c r="I24" i="1"/>
  <c r="J24" i="1" s="1"/>
  <c r="P24" i="1" s="1"/>
  <c r="U24" i="1" s="1"/>
  <c r="G26" i="1" l="1"/>
  <c r="I25" i="1"/>
  <c r="J25" i="1" s="1"/>
  <c r="P25" i="1" s="1"/>
  <c r="U25" i="1" s="1"/>
  <c r="G27" i="1" l="1"/>
  <c r="I26" i="1"/>
  <c r="J26" i="1" s="1"/>
  <c r="P26" i="1" s="1"/>
  <c r="U26" i="1" s="1"/>
  <c r="G28" i="1" l="1"/>
  <c r="I27" i="1"/>
  <c r="J27" i="1" s="1"/>
  <c r="P27" i="1" s="1"/>
  <c r="U27" i="1" s="1"/>
  <c r="G29" i="1" l="1"/>
  <c r="I28" i="1"/>
  <c r="J28" i="1" s="1"/>
  <c r="P28" i="1" s="1"/>
  <c r="U28" i="1" s="1"/>
  <c r="G30" i="1" l="1"/>
  <c r="I29" i="1"/>
  <c r="J29" i="1" s="1"/>
  <c r="P29" i="1" s="1"/>
  <c r="U29" i="1" s="1"/>
  <c r="G31" i="1" l="1"/>
  <c r="I30" i="1"/>
  <c r="J30" i="1" s="1"/>
  <c r="P30" i="1" s="1"/>
  <c r="U30" i="1" s="1"/>
  <c r="I31" i="1" l="1"/>
  <c r="J31" i="1" s="1"/>
  <c r="P31" i="1" s="1"/>
  <c r="U31" i="1" s="1"/>
  <c r="G32" i="1"/>
  <c r="I32" i="1" l="1"/>
  <c r="J32" i="1" s="1"/>
  <c r="P32" i="1" s="1"/>
  <c r="U32" i="1" s="1"/>
  <c r="G33" i="1"/>
  <c r="I33" i="1" l="1"/>
  <c r="J33" i="1" s="1"/>
  <c r="P33" i="1" s="1"/>
  <c r="U33" i="1" s="1"/>
  <c r="G34" i="1"/>
  <c r="I34" i="1" l="1"/>
  <c r="J34" i="1" s="1"/>
  <c r="P34" i="1" s="1"/>
  <c r="U34" i="1" s="1"/>
</calcChain>
</file>

<file path=xl/sharedStrings.xml><?xml version="1.0" encoding="utf-8"?>
<sst xmlns="http://schemas.openxmlformats.org/spreadsheetml/2006/main" count="99" uniqueCount="91">
  <si>
    <t>Oil &amp; Refined Products Futures (Data)</t>
  </si>
  <si>
    <t>Instrument: Heating Oil Futures ($/gal)</t>
  </si>
  <si>
    <t>Term</t>
  </si>
  <si>
    <t>New York Harbor Heating Oil Futures</t>
  </si>
  <si>
    <t>Biodiesel B100</t>
  </si>
  <si>
    <t>April 2024</t>
  </si>
  <si>
    <t>May 2024</t>
  </si>
  <si>
    <t>Diesel Growth Rate 2023 EIA AEO Reference Case</t>
  </si>
  <si>
    <t>B100</t>
  </si>
  <si>
    <t>Delivery Year</t>
  </si>
  <si>
    <t>B100 Prices (Nominal $/MMBtu)</t>
  </si>
  <si>
    <t>Biodiesel Blend Type</t>
  </si>
  <si>
    <t>Biodiesel Blend</t>
  </si>
  <si>
    <t>Biodiesel Prices (Nominal $/MMBtu)</t>
  </si>
  <si>
    <t>June 2024</t>
  </si>
  <si>
    <t>B60</t>
  </si>
  <si>
    <t>July 2024</t>
  </si>
  <si>
    <t>B62</t>
  </si>
  <si>
    <t>August 2024</t>
  </si>
  <si>
    <t>B64</t>
  </si>
  <si>
    <t>September 2024</t>
  </si>
  <si>
    <t>B66</t>
  </si>
  <si>
    <t>October 2024</t>
  </si>
  <si>
    <t>B68</t>
  </si>
  <si>
    <t>November 2024</t>
  </si>
  <si>
    <t>B70</t>
  </si>
  <si>
    <t>December 2024</t>
  </si>
  <si>
    <t>B71</t>
  </si>
  <si>
    <t>January 2025</t>
  </si>
  <si>
    <t>B73</t>
  </si>
  <si>
    <t>February 2025</t>
  </si>
  <si>
    <t>B75</t>
  </si>
  <si>
    <t>March 2025</t>
  </si>
  <si>
    <t>B77</t>
  </si>
  <si>
    <t>April 2025</t>
  </si>
  <si>
    <t>B79</t>
  </si>
  <si>
    <t>May 2025</t>
  </si>
  <si>
    <t>B81</t>
  </si>
  <si>
    <t>June 2025</t>
  </si>
  <si>
    <t>B83</t>
  </si>
  <si>
    <t>July 2025</t>
  </si>
  <si>
    <t>B85</t>
  </si>
  <si>
    <t>August 2025</t>
  </si>
  <si>
    <t>B87</t>
  </si>
  <si>
    <t>September 2025</t>
  </si>
  <si>
    <t>B89</t>
  </si>
  <si>
    <t>October 2025</t>
  </si>
  <si>
    <t>B90</t>
  </si>
  <si>
    <t>November 2025</t>
  </si>
  <si>
    <t>B92</t>
  </si>
  <si>
    <t>December 2025</t>
  </si>
  <si>
    <t>B94</t>
  </si>
  <si>
    <t>January 2026</t>
  </si>
  <si>
    <t>B96</t>
  </si>
  <si>
    <t>February 2026</t>
  </si>
  <si>
    <t>B98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</si>
  <si>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</si>
  <si>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</si>
  <si>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</si>
  <si>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</si>
  <si>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</si>
  <si>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</si>
  <si>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</si>
  <si>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</si>
  <si>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</si>
  <si>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</si>
  <si>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</si>
  <si>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</si>
  <si>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</si>
  <si>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</si>
  <si>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</si>
  <si>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</si>
  <si>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</si>
  <si>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</si>
  <si>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September 2027</t>
  </si>
  <si>
    <t>October 2027</t>
  </si>
  <si>
    <t>November 2027</t>
  </si>
  <si>
    <t>December 2027</t>
  </si>
  <si>
    <t>January 2028</t>
  </si>
  <si>
    <t xml:space="preserve">NYMEX and CME Clearport market data provided by DTN.
</t>
  </si>
  <si>
    <t xml:space="preserve">NYMEX and CME Clearport market data is property of the Chicago Mercantile Exchange, Inc. and its licensors.  All rights reserved.
</t>
  </si>
  <si>
    <t>Gallon - MMBtu Conversion</t>
  </si>
  <si>
    <t>NYMEX Heating Oil Commodity Price</t>
  </si>
  <si>
    <t>Final Delivered Price</t>
  </si>
  <si>
    <t>Nominal $/gallon</t>
  </si>
  <si>
    <t>Nominal $/MMBtu</t>
  </si>
  <si>
    <t xml:space="preserve">Projected Diesel Prices </t>
  </si>
  <si>
    <t>Year</t>
  </si>
  <si>
    <t>Nominal$/gallon</t>
  </si>
  <si>
    <t>$0.80/gallon adder for delivery</t>
  </si>
  <si>
    <t>Includes $0.85/gallon adder for commodity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</si>
</sst>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&quot;$&quot;#,##0.0"/>
    <numFmt numFmtId="166" formatCode="0.0%"/>
  </numFmts>
  <fonts count="10" x14ac:knownFonts="1">
    <font>
      <sz val="10"/>
      <name val="Arial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00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43" fontId="0" fillId="0" borderId="0" xfId="1" applyFont="1" applyAlignment="1">
      <alignment horizontal="right" vertical="top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0" fillId="0" borderId="2" xfId="2" applyFont="1" applyBorder="1" applyAlignment="1">
      <alignment horizontal="center"/>
    </xf>
    <xf numFmtId="165" fontId="6" fillId="0" borderId="6" xfId="0" applyNumberFormat="1" applyFont="1" applyBorder="1" applyAlignment="1">
      <alignment horizontal="center" vertical="center"/>
    </xf>
    <xf numFmtId="166" fontId="0" fillId="0" borderId="0" xfId="2" applyNumberFormat="1" applyFont="1" applyAlignment="1"/>
    <xf numFmtId="0" fontId="7" fillId="0" borderId="0" xfId="0" applyFont="1" applyAlignment="1">
      <alignment horizontal="center"/>
    </xf>
    <xf numFmtId="43" fontId="0" fillId="0" borderId="0" xfId="1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0" fillId="0" borderId="0" xfId="0" applyNumberFormat="1"/>
    <xf numFmtId="164" fontId="0" fillId="0" borderId="0" xfId="1" applyNumberFormat="1" applyFont="1" applyAlignment="1"/>
    <xf numFmtId="0" fontId="9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8"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alignment horizontal="general" vertical="bottom" textRotation="0" wrapText="0" indent="0" justifyLastLine="0" shrinkToFit="0" readingOrder="0"/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#,##0.00"/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57150</xdr:rowOff>
    </xdr:from>
    <xdr:to>
      <xdr:col>1</xdr:col>
      <xdr:colOff>333375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2574495-C65B-4C22-B6D0-1529F500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7150"/>
          <a:ext cx="2352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E9245A-CAC1-4225-9FA8-567749869932}" name="Table1" displayName="Table1" ref="F7:J34" totalsRowShown="0" headerRowDxfId="4">
  <tableColumns count="5">
    <tableColumn id="1" xr3:uid="{1C136619-DDA0-485B-8CF8-2ED2A1E39CA3}" name="Year">
      <calculatedColumnFormula>F7+1</calculatedColumnFormula>
    </tableColumn>
    <tableColumn id="2" xr3:uid="{805804B3-350F-4733-A0FC-A636A2FEA7AB}" name="Nominal $/gallon" dataDxfId="3">
      <calculatedColumnFormula>G7*(1+H8)</calculatedColumnFormula>
    </tableColumn>
    <tableColumn id="3" xr3:uid="{FE1B5F50-2BD9-454E-841C-70AD0160E5E2}" name="Diesel Growth Rate 2023 EIA AEO Reference Case" dataDxfId="2" dataCellStyle="Percent"/>
    <tableColumn id="4" xr3:uid="{1D292739-D80F-4CD5-AE1F-EA1FD3767C6C}" name="Nominal$/gallon" dataDxfId="1">
      <calculatedColumnFormula>G8+0.85+0.8</calculatedColumnFormula>
    </tableColumn>
    <tableColumn id="5" xr3:uid="{2C286CCE-7B8E-4CEF-835F-A6A33BF6C127}" name="Nominal $/MMBtu" dataDxfId="0">
      <calculatedColumnFormula>I8*$H$4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49A752-DBC8-4793-9A0E-963EDE2788C1}" name="Table2" displayName="Table2" ref="L7:M34" totalsRowShown="0" headerRowDxfId="7">
  <tableColumns count="2">
    <tableColumn id="1" xr3:uid="{7B2B9287-4EA1-4BED-AA38-7D4AC875F82C}" name="Year" dataDxfId="6"/>
    <tableColumn id="2" xr3:uid="{68C793B3-7551-415B-8FBE-BE955BAA153B}" name="Nominal $/MMBtu" dataDxfId="5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AF6A1-91E1-4E93-8B15-EDBA0951CD91}">
  <sheetPr>
    <outlinePr summaryBelow="0" summaryRight="0"/>
    <pageSetUpPr autoPageBreaks="0"/>
  </sheetPr>
  <dimension ref="A1:U55"/>
  <sheetViews>
    <sheetView tabSelected="1" zoomScale="70" zoomScaleNormal="70" workbookViewId="0">
      <selection activeCell="U20" sqref="U20"/>
    </sheetView>
  </sheetViews>
  <sheetFormatPr defaultRowHeight="12.75" x14ac:dyDescent="0.2"/>
  <cols>
    <col min="1" max="1" width="35.7109375" customWidth="1"/>
    <col min="2" max="2" width="17.5703125" customWidth="1"/>
    <col min="7" max="7" width="34.28515625" customWidth="1"/>
    <col min="8" max="8" width="26.7109375" customWidth="1"/>
    <col min="9" max="9" width="20.5703125" customWidth="1"/>
    <col min="10" max="10" width="19" customWidth="1"/>
    <col min="13" max="13" width="20.7109375" bestFit="1" customWidth="1"/>
    <col min="15" max="15" width="15.85546875" customWidth="1"/>
    <col min="16" max="16" width="22.28515625" customWidth="1"/>
    <col min="17" max="17" width="9.140625" customWidth="1"/>
    <col min="18" max="18" width="16.5703125" customWidth="1"/>
    <col min="19" max="19" width="19.85546875" bestFit="1" customWidth="1"/>
    <col min="20" max="20" width="18.140625" customWidth="1"/>
    <col min="21" max="21" width="18.85546875" customWidth="1"/>
    <col min="236" max="236" width="40.7109375" customWidth="1"/>
    <col min="237" max="237" width="17.5703125" customWidth="1"/>
    <col min="244" max="244" width="17.42578125" customWidth="1"/>
    <col min="246" max="246" width="15.85546875" bestFit="1" customWidth="1"/>
    <col min="247" max="247" width="15.85546875" customWidth="1"/>
    <col min="266" max="266" width="16" customWidth="1"/>
    <col min="267" max="267" width="13.7109375" customWidth="1"/>
    <col min="268" max="268" width="16.85546875" customWidth="1"/>
    <col min="270" max="270" width="15.85546875" customWidth="1"/>
    <col min="271" max="271" width="22.28515625" customWidth="1"/>
    <col min="272" max="272" width="19.85546875" customWidth="1"/>
    <col min="274" max="274" width="16.5703125" customWidth="1"/>
    <col min="275" max="275" width="19.85546875" bestFit="1" customWidth="1"/>
    <col min="276" max="276" width="18.140625" customWidth="1"/>
    <col min="277" max="277" width="18.85546875" customWidth="1"/>
    <col min="492" max="492" width="40.7109375" customWidth="1"/>
    <col min="493" max="493" width="17.5703125" customWidth="1"/>
    <col min="500" max="500" width="17.42578125" customWidth="1"/>
    <col min="502" max="502" width="15.85546875" bestFit="1" customWidth="1"/>
    <col min="503" max="503" width="15.85546875" customWidth="1"/>
    <col min="522" max="522" width="16" customWidth="1"/>
    <col min="523" max="523" width="13.7109375" customWidth="1"/>
    <col min="524" max="524" width="16.85546875" customWidth="1"/>
    <col min="526" max="526" width="15.85546875" customWidth="1"/>
    <col min="527" max="527" width="22.28515625" customWidth="1"/>
    <col min="528" max="528" width="19.85546875" customWidth="1"/>
    <col min="530" max="530" width="16.5703125" customWidth="1"/>
    <col min="531" max="531" width="19.85546875" bestFit="1" customWidth="1"/>
    <col min="532" max="532" width="18.140625" customWidth="1"/>
    <col min="533" max="533" width="18.85546875" customWidth="1"/>
    <col min="748" max="748" width="40.7109375" customWidth="1"/>
    <col min="749" max="749" width="17.5703125" customWidth="1"/>
    <col min="756" max="756" width="17.42578125" customWidth="1"/>
    <col min="758" max="758" width="15.85546875" bestFit="1" customWidth="1"/>
    <col min="759" max="759" width="15.85546875" customWidth="1"/>
    <col min="778" max="778" width="16" customWidth="1"/>
    <col min="779" max="779" width="13.7109375" customWidth="1"/>
    <col min="780" max="780" width="16.85546875" customWidth="1"/>
    <col min="782" max="782" width="15.85546875" customWidth="1"/>
    <col min="783" max="783" width="22.28515625" customWidth="1"/>
    <col min="784" max="784" width="19.85546875" customWidth="1"/>
    <col min="786" max="786" width="16.5703125" customWidth="1"/>
    <col min="787" max="787" width="19.85546875" bestFit="1" customWidth="1"/>
    <col min="788" max="788" width="18.140625" customWidth="1"/>
    <col min="789" max="789" width="18.85546875" customWidth="1"/>
    <col min="1004" max="1004" width="40.7109375" customWidth="1"/>
    <col min="1005" max="1005" width="17.5703125" customWidth="1"/>
    <col min="1012" max="1012" width="17.42578125" customWidth="1"/>
    <col min="1014" max="1014" width="15.85546875" bestFit="1" customWidth="1"/>
    <col min="1015" max="1015" width="15.85546875" customWidth="1"/>
    <col min="1034" max="1034" width="16" customWidth="1"/>
    <col min="1035" max="1035" width="13.7109375" customWidth="1"/>
    <col min="1036" max="1036" width="16.85546875" customWidth="1"/>
    <col min="1038" max="1038" width="15.85546875" customWidth="1"/>
    <col min="1039" max="1039" width="22.28515625" customWidth="1"/>
    <col min="1040" max="1040" width="19.85546875" customWidth="1"/>
    <col min="1042" max="1042" width="16.5703125" customWidth="1"/>
    <col min="1043" max="1043" width="19.85546875" bestFit="1" customWidth="1"/>
    <col min="1044" max="1044" width="18.140625" customWidth="1"/>
    <col min="1045" max="1045" width="18.85546875" customWidth="1"/>
    <col min="1260" max="1260" width="40.7109375" customWidth="1"/>
    <col min="1261" max="1261" width="17.5703125" customWidth="1"/>
    <col min="1268" max="1268" width="17.42578125" customWidth="1"/>
    <col min="1270" max="1270" width="15.85546875" bestFit="1" customWidth="1"/>
    <col min="1271" max="1271" width="15.85546875" customWidth="1"/>
    <col min="1290" max="1290" width="16" customWidth="1"/>
    <col min="1291" max="1291" width="13.7109375" customWidth="1"/>
    <col min="1292" max="1292" width="16.85546875" customWidth="1"/>
    <col min="1294" max="1294" width="15.85546875" customWidth="1"/>
    <col min="1295" max="1295" width="22.28515625" customWidth="1"/>
    <col min="1296" max="1296" width="19.85546875" customWidth="1"/>
    <col min="1298" max="1298" width="16.5703125" customWidth="1"/>
    <col min="1299" max="1299" width="19.85546875" bestFit="1" customWidth="1"/>
    <col min="1300" max="1300" width="18.140625" customWidth="1"/>
    <col min="1301" max="1301" width="18.85546875" customWidth="1"/>
    <col min="1516" max="1516" width="40.7109375" customWidth="1"/>
    <col min="1517" max="1517" width="17.5703125" customWidth="1"/>
    <col min="1524" max="1524" width="17.42578125" customWidth="1"/>
    <col min="1526" max="1526" width="15.85546875" bestFit="1" customWidth="1"/>
    <col min="1527" max="1527" width="15.85546875" customWidth="1"/>
    <col min="1546" max="1546" width="16" customWidth="1"/>
    <col min="1547" max="1547" width="13.7109375" customWidth="1"/>
    <col min="1548" max="1548" width="16.85546875" customWidth="1"/>
    <col min="1550" max="1550" width="15.85546875" customWidth="1"/>
    <col min="1551" max="1551" width="22.28515625" customWidth="1"/>
    <col min="1552" max="1552" width="19.85546875" customWidth="1"/>
    <col min="1554" max="1554" width="16.5703125" customWidth="1"/>
    <col min="1555" max="1555" width="19.85546875" bestFit="1" customWidth="1"/>
    <col min="1556" max="1556" width="18.140625" customWidth="1"/>
    <col min="1557" max="1557" width="18.85546875" customWidth="1"/>
    <col min="1772" max="1772" width="40.7109375" customWidth="1"/>
    <col min="1773" max="1773" width="17.5703125" customWidth="1"/>
    <col min="1780" max="1780" width="17.42578125" customWidth="1"/>
    <col min="1782" max="1782" width="15.85546875" bestFit="1" customWidth="1"/>
    <col min="1783" max="1783" width="15.85546875" customWidth="1"/>
    <col min="1802" max="1802" width="16" customWidth="1"/>
    <col min="1803" max="1803" width="13.7109375" customWidth="1"/>
    <col min="1804" max="1804" width="16.85546875" customWidth="1"/>
    <col min="1806" max="1806" width="15.85546875" customWidth="1"/>
    <col min="1807" max="1807" width="22.28515625" customWidth="1"/>
    <col min="1808" max="1808" width="19.85546875" customWidth="1"/>
    <col min="1810" max="1810" width="16.5703125" customWidth="1"/>
    <col min="1811" max="1811" width="19.85546875" bestFit="1" customWidth="1"/>
    <col min="1812" max="1812" width="18.140625" customWidth="1"/>
    <col min="1813" max="1813" width="18.85546875" customWidth="1"/>
    <col min="2028" max="2028" width="40.7109375" customWidth="1"/>
    <col min="2029" max="2029" width="17.5703125" customWidth="1"/>
    <col min="2036" max="2036" width="17.42578125" customWidth="1"/>
    <col min="2038" max="2038" width="15.85546875" bestFit="1" customWidth="1"/>
    <col min="2039" max="2039" width="15.85546875" customWidth="1"/>
    <col min="2058" max="2058" width="16" customWidth="1"/>
    <col min="2059" max="2059" width="13.7109375" customWidth="1"/>
    <col min="2060" max="2060" width="16.85546875" customWidth="1"/>
    <col min="2062" max="2062" width="15.85546875" customWidth="1"/>
    <col min="2063" max="2063" width="22.28515625" customWidth="1"/>
    <col min="2064" max="2064" width="19.85546875" customWidth="1"/>
    <col min="2066" max="2066" width="16.5703125" customWidth="1"/>
    <col min="2067" max="2067" width="19.85546875" bestFit="1" customWidth="1"/>
    <col min="2068" max="2068" width="18.140625" customWidth="1"/>
    <col min="2069" max="2069" width="18.85546875" customWidth="1"/>
    <col min="2284" max="2284" width="40.7109375" customWidth="1"/>
    <col min="2285" max="2285" width="17.5703125" customWidth="1"/>
    <col min="2292" max="2292" width="17.42578125" customWidth="1"/>
    <col min="2294" max="2294" width="15.85546875" bestFit="1" customWidth="1"/>
    <col min="2295" max="2295" width="15.85546875" customWidth="1"/>
    <col min="2314" max="2314" width="16" customWidth="1"/>
    <col min="2315" max="2315" width="13.7109375" customWidth="1"/>
    <col min="2316" max="2316" width="16.85546875" customWidth="1"/>
    <col min="2318" max="2318" width="15.85546875" customWidth="1"/>
    <col min="2319" max="2319" width="22.28515625" customWidth="1"/>
    <col min="2320" max="2320" width="19.85546875" customWidth="1"/>
    <col min="2322" max="2322" width="16.5703125" customWidth="1"/>
    <col min="2323" max="2323" width="19.85546875" bestFit="1" customWidth="1"/>
    <col min="2324" max="2324" width="18.140625" customWidth="1"/>
    <col min="2325" max="2325" width="18.85546875" customWidth="1"/>
    <col min="2540" max="2540" width="40.7109375" customWidth="1"/>
    <col min="2541" max="2541" width="17.5703125" customWidth="1"/>
    <col min="2548" max="2548" width="17.42578125" customWidth="1"/>
    <col min="2550" max="2550" width="15.85546875" bestFit="1" customWidth="1"/>
    <col min="2551" max="2551" width="15.85546875" customWidth="1"/>
    <col min="2570" max="2570" width="16" customWidth="1"/>
    <col min="2571" max="2571" width="13.7109375" customWidth="1"/>
    <col min="2572" max="2572" width="16.85546875" customWidth="1"/>
    <col min="2574" max="2574" width="15.85546875" customWidth="1"/>
    <col min="2575" max="2575" width="22.28515625" customWidth="1"/>
    <col min="2576" max="2576" width="19.85546875" customWidth="1"/>
    <col min="2578" max="2578" width="16.5703125" customWidth="1"/>
    <col min="2579" max="2579" width="19.85546875" bestFit="1" customWidth="1"/>
    <col min="2580" max="2580" width="18.140625" customWidth="1"/>
    <col min="2581" max="2581" width="18.85546875" customWidth="1"/>
    <col min="2796" max="2796" width="40.7109375" customWidth="1"/>
    <col min="2797" max="2797" width="17.5703125" customWidth="1"/>
    <col min="2804" max="2804" width="17.42578125" customWidth="1"/>
    <col min="2806" max="2806" width="15.85546875" bestFit="1" customWidth="1"/>
    <col min="2807" max="2807" width="15.85546875" customWidth="1"/>
    <col min="2826" max="2826" width="16" customWidth="1"/>
    <col min="2827" max="2827" width="13.7109375" customWidth="1"/>
    <col min="2828" max="2828" width="16.85546875" customWidth="1"/>
    <col min="2830" max="2830" width="15.85546875" customWidth="1"/>
    <col min="2831" max="2831" width="22.28515625" customWidth="1"/>
    <col min="2832" max="2832" width="19.85546875" customWidth="1"/>
    <col min="2834" max="2834" width="16.5703125" customWidth="1"/>
    <col min="2835" max="2835" width="19.85546875" bestFit="1" customWidth="1"/>
    <col min="2836" max="2836" width="18.140625" customWidth="1"/>
    <col min="2837" max="2837" width="18.85546875" customWidth="1"/>
    <col min="3052" max="3052" width="40.7109375" customWidth="1"/>
    <col min="3053" max="3053" width="17.5703125" customWidth="1"/>
    <col min="3060" max="3060" width="17.42578125" customWidth="1"/>
    <col min="3062" max="3062" width="15.85546875" bestFit="1" customWidth="1"/>
    <col min="3063" max="3063" width="15.85546875" customWidth="1"/>
    <col min="3082" max="3082" width="16" customWidth="1"/>
    <col min="3083" max="3083" width="13.7109375" customWidth="1"/>
    <col min="3084" max="3084" width="16.85546875" customWidth="1"/>
    <col min="3086" max="3086" width="15.85546875" customWidth="1"/>
    <col min="3087" max="3087" width="22.28515625" customWidth="1"/>
    <col min="3088" max="3088" width="19.85546875" customWidth="1"/>
    <col min="3090" max="3090" width="16.5703125" customWidth="1"/>
    <col min="3091" max="3091" width="19.85546875" bestFit="1" customWidth="1"/>
    <col min="3092" max="3092" width="18.140625" customWidth="1"/>
    <col min="3093" max="3093" width="18.85546875" customWidth="1"/>
    <col min="3308" max="3308" width="40.7109375" customWidth="1"/>
    <col min="3309" max="3309" width="17.5703125" customWidth="1"/>
    <col min="3316" max="3316" width="17.42578125" customWidth="1"/>
    <col min="3318" max="3318" width="15.85546875" bestFit="1" customWidth="1"/>
    <col min="3319" max="3319" width="15.85546875" customWidth="1"/>
    <col min="3338" max="3338" width="16" customWidth="1"/>
    <col min="3339" max="3339" width="13.7109375" customWidth="1"/>
    <col min="3340" max="3340" width="16.85546875" customWidth="1"/>
    <col min="3342" max="3342" width="15.85546875" customWidth="1"/>
    <col min="3343" max="3343" width="22.28515625" customWidth="1"/>
    <col min="3344" max="3344" width="19.85546875" customWidth="1"/>
    <col min="3346" max="3346" width="16.5703125" customWidth="1"/>
    <col min="3347" max="3347" width="19.85546875" bestFit="1" customWidth="1"/>
    <col min="3348" max="3348" width="18.140625" customWidth="1"/>
    <col min="3349" max="3349" width="18.85546875" customWidth="1"/>
    <col min="3564" max="3564" width="40.7109375" customWidth="1"/>
    <col min="3565" max="3565" width="17.5703125" customWidth="1"/>
    <col min="3572" max="3572" width="17.42578125" customWidth="1"/>
    <col min="3574" max="3574" width="15.85546875" bestFit="1" customWidth="1"/>
    <col min="3575" max="3575" width="15.85546875" customWidth="1"/>
    <col min="3594" max="3594" width="16" customWidth="1"/>
    <col min="3595" max="3595" width="13.7109375" customWidth="1"/>
    <col min="3596" max="3596" width="16.85546875" customWidth="1"/>
    <col min="3598" max="3598" width="15.85546875" customWidth="1"/>
    <col min="3599" max="3599" width="22.28515625" customWidth="1"/>
    <col min="3600" max="3600" width="19.85546875" customWidth="1"/>
    <col min="3602" max="3602" width="16.5703125" customWidth="1"/>
    <col min="3603" max="3603" width="19.85546875" bestFit="1" customWidth="1"/>
    <col min="3604" max="3604" width="18.140625" customWidth="1"/>
    <col min="3605" max="3605" width="18.85546875" customWidth="1"/>
    <col min="3820" max="3820" width="40.7109375" customWidth="1"/>
    <col min="3821" max="3821" width="17.5703125" customWidth="1"/>
    <col min="3828" max="3828" width="17.42578125" customWidth="1"/>
    <col min="3830" max="3830" width="15.85546875" bestFit="1" customWidth="1"/>
    <col min="3831" max="3831" width="15.85546875" customWidth="1"/>
    <col min="3850" max="3850" width="16" customWidth="1"/>
    <col min="3851" max="3851" width="13.7109375" customWidth="1"/>
    <col min="3852" max="3852" width="16.85546875" customWidth="1"/>
    <col min="3854" max="3854" width="15.85546875" customWidth="1"/>
    <col min="3855" max="3855" width="22.28515625" customWidth="1"/>
    <col min="3856" max="3856" width="19.85546875" customWidth="1"/>
    <col min="3858" max="3858" width="16.5703125" customWidth="1"/>
    <col min="3859" max="3859" width="19.85546875" bestFit="1" customWidth="1"/>
    <col min="3860" max="3860" width="18.140625" customWidth="1"/>
    <col min="3861" max="3861" width="18.85546875" customWidth="1"/>
    <col min="4076" max="4076" width="40.7109375" customWidth="1"/>
    <col min="4077" max="4077" width="17.5703125" customWidth="1"/>
    <col min="4084" max="4084" width="17.42578125" customWidth="1"/>
    <col min="4086" max="4086" width="15.85546875" bestFit="1" customWidth="1"/>
    <col min="4087" max="4087" width="15.85546875" customWidth="1"/>
    <col min="4106" max="4106" width="16" customWidth="1"/>
    <col min="4107" max="4107" width="13.7109375" customWidth="1"/>
    <col min="4108" max="4108" width="16.85546875" customWidth="1"/>
    <col min="4110" max="4110" width="15.85546875" customWidth="1"/>
    <col min="4111" max="4111" width="22.28515625" customWidth="1"/>
    <col min="4112" max="4112" width="19.85546875" customWidth="1"/>
    <col min="4114" max="4114" width="16.5703125" customWidth="1"/>
    <col min="4115" max="4115" width="19.85546875" bestFit="1" customWidth="1"/>
    <col min="4116" max="4116" width="18.140625" customWidth="1"/>
    <col min="4117" max="4117" width="18.85546875" customWidth="1"/>
    <col min="4332" max="4332" width="40.7109375" customWidth="1"/>
    <col min="4333" max="4333" width="17.5703125" customWidth="1"/>
    <col min="4340" max="4340" width="17.42578125" customWidth="1"/>
    <col min="4342" max="4342" width="15.85546875" bestFit="1" customWidth="1"/>
    <col min="4343" max="4343" width="15.85546875" customWidth="1"/>
    <col min="4362" max="4362" width="16" customWidth="1"/>
    <col min="4363" max="4363" width="13.7109375" customWidth="1"/>
    <col min="4364" max="4364" width="16.85546875" customWidth="1"/>
    <col min="4366" max="4366" width="15.85546875" customWidth="1"/>
    <col min="4367" max="4367" width="22.28515625" customWidth="1"/>
    <col min="4368" max="4368" width="19.85546875" customWidth="1"/>
    <col min="4370" max="4370" width="16.5703125" customWidth="1"/>
    <col min="4371" max="4371" width="19.85546875" bestFit="1" customWidth="1"/>
    <col min="4372" max="4372" width="18.140625" customWidth="1"/>
    <col min="4373" max="4373" width="18.85546875" customWidth="1"/>
    <col min="4588" max="4588" width="40.7109375" customWidth="1"/>
    <col min="4589" max="4589" width="17.5703125" customWidth="1"/>
    <col min="4596" max="4596" width="17.42578125" customWidth="1"/>
    <col min="4598" max="4598" width="15.85546875" bestFit="1" customWidth="1"/>
    <col min="4599" max="4599" width="15.85546875" customWidth="1"/>
    <col min="4618" max="4618" width="16" customWidth="1"/>
    <col min="4619" max="4619" width="13.7109375" customWidth="1"/>
    <col min="4620" max="4620" width="16.85546875" customWidth="1"/>
    <col min="4622" max="4622" width="15.85546875" customWidth="1"/>
    <col min="4623" max="4623" width="22.28515625" customWidth="1"/>
    <col min="4624" max="4624" width="19.85546875" customWidth="1"/>
    <col min="4626" max="4626" width="16.5703125" customWidth="1"/>
    <col min="4627" max="4627" width="19.85546875" bestFit="1" customWidth="1"/>
    <col min="4628" max="4628" width="18.140625" customWidth="1"/>
    <col min="4629" max="4629" width="18.85546875" customWidth="1"/>
    <col min="4844" max="4844" width="40.7109375" customWidth="1"/>
    <col min="4845" max="4845" width="17.5703125" customWidth="1"/>
    <col min="4852" max="4852" width="17.42578125" customWidth="1"/>
    <col min="4854" max="4854" width="15.85546875" bestFit="1" customWidth="1"/>
    <col min="4855" max="4855" width="15.85546875" customWidth="1"/>
    <col min="4874" max="4874" width="16" customWidth="1"/>
    <col min="4875" max="4875" width="13.7109375" customWidth="1"/>
    <col min="4876" max="4876" width="16.85546875" customWidth="1"/>
    <col min="4878" max="4878" width="15.85546875" customWidth="1"/>
    <col min="4879" max="4879" width="22.28515625" customWidth="1"/>
    <col min="4880" max="4880" width="19.85546875" customWidth="1"/>
    <col min="4882" max="4882" width="16.5703125" customWidth="1"/>
    <col min="4883" max="4883" width="19.85546875" bestFit="1" customWidth="1"/>
    <col min="4884" max="4884" width="18.140625" customWidth="1"/>
    <col min="4885" max="4885" width="18.85546875" customWidth="1"/>
    <col min="5100" max="5100" width="40.7109375" customWidth="1"/>
    <col min="5101" max="5101" width="17.5703125" customWidth="1"/>
    <col min="5108" max="5108" width="17.42578125" customWidth="1"/>
    <col min="5110" max="5110" width="15.85546875" bestFit="1" customWidth="1"/>
    <col min="5111" max="5111" width="15.85546875" customWidth="1"/>
    <col min="5130" max="5130" width="16" customWidth="1"/>
    <col min="5131" max="5131" width="13.7109375" customWidth="1"/>
    <col min="5132" max="5132" width="16.85546875" customWidth="1"/>
    <col min="5134" max="5134" width="15.85546875" customWidth="1"/>
    <col min="5135" max="5135" width="22.28515625" customWidth="1"/>
    <col min="5136" max="5136" width="19.85546875" customWidth="1"/>
    <col min="5138" max="5138" width="16.5703125" customWidth="1"/>
    <col min="5139" max="5139" width="19.85546875" bestFit="1" customWidth="1"/>
    <col min="5140" max="5140" width="18.140625" customWidth="1"/>
    <col min="5141" max="5141" width="18.85546875" customWidth="1"/>
    <col min="5356" max="5356" width="40.7109375" customWidth="1"/>
    <col min="5357" max="5357" width="17.5703125" customWidth="1"/>
    <col min="5364" max="5364" width="17.42578125" customWidth="1"/>
    <col min="5366" max="5366" width="15.85546875" bestFit="1" customWidth="1"/>
    <col min="5367" max="5367" width="15.85546875" customWidth="1"/>
    <col min="5386" max="5386" width="16" customWidth="1"/>
    <col min="5387" max="5387" width="13.7109375" customWidth="1"/>
    <col min="5388" max="5388" width="16.85546875" customWidth="1"/>
    <col min="5390" max="5390" width="15.85546875" customWidth="1"/>
    <col min="5391" max="5391" width="22.28515625" customWidth="1"/>
    <col min="5392" max="5392" width="19.85546875" customWidth="1"/>
    <col min="5394" max="5394" width="16.5703125" customWidth="1"/>
    <col min="5395" max="5395" width="19.85546875" bestFit="1" customWidth="1"/>
    <col min="5396" max="5396" width="18.140625" customWidth="1"/>
    <col min="5397" max="5397" width="18.85546875" customWidth="1"/>
    <col min="5612" max="5612" width="40.7109375" customWidth="1"/>
    <col min="5613" max="5613" width="17.5703125" customWidth="1"/>
    <col min="5620" max="5620" width="17.42578125" customWidth="1"/>
    <col min="5622" max="5622" width="15.85546875" bestFit="1" customWidth="1"/>
    <col min="5623" max="5623" width="15.85546875" customWidth="1"/>
    <col min="5642" max="5642" width="16" customWidth="1"/>
    <col min="5643" max="5643" width="13.7109375" customWidth="1"/>
    <col min="5644" max="5644" width="16.85546875" customWidth="1"/>
    <col min="5646" max="5646" width="15.85546875" customWidth="1"/>
    <col min="5647" max="5647" width="22.28515625" customWidth="1"/>
    <col min="5648" max="5648" width="19.85546875" customWidth="1"/>
    <col min="5650" max="5650" width="16.5703125" customWidth="1"/>
    <col min="5651" max="5651" width="19.85546875" bestFit="1" customWidth="1"/>
    <col min="5652" max="5652" width="18.140625" customWidth="1"/>
    <col min="5653" max="5653" width="18.85546875" customWidth="1"/>
    <col min="5868" max="5868" width="40.7109375" customWidth="1"/>
    <col min="5869" max="5869" width="17.5703125" customWidth="1"/>
    <col min="5876" max="5876" width="17.42578125" customWidth="1"/>
    <col min="5878" max="5878" width="15.85546875" bestFit="1" customWidth="1"/>
    <col min="5879" max="5879" width="15.85546875" customWidth="1"/>
    <col min="5898" max="5898" width="16" customWidth="1"/>
    <col min="5899" max="5899" width="13.7109375" customWidth="1"/>
    <col min="5900" max="5900" width="16.85546875" customWidth="1"/>
    <col min="5902" max="5902" width="15.85546875" customWidth="1"/>
    <col min="5903" max="5903" width="22.28515625" customWidth="1"/>
    <col min="5904" max="5904" width="19.85546875" customWidth="1"/>
    <col min="5906" max="5906" width="16.5703125" customWidth="1"/>
    <col min="5907" max="5907" width="19.85546875" bestFit="1" customWidth="1"/>
    <col min="5908" max="5908" width="18.140625" customWidth="1"/>
    <col min="5909" max="5909" width="18.85546875" customWidth="1"/>
    <col min="6124" max="6124" width="40.7109375" customWidth="1"/>
    <col min="6125" max="6125" width="17.5703125" customWidth="1"/>
    <col min="6132" max="6132" width="17.42578125" customWidth="1"/>
    <col min="6134" max="6134" width="15.85546875" bestFit="1" customWidth="1"/>
    <col min="6135" max="6135" width="15.85546875" customWidth="1"/>
    <col min="6154" max="6154" width="16" customWidth="1"/>
    <col min="6155" max="6155" width="13.7109375" customWidth="1"/>
    <col min="6156" max="6156" width="16.85546875" customWidth="1"/>
    <col min="6158" max="6158" width="15.85546875" customWidth="1"/>
    <col min="6159" max="6159" width="22.28515625" customWidth="1"/>
    <col min="6160" max="6160" width="19.85546875" customWidth="1"/>
    <col min="6162" max="6162" width="16.5703125" customWidth="1"/>
    <col min="6163" max="6163" width="19.85546875" bestFit="1" customWidth="1"/>
    <col min="6164" max="6164" width="18.140625" customWidth="1"/>
    <col min="6165" max="6165" width="18.85546875" customWidth="1"/>
    <col min="6380" max="6380" width="40.7109375" customWidth="1"/>
    <col min="6381" max="6381" width="17.5703125" customWidth="1"/>
    <col min="6388" max="6388" width="17.42578125" customWidth="1"/>
    <col min="6390" max="6390" width="15.85546875" bestFit="1" customWidth="1"/>
    <col min="6391" max="6391" width="15.85546875" customWidth="1"/>
    <col min="6410" max="6410" width="16" customWidth="1"/>
    <col min="6411" max="6411" width="13.7109375" customWidth="1"/>
    <col min="6412" max="6412" width="16.85546875" customWidth="1"/>
    <col min="6414" max="6414" width="15.85546875" customWidth="1"/>
    <col min="6415" max="6415" width="22.28515625" customWidth="1"/>
    <col min="6416" max="6416" width="19.85546875" customWidth="1"/>
    <col min="6418" max="6418" width="16.5703125" customWidth="1"/>
    <col min="6419" max="6419" width="19.85546875" bestFit="1" customWidth="1"/>
    <col min="6420" max="6420" width="18.140625" customWidth="1"/>
    <col min="6421" max="6421" width="18.85546875" customWidth="1"/>
    <col min="6636" max="6636" width="40.7109375" customWidth="1"/>
    <col min="6637" max="6637" width="17.5703125" customWidth="1"/>
    <col min="6644" max="6644" width="17.42578125" customWidth="1"/>
    <col min="6646" max="6646" width="15.85546875" bestFit="1" customWidth="1"/>
    <col min="6647" max="6647" width="15.85546875" customWidth="1"/>
    <col min="6666" max="6666" width="16" customWidth="1"/>
    <col min="6667" max="6667" width="13.7109375" customWidth="1"/>
    <col min="6668" max="6668" width="16.85546875" customWidth="1"/>
    <col min="6670" max="6670" width="15.85546875" customWidth="1"/>
    <col min="6671" max="6671" width="22.28515625" customWidth="1"/>
    <col min="6672" max="6672" width="19.85546875" customWidth="1"/>
    <col min="6674" max="6674" width="16.5703125" customWidth="1"/>
    <col min="6675" max="6675" width="19.85546875" bestFit="1" customWidth="1"/>
    <col min="6676" max="6676" width="18.140625" customWidth="1"/>
    <col min="6677" max="6677" width="18.85546875" customWidth="1"/>
    <col min="6892" max="6892" width="40.7109375" customWidth="1"/>
    <col min="6893" max="6893" width="17.5703125" customWidth="1"/>
    <col min="6900" max="6900" width="17.42578125" customWidth="1"/>
    <col min="6902" max="6902" width="15.85546875" bestFit="1" customWidth="1"/>
    <col min="6903" max="6903" width="15.85546875" customWidth="1"/>
    <col min="6922" max="6922" width="16" customWidth="1"/>
    <col min="6923" max="6923" width="13.7109375" customWidth="1"/>
    <col min="6924" max="6924" width="16.85546875" customWidth="1"/>
    <col min="6926" max="6926" width="15.85546875" customWidth="1"/>
    <col min="6927" max="6927" width="22.28515625" customWidth="1"/>
    <col min="6928" max="6928" width="19.85546875" customWidth="1"/>
    <col min="6930" max="6930" width="16.5703125" customWidth="1"/>
    <col min="6931" max="6931" width="19.85546875" bestFit="1" customWidth="1"/>
    <col min="6932" max="6932" width="18.140625" customWidth="1"/>
    <col min="6933" max="6933" width="18.85546875" customWidth="1"/>
    <col min="7148" max="7148" width="40.7109375" customWidth="1"/>
    <col min="7149" max="7149" width="17.5703125" customWidth="1"/>
    <col min="7156" max="7156" width="17.42578125" customWidth="1"/>
    <col min="7158" max="7158" width="15.85546875" bestFit="1" customWidth="1"/>
    <col min="7159" max="7159" width="15.85546875" customWidth="1"/>
    <col min="7178" max="7178" width="16" customWidth="1"/>
    <col min="7179" max="7179" width="13.7109375" customWidth="1"/>
    <col min="7180" max="7180" width="16.85546875" customWidth="1"/>
    <col min="7182" max="7182" width="15.85546875" customWidth="1"/>
    <col min="7183" max="7183" width="22.28515625" customWidth="1"/>
    <col min="7184" max="7184" width="19.85546875" customWidth="1"/>
    <col min="7186" max="7186" width="16.5703125" customWidth="1"/>
    <col min="7187" max="7187" width="19.85546875" bestFit="1" customWidth="1"/>
    <col min="7188" max="7188" width="18.140625" customWidth="1"/>
    <col min="7189" max="7189" width="18.85546875" customWidth="1"/>
    <col min="7404" max="7404" width="40.7109375" customWidth="1"/>
    <col min="7405" max="7405" width="17.5703125" customWidth="1"/>
    <col min="7412" max="7412" width="17.42578125" customWidth="1"/>
    <col min="7414" max="7414" width="15.85546875" bestFit="1" customWidth="1"/>
    <col min="7415" max="7415" width="15.85546875" customWidth="1"/>
    <col min="7434" max="7434" width="16" customWidth="1"/>
    <col min="7435" max="7435" width="13.7109375" customWidth="1"/>
    <col min="7436" max="7436" width="16.85546875" customWidth="1"/>
    <col min="7438" max="7438" width="15.85546875" customWidth="1"/>
    <col min="7439" max="7439" width="22.28515625" customWidth="1"/>
    <col min="7440" max="7440" width="19.85546875" customWidth="1"/>
    <col min="7442" max="7442" width="16.5703125" customWidth="1"/>
    <col min="7443" max="7443" width="19.85546875" bestFit="1" customWidth="1"/>
    <col min="7444" max="7444" width="18.140625" customWidth="1"/>
    <col min="7445" max="7445" width="18.85546875" customWidth="1"/>
    <col min="7660" max="7660" width="40.7109375" customWidth="1"/>
    <col min="7661" max="7661" width="17.5703125" customWidth="1"/>
    <col min="7668" max="7668" width="17.42578125" customWidth="1"/>
    <col min="7670" max="7670" width="15.85546875" bestFit="1" customWidth="1"/>
    <col min="7671" max="7671" width="15.85546875" customWidth="1"/>
    <col min="7690" max="7690" width="16" customWidth="1"/>
    <col min="7691" max="7691" width="13.7109375" customWidth="1"/>
    <col min="7692" max="7692" width="16.85546875" customWidth="1"/>
    <col min="7694" max="7694" width="15.85546875" customWidth="1"/>
    <col min="7695" max="7695" width="22.28515625" customWidth="1"/>
    <col min="7696" max="7696" width="19.85546875" customWidth="1"/>
    <col min="7698" max="7698" width="16.5703125" customWidth="1"/>
    <col min="7699" max="7699" width="19.85546875" bestFit="1" customWidth="1"/>
    <col min="7700" max="7700" width="18.140625" customWidth="1"/>
    <col min="7701" max="7701" width="18.85546875" customWidth="1"/>
    <col min="7916" max="7916" width="40.7109375" customWidth="1"/>
    <col min="7917" max="7917" width="17.5703125" customWidth="1"/>
    <col min="7924" max="7924" width="17.42578125" customWidth="1"/>
    <col min="7926" max="7926" width="15.85546875" bestFit="1" customWidth="1"/>
    <col min="7927" max="7927" width="15.85546875" customWidth="1"/>
    <col min="7946" max="7946" width="16" customWidth="1"/>
    <col min="7947" max="7947" width="13.7109375" customWidth="1"/>
    <col min="7948" max="7948" width="16.85546875" customWidth="1"/>
    <col min="7950" max="7950" width="15.85546875" customWidth="1"/>
    <col min="7951" max="7951" width="22.28515625" customWidth="1"/>
    <col min="7952" max="7952" width="19.85546875" customWidth="1"/>
    <col min="7954" max="7954" width="16.5703125" customWidth="1"/>
    <col min="7955" max="7955" width="19.85546875" bestFit="1" customWidth="1"/>
    <col min="7956" max="7956" width="18.140625" customWidth="1"/>
    <col min="7957" max="7957" width="18.85546875" customWidth="1"/>
    <col min="8172" max="8172" width="40.7109375" customWidth="1"/>
    <col min="8173" max="8173" width="17.5703125" customWidth="1"/>
    <col min="8180" max="8180" width="17.42578125" customWidth="1"/>
    <col min="8182" max="8182" width="15.85546875" bestFit="1" customWidth="1"/>
    <col min="8183" max="8183" width="15.85546875" customWidth="1"/>
    <col min="8202" max="8202" width="16" customWidth="1"/>
    <col min="8203" max="8203" width="13.7109375" customWidth="1"/>
    <col min="8204" max="8204" width="16.85546875" customWidth="1"/>
    <col min="8206" max="8206" width="15.85546875" customWidth="1"/>
    <col min="8207" max="8207" width="22.28515625" customWidth="1"/>
    <col min="8208" max="8208" width="19.85546875" customWidth="1"/>
    <col min="8210" max="8210" width="16.5703125" customWidth="1"/>
    <col min="8211" max="8211" width="19.85546875" bestFit="1" customWidth="1"/>
    <col min="8212" max="8212" width="18.140625" customWidth="1"/>
    <col min="8213" max="8213" width="18.85546875" customWidth="1"/>
    <col min="8428" max="8428" width="40.7109375" customWidth="1"/>
    <col min="8429" max="8429" width="17.5703125" customWidth="1"/>
    <col min="8436" max="8436" width="17.42578125" customWidth="1"/>
    <col min="8438" max="8438" width="15.85546875" bestFit="1" customWidth="1"/>
    <col min="8439" max="8439" width="15.85546875" customWidth="1"/>
    <col min="8458" max="8458" width="16" customWidth="1"/>
    <col min="8459" max="8459" width="13.7109375" customWidth="1"/>
    <col min="8460" max="8460" width="16.85546875" customWidth="1"/>
    <col min="8462" max="8462" width="15.85546875" customWidth="1"/>
    <col min="8463" max="8463" width="22.28515625" customWidth="1"/>
    <col min="8464" max="8464" width="19.85546875" customWidth="1"/>
    <col min="8466" max="8466" width="16.5703125" customWidth="1"/>
    <col min="8467" max="8467" width="19.85546875" bestFit="1" customWidth="1"/>
    <col min="8468" max="8468" width="18.140625" customWidth="1"/>
    <col min="8469" max="8469" width="18.85546875" customWidth="1"/>
    <col min="8684" max="8684" width="40.7109375" customWidth="1"/>
    <col min="8685" max="8685" width="17.5703125" customWidth="1"/>
    <col min="8692" max="8692" width="17.42578125" customWidth="1"/>
    <col min="8694" max="8694" width="15.85546875" bestFit="1" customWidth="1"/>
    <col min="8695" max="8695" width="15.85546875" customWidth="1"/>
    <col min="8714" max="8714" width="16" customWidth="1"/>
    <col min="8715" max="8715" width="13.7109375" customWidth="1"/>
    <col min="8716" max="8716" width="16.85546875" customWidth="1"/>
    <col min="8718" max="8718" width="15.85546875" customWidth="1"/>
    <col min="8719" max="8719" width="22.28515625" customWidth="1"/>
    <col min="8720" max="8720" width="19.85546875" customWidth="1"/>
    <col min="8722" max="8722" width="16.5703125" customWidth="1"/>
    <col min="8723" max="8723" width="19.85546875" bestFit="1" customWidth="1"/>
    <col min="8724" max="8724" width="18.140625" customWidth="1"/>
    <col min="8725" max="8725" width="18.85546875" customWidth="1"/>
    <col min="8940" max="8940" width="40.7109375" customWidth="1"/>
    <col min="8941" max="8941" width="17.5703125" customWidth="1"/>
    <col min="8948" max="8948" width="17.42578125" customWidth="1"/>
    <col min="8950" max="8950" width="15.85546875" bestFit="1" customWidth="1"/>
    <col min="8951" max="8951" width="15.85546875" customWidth="1"/>
    <col min="8970" max="8970" width="16" customWidth="1"/>
    <col min="8971" max="8971" width="13.7109375" customWidth="1"/>
    <col min="8972" max="8972" width="16.85546875" customWidth="1"/>
    <col min="8974" max="8974" width="15.85546875" customWidth="1"/>
    <col min="8975" max="8975" width="22.28515625" customWidth="1"/>
    <col min="8976" max="8976" width="19.85546875" customWidth="1"/>
    <col min="8978" max="8978" width="16.5703125" customWidth="1"/>
    <col min="8979" max="8979" width="19.85546875" bestFit="1" customWidth="1"/>
    <col min="8980" max="8980" width="18.140625" customWidth="1"/>
    <col min="8981" max="8981" width="18.85546875" customWidth="1"/>
    <col min="9196" max="9196" width="40.7109375" customWidth="1"/>
    <col min="9197" max="9197" width="17.5703125" customWidth="1"/>
    <col min="9204" max="9204" width="17.42578125" customWidth="1"/>
    <col min="9206" max="9206" width="15.85546875" bestFit="1" customWidth="1"/>
    <col min="9207" max="9207" width="15.85546875" customWidth="1"/>
    <col min="9226" max="9226" width="16" customWidth="1"/>
    <col min="9227" max="9227" width="13.7109375" customWidth="1"/>
    <col min="9228" max="9228" width="16.85546875" customWidth="1"/>
    <col min="9230" max="9230" width="15.85546875" customWidth="1"/>
    <col min="9231" max="9231" width="22.28515625" customWidth="1"/>
    <col min="9232" max="9232" width="19.85546875" customWidth="1"/>
    <col min="9234" max="9234" width="16.5703125" customWidth="1"/>
    <col min="9235" max="9235" width="19.85546875" bestFit="1" customWidth="1"/>
    <col min="9236" max="9236" width="18.140625" customWidth="1"/>
    <col min="9237" max="9237" width="18.85546875" customWidth="1"/>
    <col min="9452" max="9452" width="40.7109375" customWidth="1"/>
    <col min="9453" max="9453" width="17.5703125" customWidth="1"/>
    <col min="9460" max="9460" width="17.42578125" customWidth="1"/>
    <col min="9462" max="9462" width="15.85546875" bestFit="1" customWidth="1"/>
    <col min="9463" max="9463" width="15.85546875" customWidth="1"/>
    <col min="9482" max="9482" width="16" customWidth="1"/>
    <col min="9483" max="9483" width="13.7109375" customWidth="1"/>
    <col min="9484" max="9484" width="16.85546875" customWidth="1"/>
    <col min="9486" max="9486" width="15.85546875" customWidth="1"/>
    <col min="9487" max="9487" width="22.28515625" customWidth="1"/>
    <col min="9488" max="9488" width="19.85546875" customWidth="1"/>
    <col min="9490" max="9490" width="16.5703125" customWidth="1"/>
    <col min="9491" max="9491" width="19.85546875" bestFit="1" customWidth="1"/>
    <col min="9492" max="9492" width="18.140625" customWidth="1"/>
    <col min="9493" max="9493" width="18.85546875" customWidth="1"/>
    <col min="9708" max="9708" width="40.7109375" customWidth="1"/>
    <col min="9709" max="9709" width="17.5703125" customWidth="1"/>
    <col min="9716" max="9716" width="17.42578125" customWidth="1"/>
    <col min="9718" max="9718" width="15.85546875" bestFit="1" customWidth="1"/>
    <col min="9719" max="9719" width="15.85546875" customWidth="1"/>
    <col min="9738" max="9738" width="16" customWidth="1"/>
    <col min="9739" max="9739" width="13.7109375" customWidth="1"/>
    <col min="9740" max="9740" width="16.85546875" customWidth="1"/>
    <col min="9742" max="9742" width="15.85546875" customWidth="1"/>
    <col min="9743" max="9743" width="22.28515625" customWidth="1"/>
    <col min="9744" max="9744" width="19.85546875" customWidth="1"/>
    <col min="9746" max="9746" width="16.5703125" customWidth="1"/>
    <col min="9747" max="9747" width="19.85546875" bestFit="1" customWidth="1"/>
    <col min="9748" max="9748" width="18.140625" customWidth="1"/>
    <col min="9749" max="9749" width="18.85546875" customWidth="1"/>
    <col min="9964" max="9964" width="40.7109375" customWidth="1"/>
    <col min="9965" max="9965" width="17.5703125" customWidth="1"/>
    <col min="9972" max="9972" width="17.42578125" customWidth="1"/>
    <col min="9974" max="9974" width="15.85546875" bestFit="1" customWidth="1"/>
    <col min="9975" max="9975" width="15.85546875" customWidth="1"/>
    <col min="9994" max="9994" width="16" customWidth="1"/>
    <col min="9995" max="9995" width="13.7109375" customWidth="1"/>
    <col min="9996" max="9996" width="16.85546875" customWidth="1"/>
    <col min="9998" max="9998" width="15.85546875" customWidth="1"/>
    <col min="9999" max="9999" width="22.28515625" customWidth="1"/>
    <col min="10000" max="10000" width="19.85546875" customWidth="1"/>
    <col min="10002" max="10002" width="16.5703125" customWidth="1"/>
    <col min="10003" max="10003" width="19.85546875" bestFit="1" customWidth="1"/>
    <col min="10004" max="10004" width="18.140625" customWidth="1"/>
    <col min="10005" max="10005" width="18.85546875" customWidth="1"/>
    <col min="10220" max="10220" width="40.7109375" customWidth="1"/>
    <col min="10221" max="10221" width="17.5703125" customWidth="1"/>
    <col min="10228" max="10228" width="17.42578125" customWidth="1"/>
    <col min="10230" max="10230" width="15.85546875" bestFit="1" customWidth="1"/>
    <col min="10231" max="10231" width="15.85546875" customWidth="1"/>
    <col min="10250" max="10250" width="16" customWidth="1"/>
    <col min="10251" max="10251" width="13.7109375" customWidth="1"/>
    <col min="10252" max="10252" width="16.85546875" customWidth="1"/>
    <col min="10254" max="10254" width="15.85546875" customWidth="1"/>
    <col min="10255" max="10255" width="22.28515625" customWidth="1"/>
    <col min="10256" max="10256" width="19.85546875" customWidth="1"/>
    <col min="10258" max="10258" width="16.5703125" customWidth="1"/>
    <col min="10259" max="10259" width="19.85546875" bestFit="1" customWidth="1"/>
    <col min="10260" max="10260" width="18.140625" customWidth="1"/>
    <col min="10261" max="10261" width="18.85546875" customWidth="1"/>
    <col min="10476" max="10476" width="40.7109375" customWidth="1"/>
    <col min="10477" max="10477" width="17.5703125" customWidth="1"/>
    <col min="10484" max="10484" width="17.42578125" customWidth="1"/>
    <col min="10486" max="10486" width="15.85546875" bestFit="1" customWidth="1"/>
    <col min="10487" max="10487" width="15.85546875" customWidth="1"/>
    <col min="10506" max="10506" width="16" customWidth="1"/>
    <col min="10507" max="10507" width="13.7109375" customWidth="1"/>
    <col min="10508" max="10508" width="16.85546875" customWidth="1"/>
    <col min="10510" max="10510" width="15.85546875" customWidth="1"/>
    <col min="10511" max="10511" width="22.28515625" customWidth="1"/>
    <col min="10512" max="10512" width="19.85546875" customWidth="1"/>
    <col min="10514" max="10514" width="16.5703125" customWidth="1"/>
    <col min="10515" max="10515" width="19.85546875" bestFit="1" customWidth="1"/>
    <col min="10516" max="10516" width="18.140625" customWidth="1"/>
    <col min="10517" max="10517" width="18.85546875" customWidth="1"/>
    <col min="10732" max="10732" width="40.7109375" customWidth="1"/>
    <col min="10733" max="10733" width="17.5703125" customWidth="1"/>
    <col min="10740" max="10740" width="17.42578125" customWidth="1"/>
    <col min="10742" max="10742" width="15.85546875" bestFit="1" customWidth="1"/>
    <col min="10743" max="10743" width="15.85546875" customWidth="1"/>
    <col min="10762" max="10762" width="16" customWidth="1"/>
    <col min="10763" max="10763" width="13.7109375" customWidth="1"/>
    <col min="10764" max="10764" width="16.85546875" customWidth="1"/>
    <col min="10766" max="10766" width="15.85546875" customWidth="1"/>
    <col min="10767" max="10767" width="22.28515625" customWidth="1"/>
    <col min="10768" max="10768" width="19.85546875" customWidth="1"/>
    <col min="10770" max="10770" width="16.5703125" customWidth="1"/>
    <col min="10771" max="10771" width="19.85546875" bestFit="1" customWidth="1"/>
    <col min="10772" max="10772" width="18.140625" customWidth="1"/>
    <col min="10773" max="10773" width="18.85546875" customWidth="1"/>
    <col min="10988" max="10988" width="40.7109375" customWidth="1"/>
    <col min="10989" max="10989" width="17.5703125" customWidth="1"/>
    <col min="10996" max="10996" width="17.42578125" customWidth="1"/>
    <col min="10998" max="10998" width="15.85546875" bestFit="1" customWidth="1"/>
    <col min="10999" max="10999" width="15.85546875" customWidth="1"/>
    <col min="11018" max="11018" width="16" customWidth="1"/>
    <col min="11019" max="11019" width="13.7109375" customWidth="1"/>
    <col min="11020" max="11020" width="16.85546875" customWidth="1"/>
    <col min="11022" max="11022" width="15.85546875" customWidth="1"/>
    <col min="11023" max="11023" width="22.28515625" customWidth="1"/>
    <col min="11024" max="11024" width="19.85546875" customWidth="1"/>
    <col min="11026" max="11026" width="16.5703125" customWidth="1"/>
    <col min="11027" max="11027" width="19.85546875" bestFit="1" customWidth="1"/>
    <col min="11028" max="11028" width="18.140625" customWidth="1"/>
    <col min="11029" max="11029" width="18.85546875" customWidth="1"/>
    <col min="11244" max="11244" width="40.7109375" customWidth="1"/>
    <col min="11245" max="11245" width="17.5703125" customWidth="1"/>
    <col min="11252" max="11252" width="17.42578125" customWidth="1"/>
    <col min="11254" max="11254" width="15.85546875" bestFit="1" customWidth="1"/>
    <col min="11255" max="11255" width="15.85546875" customWidth="1"/>
    <col min="11274" max="11274" width="16" customWidth="1"/>
    <col min="11275" max="11275" width="13.7109375" customWidth="1"/>
    <col min="11276" max="11276" width="16.85546875" customWidth="1"/>
    <col min="11278" max="11278" width="15.85546875" customWidth="1"/>
    <col min="11279" max="11279" width="22.28515625" customWidth="1"/>
    <col min="11280" max="11280" width="19.85546875" customWidth="1"/>
    <col min="11282" max="11282" width="16.5703125" customWidth="1"/>
    <col min="11283" max="11283" width="19.85546875" bestFit="1" customWidth="1"/>
    <col min="11284" max="11284" width="18.140625" customWidth="1"/>
    <col min="11285" max="11285" width="18.85546875" customWidth="1"/>
    <col min="11500" max="11500" width="40.7109375" customWidth="1"/>
    <col min="11501" max="11501" width="17.5703125" customWidth="1"/>
    <col min="11508" max="11508" width="17.42578125" customWidth="1"/>
    <col min="11510" max="11510" width="15.85546875" bestFit="1" customWidth="1"/>
    <col min="11511" max="11511" width="15.85546875" customWidth="1"/>
    <col min="11530" max="11530" width="16" customWidth="1"/>
    <col min="11531" max="11531" width="13.7109375" customWidth="1"/>
    <col min="11532" max="11532" width="16.85546875" customWidth="1"/>
    <col min="11534" max="11534" width="15.85546875" customWidth="1"/>
    <col min="11535" max="11535" width="22.28515625" customWidth="1"/>
    <col min="11536" max="11536" width="19.85546875" customWidth="1"/>
    <col min="11538" max="11538" width="16.5703125" customWidth="1"/>
    <col min="11539" max="11539" width="19.85546875" bestFit="1" customWidth="1"/>
    <col min="11540" max="11540" width="18.140625" customWidth="1"/>
    <col min="11541" max="11541" width="18.85546875" customWidth="1"/>
    <col min="11756" max="11756" width="40.7109375" customWidth="1"/>
    <col min="11757" max="11757" width="17.5703125" customWidth="1"/>
    <col min="11764" max="11764" width="17.42578125" customWidth="1"/>
    <col min="11766" max="11766" width="15.85546875" bestFit="1" customWidth="1"/>
    <col min="11767" max="11767" width="15.85546875" customWidth="1"/>
    <col min="11786" max="11786" width="16" customWidth="1"/>
    <col min="11787" max="11787" width="13.7109375" customWidth="1"/>
    <col min="11788" max="11788" width="16.85546875" customWidth="1"/>
    <col min="11790" max="11790" width="15.85546875" customWidth="1"/>
    <col min="11791" max="11791" width="22.28515625" customWidth="1"/>
    <col min="11792" max="11792" width="19.85546875" customWidth="1"/>
    <col min="11794" max="11794" width="16.5703125" customWidth="1"/>
    <col min="11795" max="11795" width="19.85546875" bestFit="1" customWidth="1"/>
    <col min="11796" max="11796" width="18.140625" customWidth="1"/>
    <col min="11797" max="11797" width="18.85546875" customWidth="1"/>
    <col min="12012" max="12012" width="40.7109375" customWidth="1"/>
    <col min="12013" max="12013" width="17.5703125" customWidth="1"/>
    <col min="12020" max="12020" width="17.42578125" customWidth="1"/>
    <col min="12022" max="12022" width="15.85546875" bestFit="1" customWidth="1"/>
    <col min="12023" max="12023" width="15.85546875" customWidth="1"/>
    <col min="12042" max="12042" width="16" customWidth="1"/>
    <col min="12043" max="12043" width="13.7109375" customWidth="1"/>
    <col min="12044" max="12044" width="16.85546875" customWidth="1"/>
    <col min="12046" max="12046" width="15.85546875" customWidth="1"/>
    <col min="12047" max="12047" width="22.28515625" customWidth="1"/>
    <col min="12048" max="12048" width="19.85546875" customWidth="1"/>
    <col min="12050" max="12050" width="16.5703125" customWidth="1"/>
    <col min="12051" max="12051" width="19.85546875" bestFit="1" customWidth="1"/>
    <col min="12052" max="12052" width="18.140625" customWidth="1"/>
    <col min="12053" max="12053" width="18.85546875" customWidth="1"/>
    <col min="12268" max="12268" width="40.7109375" customWidth="1"/>
    <col min="12269" max="12269" width="17.5703125" customWidth="1"/>
    <col min="12276" max="12276" width="17.42578125" customWidth="1"/>
    <col min="12278" max="12278" width="15.85546875" bestFit="1" customWidth="1"/>
    <col min="12279" max="12279" width="15.85546875" customWidth="1"/>
    <col min="12298" max="12298" width="16" customWidth="1"/>
    <col min="12299" max="12299" width="13.7109375" customWidth="1"/>
    <col min="12300" max="12300" width="16.85546875" customWidth="1"/>
    <col min="12302" max="12302" width="15.85546875" customWidth="1"/>
    <col min="12303" max="12303" width="22.28515625" customWidth="1"/>
    <col min="12304" max="12304" width="19.85546875" customWidth="1"/>
    <col min="12306" max="12306" width="16.5703125" customWidth="1"/>
    <col min="12307" max="12307" width="19.85546875" bestFit="1" customWidth="1"/>
    <col min="12308" max="12308" width="18.140625" customWidth="1"/>
    <col min="12309" max="12309" width="18.85546875" customWidth="1"/>
    <col min="12524" max="12524" width="40.7109375" customWidth="1"/>
    <col min="12525" max="12525" width="17.5703125" customWidth="1"/>
    <col min="12532" max="12532" width="17.42578125" customWidth="1"/>
    <col min="12534" max="12534" width="15.85546875" bestFit="1" customWidth="1"/>
    <col min="12535" max="12535" width="15.85546875" customWidth="1"/>
    <col min="12554" max="12554" width="16" customWidth="1"/>
    <col min="12555" max="12555" width="13.7109375" customWidth="1"/>
    <col min="12556" max="12556" width="16.85546875" customWidth="1"/>
    <col min="12558" max="12558" width="15.85546875" customWidth="1"/>
    <col min="12559" max="12559" width="22.28515625" customWidth="1"/>
    <col min="12560" max="12560" width="19.85546875" customWidth="1"/>
    <col min="12562" max="12562" width="16.5703125" customWidth="1"/>
    <col min="12563" max="12563" width="19.85546875" bestFit="1" customWidth="1"/>
    <col min="12564" max="12564" width="18.140625" customWidth="1"/>
    <col min="12565" max="12565" width="18.85546875" customWidth="1"/>
    <col min="12780" max="12780" width="40.7109375" customWidth="1"/>
    <col min="12781" max="12781" width="17.5703125" customWidth="1"/>
    <col min="12788" max="12788" width="17.42578125" customWidth="1"/>
    <col min="12790" max="12790" width="15.85546875" bestFit="1" customWidth="1"/>
    <col min="12791" max="12791" width="15.85546875" customWidth="1"/>
    <col min="12810" max="12810" width="16" customWidth="1"/>
    <col min="12811" max="12811" width="13.7109375" customWidth="1"/>
    <col min="12812" max="12812" width="16.85546875" customWidth="1"/>
    <col min="12814" max="12814" width="15.85546875" customWidth="1"/>
    <col min="12815" max="12815" width="22.28515625" customWidth="1"/>
    <col min="12816" max="12816" width="19.85546875" customWidth="1"/>
    <col min="12818" max="12818" width="16.5703125" customWidth="1"/>
    <col min="12819" max="12819" width="19.85546875" bestFit="1" customWidth="1"/>
    <col min="12820" max="12820" width="18.140625" customWidth="1"/>
    <col min="12821" max="12821" width="18.85546875" customWidth="1"/>
    <col min="13036" max="13036" width="40.7109375" customWidth="1"/>
    <col min="13037" max="13037" width="17.5703125" customWidth="1"/>
    <col min="13044" max="13044" width="17.42578125" customWidth="1"/>
    <col min="13046" max="13046" width="15.85546875" bestFit="1" customWidth="1"/>
    <col min="13047" max="13047" width="15.85546875" customWidth="1"/>
    <col min="13066" max="13066" width="16" customWidth="1"/>
    <col min="13067" max="13067" width="13.7109375" customWidth="1"/>
    <col min="13068" max="13068" width="16.85546875" customWidth="1"/>
    <col min="13070" max="13070" width="15.85546875" customWidth="1"/>
    <col min="13071" max="13071" width="22.28515625" customWidth="1"/>
    <col min="13072" max="13072" width="19.85546875" customWidth="1"/>
    <col min="13074" max="13074" width="16.5703125" customWidth="1"/>
    <col min="13075" max="13075" width="19.85546875" bestFit="1" customWidth="1"/>
    <col min="13076" max="13076" width="18.140625" customWidth="1"/>
    <col min="13077" max="13077" width="18.85546875" customWidth="1"/>
    <col min="13292" max="13292" width="40.7109375" customWidth="1"/>
    <col min="13293" max="13293" width="17.5703125" customWidth="1"/>
    <col min="13300" max="13300" width="17.42578125" customWidth="1"/>
    <col min="13302" max="13302" width="15.85546875" bestFit="1" customWidth="1"/>
    <col min="13303" max="13303" width="15.85546875" customWidth="1"/>
    <col min="13322" max="13322" width="16" customWidth="1"/>
    <col min="13323" max="13323" width="13.7109375" customWidth="1"/>
    <col min="13324" max="13324" width="16.85546875" customWidth="1"/>
    <col min="13326" max="13326" width="15.85546875" customWidth="1"/>
    <col min="13327" max="13327" width="22.28515625" customWidth="1"/>
    <col min="13328" max="13328" width="19.85546875" customWidth="1"/>
    <col min="13330" max="13330" width="16.5703125" customWidth="1"/>
    <col min="13331" max="13331" width="19.85546875" bestFit="1" customWidth="1"/>
    <col min="13332" max="13332" width="18.140625" customWidth="1"/>
    <col min="13333" max="13333" width="18.85546875" customWidth="1"/>
    <col min="13548" max="13548" width="40.7109375" customWidth="1"/>
    <col min="13549" max="13549" width="17.5703125" customWidth="1"/>
    <col min="13556" max="13556" width="17.42578125" customWidth="1"/>
    <col min="13558" max="13558" width="15.85546875" bestFit="1" customWidth="1"/>
    <col min="13559" max="13559" width="15.85546875" customWidth="1"/>
    <col min="13578" max="13578" width="16" customWidth="1"/>
    <col min="13579" max="13579" width="13.7109375" customWidth="1"/>
    <col min="13580" max="13580" width="16.85546875" customWidth="1"/>
    <col min="13582" max="13582" width="15.85546875" customWidth="1"/>
    <col min="13583" max="13583" width="22.28515625" customWidth="1"/>
    <col min="13584" max="13584" width="19.85546875" customWidth="1"/>
    <col min="13586" max="13586" width="16.5703125" customWidth="1"/>
    <col min="13587" max="13587" width="19.85546875" bestFit="1" customWidth="1"/>
    <col min="13588" max="13588" width="18.140625" customWidth="1"/>
    <col min="13589" max="13589" width="18.85546875" customWidth="1"/>
    <col min="13804" max="13804" width="40.7109375" customWidth="1"/>
    <col min="13805" max="13805" width="17.5703125" customWidth="1"/>
    <col min="13812" max="13812" width="17.42578125" customWidth="1"/>
    <col min="13814" max="13814" width="15.85546875" bestFit="1" customWidth="1"/>
    <col min="13815" max="13815" width="15.85546875" customWidth="1"/>
    <col min="13834" max="13834" width="16" customWidth="1"/>
    <col min="13835" max="13835" width="13.7109375" customWidth="1"/>
    <col min="13836" max="13836" width="16.85546875" customWidth="1"/>
    <col min="13838" max="13838" width="15.85546875" customWidth="1"/>
    <col min="13839" max="13839" width="22.28515625" customWidth="1"/>
    <col min="13840" max="13840" width="19.85546875" customWidth="1"/>
    <col min="13842" max="13842" width="16.5703125" customWidth="1"/>
    <col min="13843" max="13843" width="19.85546875" bestFit="1" customWidth="1"/>
    <col min="13844" max="13844" width="18.140625" customWidth="1"/>
    <col min="13845" max="13845" width="18.85546875" customWidth="1"/>
    <col min="14060" max="14060" width="40.7109375" customWidth="1"/>
    <col min="14061" max="14061" width="17.5703125" customWidth="1"/>
    <col min="14068" max="14068" width="17.42578125" customWidth="1"/>
    <col min="14070" max="14070" width="15.85546875" bestFit="1" customWidth="1"/>
    <col min="14071" max="14071" width="15.85546875" customWidth="1"/>
    <col min="14090" max="14090" width="16" customWidth="1"/>
    <col min="14091" max="14091" width="13.7109375" customWidth="1"/>
    <col min="14092" max="14092" width="16.85546875" customWidth="1"/>
    <col min="14094" max="14094" width="15.85546875" customWidth="1"/>
    <col min="14095" max="14095" width="22.28515625" customWidth="1"/>
    <col min="14096" max="14096" width="19.85546875" customWidth="1"/>
    <col min="14098" max="14098" width="16.5703125" customWidth="1"/>
    <col min="14099" max="14099" width="19.85546875" bestFit="1" customWidth="1"/>
    <col min="14100" max="14100" width="18.140625" customWidth="1"/>
    <col min="14101" max="14101" width="18.85546875" customWidth="1"/>
    <col min="14316" max="14316" width="40.7109375" customWidth="1"/>
    <col min="14317" max="14317" width="17.5703125" customWidth="1"/>
    <col min="14324" max="14324" width="17.42578125" customWidth="1"/>
    <col min="14326" max="14326" width="15.85546875" bestFit="1" customWidth="1"/>
    <col min="14327" max="14327" width="15.85546875" customWidth="1"/>
    <col min="14346" max="14346" width="16" customWidth="1"/>
    <col min="14347" max="14347" width="13.7109375" customWidth="1"/>
    <col min="14348" max="14348" width="16.85546875" customWidth="1"/>
    <col min="14350" max="14350" width="15.85546875" customWidth="1"/>
    <col min="14351" max="14351" width="22.28515625" customWidth="1"/>
    <col min="14352" max="14352" width="19.85546875" customWidth="1"/>
    <col min="14354" max="14354" width="16.5703125" customWidth="1"/>
    <col min="14355" max="14355" width="19.85546875" bestFit="1" customWidth="1"/>
    <col min="14356" max="14356" width="18.140625" customWidth="1"/>
    <col min="14357" max="14357" width="18.85546875" customWidth="1"/>
    <col min="14572" max="14572" width="40.7109375" customWidth="1"/>
    <col min="14573" max="14573" width="17.5703125" customWidth="1"/>
    <col min="14580" max="14580" width="17.42578125" customWidth="1"/>
    <col min="14582" max="14582" width="15.85546875" bestFit="1" customWidth="1"/>
    <col min="14583" max="14583" width="15.85546875" customWidth="1"/>
    <col min="14602" max="14602" width="16" customWidth="1"/>
    <col min="14603" max="14603" width="13.7109375" customWidth="1"/>
    <col min="14604" max="14604" width="16.85546875" customWidth="1"/>
    <col min="14606" max="14606" width="15.85546875" customWidth="1"/>
    <col min="14607" max="14607" width="22.28515625" customWidth="1"/>
    <col min="14608" max="14608" width="19.85546875" customWidth="1"/>
    <col min="14610" max="14610" width="16.5703125" customWidth="1"/>
    <col min="14611" max="14611" width="19.85546875" bestFit="1" customWidth="1"/>
    <col min="14612" max="14612" width="18.140625" customWidth="1"/>
    <col min="14613" max="14613" width="18.85546875" customWidth="1"/>
    <col min="14828" max="14828" width="40.7109375" customWidth="1"/>
    <col min="14829" max="14829" width="17.5703125" customWidth="1"/>
    <col min="14836" max="14836" width="17.42578125" customWidth="1"/>
    <col min="14838" max="14838" width="15.85546875" bestFit="1" customWidth="1"/>
    <col min="14839" max="14839" width="15.85546875" customWidth="1"/>
    <col min="14858" max="14858" width="16" customWidth="1"/>
    <col min="14859" max="14859" width="13.7109375" customWidth="1"/>
    <col min="14860" max="14860" width="16.85546875" customWidth="1"/>
    <col min="14862" max="14862" width="15.85546875" customWidth="1"/>
    <col min="14863" max="14863" width="22.28515625" customWidth="1"/>
    <col min="14864" max="14864" width="19.85546875" customWidth="1"/>
    <col min="14866" max="14866" width="16.5703125" customWidth="1"/>
    <col min="14867" max="14867" width="19.85546875" bestFit="1" customWidth="1"/>
    <col min="14868" max="14868" width="18.140625" customWidth="1"/>
    <col min="14869" max="14869" width="18.85546875" customWidth="1"/>
    <col min="15084" max="15084" width="40.7109375" customWidth="1"/>
    <col min="15085" max="15085" width="17.5703125" customWidth="1"/>
    <col min="15092" max="15092" width="17.42578125" customWidth="1"/>
    <col min="15094" max="15094" width="15.85546875" bestFit="1" customWidth="1"/>
    <col min="15095" max="15095" width="15.85546875" customWidth="1"/>
    <col min="15114" max="15114" width="16" customWidth="1"/>
    <col min="15115" max="15115" width="13.7109375" customWidth="1"/>
    <col min="15116" max="15116" width="16.85546875" customWidth="1"/>
    <col min="15118" max="15118" width="15.85546875" customWidth="1"/>
    <col min="15119" max="15119" width="22.28515625" customWidth="1"/>
    <col min="15120" max="15120" width="19.85546875" customWidth="1"/>
    <col min="15122" max="15122" width="16.5703125" customWidth="1"/>
    <col min="15123" max="15123" width="19.85546875" bestFit="1" customWidth="1"/>
    <col min="15124" max="15124" width="18.140625" customWidth="1"/>
    <col min="15125" max="15125" width="18.85546875" customWidth="1"/>
    <col min="15340" max="15340" width="40.7109375" customWidth="1"/>
    <col min="15341" max="15341" width="17.5703125" customWidth="1"/>
    <col min="15348" max="15348" width="17.42578125" customWidth="1"/>
    <col min="15350" max="15350" width="15.85546875" bestFit="1" customWidth="1"/>
    <col min="15351" max="15351" width="15.85546875" customWidth="1"/>
    <col min="15370" max="15370" width="16" customWidth="1"/>
    <col min="15371" max="15371" width="13.7109375" customWidth="1"/>
    <col min="15372" max="15372" width="16.85546875" customWidth="1"/>
    <col min="15374" max="15374" width="15.85546875" customWidth="1"/>
    <col min="15375" max="15375" width="22.28515625" customWidth="1"/>
    <col min="15376" max="15376" width="19.85546875" customWidth="1"/>
    <col min="15378" max="15378" width="16.5703125" customWidth="1"/>
    <col min="15379" max="15379" width="19.85546875" bestFit="1" customWidth="1"/>
    <col min="15380" max="15380" width="18.140625" customWidth="1"/>
    <col min="15381" max="15381" width="18.85546875" customWidth="1"/>
    <col min="15596" max="15596" width="40.7109375" customWidth="1"/>
    <col min="15597" max="15597" width="17.5703125" customWidth="1"/>
    <col min="15604" max="15604" width="17.42578125" customWidth="1"/>
    <col min="15606" max="15606" width="15.85546875" bestFit="1" customWidth="1"/>
    <col min="15607" max="15607" width="15.85546875" customWidth="1"/>
    <col min="15626" max="15626" width="16" customWidth="1"/>
    <col min="15627" max="15627" width="13.7109375" customWidth="1"/>
    <col min="15628" max="15628" width="16.85546875" customWidth="1"/>
    <col min="15630" max="15630" width="15.85546875" customWidth="1"/>
    <col min="15631" max="15631" width="22.28515625" customWidth="1"/>
    <col min="15632" max="15632" width="19.85546875" customWidth="1"/>
    <col min="15634" max="15634" width="16.5703125" customWidth="1"/>
    <col min="15635" max="15635" width="19.85546875" bestFit="1" customWidth="1"/>
    <col min="15636" max="15636" width="18.140625" customWidth="1"/>
    <col min="15637" max="15637" width="18.85546875" customWidth="1"/>
    <col min="15852" max="15852" width="40.7109375" customWidth="1"/>
    <col min="15853" max="15853" width="17.5703125" customWidth="1"/>
    <col min="15860" max="15860" width="17.42578125" customWidth="1"/>
    <col min="15862" max="15862" width="15.85546875" bestFit="1" customWidth="1"/>
    <col min="15863" max="15863" width="15.85546875" customWidth="1"/>
    <col min="15882" max="15882" width="16" customWidth="1"/>
    <col min="15883" max="15883" width="13.7109375" customWidth="1"/>
    <col min="15884" max="15884" width="16.85546875" customWidth="1"/>
    <col min="15886" max="15886" width="15.85546875" customWidth="1"/>
    <col min="15887" max="15887" width="22.28515625" customWidth="1"/>
    <col min="15888" max="15888" width="19.85546875" customWidth="1"/>
    <col min="15890" max="15890" width="16.5703125" customWidth="1"/>
    <col min="15891" max="15891" width="19.85546875" bestFit="1" customWidth="1"/>
    <col min="15892" max="15892" width="18.140625" customWidth="1"/>
    <col min="15893" max="15893" width="18.85546875" customWidth="1"/>
    <col min="16108" max="16108" width="40.7109375" customWidth="1"/>
    <col min="16109" max="16109" width="17.5703125" customWidth="1"/>
    <col min="16116" max="16116" width="17.42578125" customWidth="1"/>
    <col min="16118" max="16118" width="15.85546875" bestFit="1" customWidth="1"/>
    <col min="16119" max="16119" width="15.85546875" customWidth="1"/>
    <col min="16138" max="16138" width="16" customWidth="1"/>
    <col min="16139" max="16139" width="13.7109375" customWidth="1"/>
    <col min="16140" max="16140" width="16.85546875" customWidth="1"/>
    <col min="16142" max="16142" width="15.85546875" customWidth="1"/>
    <col min="16143" max="16143" width="22.28515625" customWidth="1"/>
    <col min="16144" max="16144" width="19.85546875" customWidth="1"/>
    <col min="16146" max="16146" width="16.5703125" customWidth="1"/>
    <col min="16147" max="16147" width="19.85546875" bestFit="1" customWidth="1"/>
    <col min="16148" max="16148" width="18.140625" customWidth="1"/>
    <col min="16149" max="16149" width="18.85546875" customWidth="1"/>
  </cols>
  <sheetData>
    <row r="1" spans="1:21" ht="39.950000000000003" customHeight="1" x14ac:dyDescent="0.2">
      <c r="A1" s="23"/>
      <c r="B1" s="22"/>
      <c r="C1" s="22"/>
      <c r="D1" s="22"/>
    </row>
    <row r="2" spans="1:21" ht="30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21" x14ac:dyDescent="0.2">
      <c r="A3" s="1" t="s">
        <v>1</v>
      </c>
      <c r="B3" s="2"/>
    </row>
    <row r="4" spans="1:21" x14ac:dyDescent="0.2">
      <c r="A4" s="26"/>
      <c r="B4" s="22"/>
      <c r="G4" t="s">
        <v>81</v>
      </c>
      <c r="H4" s="18">
        <v>7.7625248731741303</v>
      </c>
    </row>
    <row r="5" spans="1:21" ht="38.25" x14ac:dyDescent="0.2">
      <c r="A5" s="3" t="s">
        <v>2</v>
      </c>
      <c r="B5" s="4" t="s">
        <v>3</v>
      </c>
      <c r="F5" s="19"/>
      <c r="G5" s="19"/>
      <c r="H5" s="19"/>
      <c r="I5" s="20" t="s">
        <v>4</v>
      </c>
      <c r="J5" s="20"/>
      <c r="K5" s="19"/>
      <c r="L5" s="19"/>
      <c r="M5" s="19"/>
    </row>
    <row r="6" spans="1:21" ht="13.5" thickBot="1" x14ac:dyDescent="0.25">
      <c r="A6" s="1" t="s">
        <v>5</v>
      </c>
      <c r="B6" s="5">
        <v>2.5985999999999998</v>
      </c>
      <c r="F6" s="19"/>
      <c r="G6" s="19" t="s">
        <v>82</v>
      </c>
      <c r="H6" s="19"/>
      <c r="I6" s="20" t="s">
        <v>83</v>
      </c>
      <c r="J6" s="20"/>
      <c r="K6" s="19"/>
      <c r="L6" s="20" t="s">
        <v>86</v>
      </c>
      <c r="M6" s="20"/>
    </row>
    <row r="7" spans="1:21" ht="26.25" customHeight="1" thickBot="1" x14ac:dyDescent="0.25">
      <c r="A7" s="1" t="s">
        <v>6</v>
      </c>
      <c r="B7" s="5">
        <v>2.6025</v>
      </c>
      <c r="F7" s="29" t="s">
        <v>87</v>
      </c>
      <c r="G7" s="27" t="s">
        <v>84</v>
      </c>
      <c r="H7" s="28" t="s">
        <v>7</v>
      </c>
      <c r="I7" s="27" t="s">
        <v>88</v>
      </c>
      <c r="J7" s="27" t="s">
        <v>85</v>
      </c>
      <c r="K7" s="19"/>
      <c r="L7" s="27" t="s">
        <v>87</v>
      </c>
      <c r="M7" s="27" t="s">
        <v>85</v>
      </c>
      <c r="O7" s="6" t="s">
        <v>9</v>
      </c>
      <c r="P7" s="7" t="s">
        <v>10</v>
      </c>
      <c r="R7" s="6" t="s">
        <v>9</v>
      </c>
      <c r="S7" s="8" t="s">
        <v>11</v>
      </c>
      <c r="T7" s="9" t="s">
        <v>12</v>
      </c>
      <c r="U7" s="7" t="s">
        <v>13</v>
      </c>
    </row>
    <row r="8" spans="1:21" ht="15.75" thickBot="1" x14ac:dyDescent="0.25">
      <c r="A8" s="1" t="s">
        <v>14</v>
      </c>
      <c r="B8" s="5">
        <v>2.5979999999999999</v>
      </c>
      <c r="F8">
        <v>2024</v>
      </c>
      <c r="G8" s="30">
        <f>AVERAGE(B6:B14)</f>
        <v>2.5948000000000002</v>
      </c>
      <c r="I8" s="30">
        <f t="shared" ref="I8:I34" si="0">G8+0.85+0.8</f>
        <v>4.2448000000000006</v>
      </c>
      <c r="J8" s="30">
        <f t="shared" ref="J8:J34" si="1">I8*$H$4</f>
        <v>32.95036558164955</v>
      </c>
      <c r="L8" s="10">
        <v>2024</v>
      </c>
      <c r="M8" s="31">
        <v>19.917147321428573</v>
      </c>
      <c r="O8" s="11">
        <v>2024</v>
      </c>
      <c r="P8" s="12">
        <f>Table1[[#This Row],[Nominal $/MMBtu]]</f>
        <v>32.95036558164955</v>
      </c>
      <c r="R8" s="13">
        <v>2024</v>
      </c>
      <c r="S8" s="11" t="s">
        <v>15</v>
      </c>
      <c r="T8" s="14">
        <v>0.6</v>
      </c>
      <c r="U8" s="15">
        <f>T8*P8+(1-T8)*M8</f>
        <v>27.73707827756116</v>
      </c>
    </row>
    <row r="9" spans="1:21" ht="15.75" thickBot="1" x14ac:dyDescent="0.25">
      <c r="A9" s="1" t="s">
        <v>16</v>
      </c>
      <c r="B9" s="5">
        <v>2.5956999999999999</v>
      </c>
      <c r="F9">
        <v>2025</v>
      </c>
      <c r="G9" s="30">
        <f>AVERAGE(B15:B26)</f>
        <v>2.4855416666666659</v>
      </c>
      <c r="H9" s="16">
        <v>-7.2696966260542117E-2</v>
      </c>
      <c r="I9" s="30">
        <f t="shared" si="0"/>
        <v>4.1355416666666658</v>
      </c>
      <c r="J9" s="30">
        <f t="shared" si="1"/>
        <v>32.102245051547989</v>
      </c>
      <c r="L9" s="10">
        <v>2025</v>
      </c>
      <c r="M9" s="31">
        <v>18.929991071428574</v>
      </c>
      <c r="O9" s="11">
        <v>2025</v>
      </c>
      <c r="P9" s="12">
        <f>Table1[[#This Row],[Nominal $/MMBtu]]</f>
        <v>32.102245051547989</v>
      </c>
      <c r="R9" s="13">
        <v>2025</v>
      </c>
      <c r="S9" s="11" t="s">
        <v>17</v>
      </c>
      <c r="T9" s="14">
        <v>0.62</v>
      </c>
      <c r="U9" s="15">
        <f>T9*P9+(1-T9)*M9</f>
        <v>27.096788539102612</v>
      </c>
    </row>
    <row r="10" spans="1:21" ht="15.75" thickBot="1" x14ac:dyDescent="0.25">
      <c r="A10" s="1" t="s">
        <v>18</v>
      </c>
      <c r="B10" s="5">
        <v>2.5948000000000002</v>
      </c>
      <c r="F10">
        <f>F9+1</f>
        <v>2026</v>
      </c>
      <c r="G10" s="30">
        <f>AVERAGE(B27:B38)</f>
        <v>2.3800250000000003</v>
      </c>
      <c r="H10" s="16">
        <v>-3.7649305613723594E-2</v>
      </c>
      <c r="I10" s="30">
        <f t="shared" si="0"/>
        <v>4.0300250000000002</v>
      </c>
      <c r="J10" s="30">
        <f t="shared" si="1"/>
        <v>31.283169302013576</v>
      </c>
      <c r="L10" s="10">
        <v>2026</v>
      </c>
      <c r="M10" s="31">
        <v>18.365866071428574</v>
      </c>
      <c r="O10" s="11">
        <v>2026</v>
      </c>
      <c r="P10" s="12">
        <f>Table1[[#This Row],[Nominal $/MMBtu]]</f>
        <v>31.283169302013576</v>
      </c>
      <c r="R10" s="13">
        <v>2026</v>
      </c>
      <c r="S10" s="11" t="s">
        <v>19</v>
      </c>
      <c r="T10" s="14">
        <v>0.64</v>
      </c>
      <c r="U10" s="15">
        <f>T10*P10+(1-T10)*M10</f>
        <v>26.632940139002976</v>
      </c>
    </row>
    <row r="11" spans="1:21" ht="15.75" thickBot="1" x14ac:dyDescent="0.25">
      <c r="A11" s="1" t="s">
        <v>20</v>
      </c>
      <c r="B11" s="5">
        <v>2.5960999999999999</v>
      </c>
      <c r="F11">
        <f t="shared" ref="F11:F34" si="2">F10+1</f>
        <v>2027</v>
      </c>
      <c r="G11" s="30">
        <f>AVERAGE(B39:B50)</f>
        <v>2.3115999999999999</v>
      </c>
      <c r="H11" s="16">
        <v>-4.1096023268722304E-2</v>
      </c>
      <c r="I11" s="30">
        <f t="shared" si="0"/>
        <v>3.9615999999999998</v>
      </c>
      <c r="J11" s="30">
        <f t="shared" si="1"/>
        <v>30.752018537566634</v>
      </c>
      <c r="L11" s="10">
        <v>2027</v>
      </c>
      <c r="M11" s="31">
        <v>18.032897321428578</v>
      </c>
      <c r="O11" s="11">
        <v>2027</v>
      </c>
      <c r="P11" s="12">
        <f>Table1[[#This Row],[Nominal $/MMBtu]]</f>
        <v>30.752018537566634</v>
      </c>
      <c r="R11" s="13">
        <v>2027</v>
      </c>
      <c r="S11" s="11" t="s">
        <v>21</v>
      </c>
      <c r="T11" s="14">
        <v>0.66</v>
      </c>
      <c r="U11" s="15">
        <f>T11*P11+(1-T11)*M11</f>
        <v>26.427517324079695</v>
      </c>
    </row>
    <row r="12" spans="1:21" ht="15.75" thickBot="1" x14ac:dyDescent="0.25">
      <c r="A12" s="1" t="s">
        <v>22</v>
      </c>
      <c r="B12" s="5">
        <v>2.5969000000000002</v>
      </c>
      <c r="F12">
        <f t="shared" si="2"/>
        <v>2028</v>
      </c>
      <c r="G12" s="30">
        <f t="shared" ref="G12:G34" si="3">G11*(1+H12)</f>
        <v>2.2152395954601953</v>
      </c>
      <c r="H12" s="16">
        <v>-4.1685587705400873E-2</v>
      </c>
      <c r="I12" s="30">
        <f t="shared" si="0"/>
        <v>3.8652395954601957</v>
      </c>
      <c r="J12" s="30">
        <f t="shared" si="1"/>
        <v>30.004018500537281</v>
      </c>
      <c r="L12" s="10">
        <v>2028</v>
      </c>
      <c r="M12" s="31">
        <v>17.817409389825745</v>
      </c>
      <c r="O12" s="11">
        <v>2028</v>
      </c>
      <c r="P12" s="12">
        <f>Table1[[#This Row],[Nominal $/MMBtu]]</f>
        <v>30.004018500537281</v>
      </c>
      <c r="R12" s="13">
        <v>2028</v>
      </c>
      <c r="S12" s="11" t="s">
        <v>23</v>
      </c>
      <c r="T12" s="14">
        <v>0.68</v>
      </c>
      <c r="U12" s="15">
        <f>T12*P12+(1-T12)*M12</f>
        <v>26.104303585109591</v>
      </c>
    </row>
    <row r="13" spans="1:21" ht="15.75" thickBot="1" x14ac:dyDescent="0.3">
      <c r="A13" s="1" t="s">
        <v>24</v>
      </c>
      <c r="B13" s="5">
        <v>2.5918999999999999</v>
      </c>
      <c r="F13">
        <f t="shared" si="2"/>
        <v>2029</v>
      </c>
      <c r="G13" s="30">
        <f t="shared" si="3"/>
        <v>2.2814893593956538</v>
      </c>
      <c r="H13" s="16">
        <v>2.9906365014072289E-2</v>
      </c>
      <c r="I13" s="30">
        <f t="shared" si="0"/>
        <v>3.9314893593956537</v>
      </c>
      <c r="J13" s="30">
        <f t="shared" si="1"/>
        <v>30.518283940928189</v>
      </c>
      <c r="L13" s="17">
        <v>2029</v>
      </c>
      <c r="M13" s="31">
        <v>18.276834224239309</v>
      </c>
      <c r="O13" s="11">
        <v>2029</v>
      </c>
      <c r="P13" s="12">
        <f>Table1[[#This Row],[Nominal $/MMBtu]]</f>
        <v>30.518283940928189</v>
      </c>
      <c r="R13" s="13">
        <v>2029</v>
      </c>
      <c r="S13" s="11" t="s">
        <v>25</v>
      </c>
      <c r="T13" s="14">
        <v>0.7</v>
      </c>
      <c r="U13" s="15">
        <f>T13*P13+(1-T13)*M13</f>
        <v>26.845849025921524</v>
      </c>
    </row>
    <row r="14" spans="1:21" ht="15.75" thickBot="1" x14ac:dyDescent="0.3">
      <c r="A14" s="1" t="s">
        <v>26</v>
      </c>
      <c r="B14" s="5">
        <v>2.5787</v>
      </c>
      <c r="F14">
        <f t="shared" si="2"/>
        <v>2030</v>
      </c>
      <c r="G14" s="30">
        <f t="shared" si="3"/>
        <v>2.3463141329331885</v>
      </c>
      <c r="H14" s="16">
        <v>2.8413357822850482E-2</v>
      </c>
      <c r="I14" s="30">
        <f t="shared" si="0"/>
        <v>3.9963141329331888</v>
      </c>
      <c r="J14" s="30">
        <f t="shared" si="1"/>
        <v>31.021487857911186</v>
      </c>
      <c r="L14" s="17">
        <v>2030</v>
      </c>
      <c r="M14" s="31">
        <v>18.691757754364428</v>
      </c>
      <c r="O14" s="11">
        <v>2030</v>
      </c>
      <c r="P14" s="12">
        <f>Table1[[#This Row],[Nominal $/MMBtu]]</f>
        <v>31.021487857911186</v>
      </c>
      <c r="R14" s="13">
        <v>2030</v>
      </c>
      <c r="S14" s="11" t="s">
        <v>27</v>
      </c>
      <c r="T14" s="14">
        <v>0.71</v>
      </c>
      <c r="U14" s="15">
        <f>T14*P14+(1-T14)*M14</f>
        <v>27.445866127882624</v>
      </c>
    </row>
    <row r="15" spans="1:21" ht="15.75" thickBot="1" x14ac:dyDescent="0.3">
      <c r="A15" s="1" t="s">
        <v>28</v>
      </c>
      <c r="B15" s="5">
        <v>2.5680000000000001</v>
      </c>
      <c r="F15">
        <f t="shared" si="2"/>
        <v>2031</v>
      </c>
      <c r="G15" s="30">
        <f t="shared" si="3"/>
        <v>2.3987480244620181</v>
      </c>
      <c r="H15" s="16">
        <v>2.2347345051909384E-2</v>
      </c>
      <c r="I15" s="30">
        <f t="shared" si="0"/>
        <v>4.048748024462018</v>
      </c>
      <c r="J15" s="30">
        <f t="shared" si="1"/>
        <v>31.428507245101038</v>
      </c>
      <c r="L15" s="17">
        <v>2031</v>
      </c>
      <c r="M15" s="31">
        <v>19.242527597890238</v>
      </c>
      <c r="O15" s="11">
        <v>2031</v>
      </c>
      <c r="P15" s="12">
        <f>Table1[[#This Row],[Nominal $/MMBtu]]</f>
        <v>31.428507245101038</v>
      </c>
      <c r="R15" s="13">
        <v>2031</v>
      </c>
      <c r="S15" s="11" t="s">
        <v>29</v>
      </c>
      <c r="T15" s="14">
        <v>0.73</v>
      </c>
      <c r="U15" s="15">
        <f>T15*P15+(1-T15)*M15</f>
        <v>28.138292740354121</v>
      </c>
    </row>
    <row r="16" spans="1:21" ht="15.75" thickBot="1" x14ac:dyDescent="0.3">
      <c r="A16" s="1" t="s">
        <v>30</v>
      </c>
      <c r="B16" s="5">
        <v>2.5518000000000001</v>
      </c>
      <c r="F16">
        <f t="shared" si="2"/>
        <v>2032</v>
      </c>
      <c r="G16" s="30">
        <f t="shared" si="3"/>
        <v>2.4656098688334382</v>
      </c>
      <c r="H16" s="16">
        <v>2.7873642287382649E-2</v>
      </c>
      <c r="I16" s="30">
        <f t="shared" si="0"/>
        <v>4.1156098688334382</v>
      </c>
      <c r="J16" s="30">
        <f t="shared" si="1"/>
        <v>31.947523975100484</v>
      </c>
      <c r="L16" s="17">
        <v>2032</v>
      </c>
      <c r="M16" s="31">
        <v>19.763449058123591</v>
      </c>
      <c r="O16" s="11">
        <v>2032</v>
      </c>
      <c r="P16" s="12">
        <f>Table1[[#This Row],[Nominal $/MMBtu]]</f>
        <v>31.947523975100484</v>
      </c>
      <c r="R16" s="13">
        <v>2032</v>
      </c>
      <c r="S16" s="11" t="s">
        <v>31</v>
      </c>
      <c r="T16" s="14">
        <v>0.75</v>
      </c>
      <c r="U16" s="15">
        <f>T16*P16+(1-T16)*M16</f>
        <v>28.901505245856264</v>
      </c>
    </row>
    <row r="17" spans="1:21" ht="15.75" thickBot="1" x14ac:dyDescent="0.3">
      <c r="A17" s="1" t="s">
        <v>32</v>
      </c>
      <c r="B17" s="5">
        <v>2.5301999999999998</v>
      </c>
      <c r="F17">
        <f t="shared" si="2"/>
        <v>2033</v>
      </c>
      <c r="G17" s="30">
        <f t="shared" si="3"/>
        <v>2.523092674595047</v>
      </c>
      <c r="H17" s="16">
        <v>2.3313828553422233E-2</v>
      </c>
      <c r="I17" s="30">
        <f t="shared" si="0"/>
        <v>4.173092674595047</v>
      </c>
      <c r="J17" s="30">
        <f t="shared" si="1"/>
        <v>32.393735684604806</v>
      </c>
      <c r="L17" s="17">
        <v>2033</v>
      </c>
      <c r="M17" s="31">
        <v>20.32986648169625</v>
      </c>
      <c r="O17" s="11">
        <v>2033</v>
      </c>
      <c r="P17" s="12">
        <f>Table1[[#This Row],[Nominal $/MMBtu]]</f>
        <v>32.393735684604806</v>
      </c>
      <c r="R17" s="13">
        <v>2033</v>
      </c>
      <c r="S17" s="11" t="s">
        <v>33</v>
      </c>
      <c r="T17" s="14">
        <v>0.77</v>
      </c>
      <c r="U17" s="15">
        <f>T17*P17+(1-T17)*M17</f>
        <v>29.619045767935837</v>
      </c>
    </row>
    <row r="18" spans="1:21" ht="15.75" thickBot="1" x14ac:dyDescent="0.3">
      <c r="A18" s="1" t="s">
        <v>34</v>
      </c>
      <c r="B18" s="5">
        <v>2.5034999999999998</v>
      </c>
      <c r="F18">
        <f t="shared" si="2"/>
        <v>2034</v>
      </c>
      <c r="G18" s="30">
        <f t="shared" si="3"/>
        <v>2.5986189641583879</v>
      </c>
      <c r="H18" s="16">
        <v>2.9934013254373504E-2</v>
      </c>
      <c r="I18" s="30">
        <f t="shared" si="0"/>
        <v>4.2486189641583882</v>
      </c>
      <c r="J18" s="30">
        <f t="shared" si="1"/>
        <v>32.980010385918796</v>
      </c>
      <c r="L18" s="17">
        <v>2034</v>
      </c>
      <c r="M18" s="31">
        <v>20.8518558009972</v>
      </c>
      <c r="O18" s="11">
        <v>2034</v>
      </c>
      <c r="P18" s="12">
        <f>Table1[[#This Row],[Nominal $/MMBtu]]</f>
        <v>32.980010385918796</v>
      </c>
      <c r="R18" s="13">
        <v>2034</v>
      </c>
      <c r="S18" s="11" t="s">
        <v>35</v>
      </c>
      <c r="T18" s="14">
        <v>0.79</v>
      </c>
      <c r="U18" s="15">
        <f>T18*P18+(1-T18)*M18</f>
        <v>30.43309792308526</v>
      </c>
    </row>
    <row r="19" spans="1:21" ht="15.75" thickBot="1" x14ac:dyDescent="0.3">
      <c r="A19" s="1" t="s">
        <v>36</v>
      </c>
      <c r="B19" s="5">
        <v>2.4874999999999998</v>
      </c>
      <c r="F19">
        <f t="shared" si="2"/>
        <v>2035</v>
      </c>
      <c r="G19" s="30">
        <f t="shared" si="3"/>
        <v>2.6703109085029144</v>
      </c>
      <c r="H19" s="16">
        <v>2.7588478854861709E-2</v>
      </c>
      <c r="I19" s="30">
        <f t="shared" si="0"/>
        <v>4.3203109085029148</v>
      </c>
      <c r="J19" s="30">
        <f t="shared" si="1"/>
        <v>33.5365208870994</v>
      </c>
      <c r="L19" s="17">
        <v>2035</v>
      </c>
      <c r="M19" s="31">
        <v>21.490969452949329</v>
      </c>
      <c r="O19" s="11">
        <v>2035</v>
      </c>
      <c r="P19" s="12">
        <f>Table1[[#This Row],[Nominal $/MMBtu]]</f>
        <v>33.5365208870994</v>
      </c>
      <c r="R19" s="13">
        <v>2035</v>
      </c>
      <c r="S19" s="11" t="s">
        <v>37</v>
      </c>
      <c r="T19" s="14">
        <v>0.81</v>
      </c>
      <c r="U19" s="15">
        <f>T19*P19+(1-T19)*M19</f>
        <v>31.247866114610886</v>
      </c>
    </row>
    <row r="20" spans="1:21" ht="15.75" thickBot="1" x14ac:dyDescent="0.25">
      <c r="A20" s="1" t="s">
        <v>38</v>
      </c>
      <c r="B20" s="5">
        <v>2.4750999999999999</v>
      </c>
      <c r="F20">
        <f t="shared" si="2"/>
        <v>2036</v>
      </c>
      <c r="G20" s="30">
        <f t="shared" si="3"/>
        <v>2.7399274145817221</v>
      </c>
      <c r="H20" s="16">
        <v>2.6070561992287855E-2</v>
      </c>
      <c r="I20" s="30">
        <f t="shared" si="0"/>
        <v>4.389927414581722</v>
      </c>
      <c r="J20" s="30">
        <f t="shared" si="1"/>
        <v>34.076920747119622</v>
      </c>
      <c r="L20" s="10">
        <v>2036</v>
      </c>
      <c r="M20" s="31">
        <v>21.995231450551628</v>
      </c>
      <c r="O20" s="11">
        <v>2036</v>
      </c>
      <c r="P20" s="12">
        <f>Table1[[#This Row],[Nominal $/MMBtu]]</f>
        <v>34.076920747119622</v>
      </c>
      <c r="R20" s="13">
        <v>2036</v>
      </c>
      <c r="S20" s="11" t="s">
        <v>39</v>
      </c>
      <c r="T20" s="14">
        <v>0.83</v>
      </c>
      <c r="U20" s="15">
        <f>T20*P20+(1-T20)*M20</f>
        <v>32.023033566703063</v>
      </c>
    </row>
    <row r="21" spans="1:21" ht="15.75" thickBot="1" x14ac:dyDescent="0.25">
      <c r="A21" s="1" t="s">
        <v>40</v>
      </c>
      <c r="B21" s="5">
        <v>2.4664000000000001</v>
      </c>
      <c r="F21">
        <f t="shared" si="2"/>
        <v>2037</v>
      </c>
      <c r="G21" s="30">
        <f t="shared" si="3"/>
        <v>2.8071465556620874</v>
      </c>
      <c r="H21" s="16">
        <v>2.453318315026487E-2</v>
      </c>
      <c r="I21" s="30">
        <f t="shared" si="0"/>
        <v>4.4571465556620877</v>
      </c>
      <c r="J21" s="30">
        <f t="shared" si="1"/>
        <v>34.598711001709361</v>
      </c>
      <c r="L21" s="10">
        <v>2037</v>
      </c>
      <c r="M21" s="31">
        <v>22.595406999486784</v>
      </c>
      <c r="O21" s="11">
        <v>2037</v>
      </c>
      <c r="P21" s="12">
        <f>Table1[[#This Row],[Nominal $/MMBtu]]</f>
        <v>34.598711001709361</v>
      </c>
      <c r="R21" s="13">
        <v>2037</v>
      </c>
      <c r="S21" s="11" t="s">
        <v>41</v>
      </c>
      <c r="T21" s="14">
        <v>0.85</v>
      </c>
      <c r="U21" s="15">
        <f>T21*P21+(1-T21)*M21</f>
        <v>32.798215401375977</v>
      </c>
    </row>
    <row r="22" spans="1:21" ht="15.75" thickBot="1" x14ac:dyDescent="0.25">
      <c r="A22" s="1" t="s">
        <v>42</v>
      </c>
      <c r="B22" s="5">
        <v>2.4592000000000001</v>
      </c>
      <c r="F22">
        <f t="shared" si="2"/>
        <v>2038</v>
      </c>
      <c r="G22" s="30">
        <f t="shared" si="3"/>
        <v>2.8739688336194296</v>
      </c>
      <c r="H22" s="16">
        <v>2.3804342463901618E-2</v>
      </c>
      <c r="I22" s="30">
        <f t="shared" si="0"/>
        <v>4.5239688336194295</v>
      </c>
      <c r="J22" s="30">
        <f t="shared" si="1"/>
        <v>35.11742059643538</v>
      </c>
      <c r="L22" s="10">
        <v>2038</v>
      </c>
      <c r="M22" s="31">
        <v>23.171706425317986</v>
      </c>
      <c r="O22" s="11">
        <v>2038</v>
      </c>
      <c r="P22" s="12">
        <f>Table1[[#This Row],[Nominal $/MMBtu]]</f>
        <v>35.11742059643538</v>
      </c>
      <c r="R22" s="13">
        <v>2038</v>
      </c>
      <c r="S22" s="11" t="s">
        <v>43</v>
      </c>
      <c r="T22" s="14">
        <v>0.87</v>
      </c>
      <c r="U22" s="15">
        <f>T22*P22+(1-T22)*M22</f>
        <v>33.564477754190122</v>
      </c>
    </row>
    <row r="23" spans="1:21" ht="15.75" thickBot="1" x14ac:dyDescent="0.25">
      <c r="A23" s="1" t="s">
        <v>44</v>
      </c>
      <c r="B23" s="5">
        <v>2.4548999999999999</v>
      </c>
      <c r="F23">
        <f t="shared" si="2"/>
        <v>2039</v>
      </c>
      <c r="G23" s="30">
        <f t="shared" si="3"/>
        <v>2.9462884451690994</v>
      </c>
      <c r="H23" s="16">
        <v>2.5163672863700359E-2</v>
      </c>
      <c r="I23" s="30">
        <f t="shared" si="0"/>
        <v>4.5962884451690993</v>
      </c>
      <c r="J23" s="30">
        <f t="shared" si="1"/>
        <v>35.678803379907983</v>
      </c>
      <c r="L23" s="10">
        <v>2039</v>
      </c>
      <c r="M23" s="31">
        <v>23.719836762358174</v>
      </c>
      <c r="O23" s="11">
        <v>2039</v>
      </c>
      <c r="P23" s="12">
        <f>Table1[[#This Row],[Nominal $/MMBtu]]</f>
        <v>35.678803379907983</v>
      </c>
      <c r="R23" s="13">
        <v>2039</v>
      </c>
      <c r="S23" s="11" t="s">
        <v>45</v>
      </c>
      <c r="T23" s="14">
        <v>0.89</v>
      </c>
      <c r="U23" s="15">
        <f>T23*P23+(1-T23)*M23</f>
        <v>34.363317051977504</v>
      </c>
    </row>
    <row r="24" spans="1:21" ht="15.75" thickBot="1" x14ac:dyDescent="0.25">
      <c r="A24" s="1" t="s">
        <v>46</v>
      </c>
      <c r="B24" s="5">
        <v>2.4510999999999998</v>
      </c>
      <c r="F24">
        <f>F23+1</f>
        <v>2040</v>
      </c>
      <c r="G24" s="30">
        <f t="shared" si="3"/>
        <v>3.0236791521230768</v>
      </c>
      <c r="H24" s="16">
        <v>2.6267186120514374E-2</v>
      </c>
      <c r="I24" s="30">
        <f t="shared" si="0"/>
        <v>4.6736791521230767</v>
      </c>
      <c r="J24" s="30">
        <f t="shared" si="1"/>
        <v>36.279550667590762</v>
      </c>
      <c r="L24" s="10">
        <v>2040</v>
      </c>
      <c r="M24" s="31">
        <v>24.293350281670296</v>
      </c>
      <c r="O24" s="11">
        <v>2040</v>
      </c>
      <c r="P24" s="12">
        <f>Table1[[#This Row],[Nominal $/MMBtu]]</f>
        <v>36.279550667590762</v>
      </c>
      <c r="R24" s="13">
        <v>2040</v>
      </c>
      <c r="S24" s="11" t="s">
        <v>47</v>
      </c>
      <c r="T24" s="14">
        <v>0.9</v>
      </c>
      <c r="U24" s="15">
        <f>T24*P24+(1-T24)*M24</f>
        <v>35.080930628998715</v>
      </c>
    </row>
    <row r="25" spans="1:21" ht="15.75" thickBot="1" x14ac:dyDescent="0.25">
      <c r="A25" s="1" t="s">
        <v>48</v>
      </c>
      <c r="B25" s="5">
        <v>2.4439000000000002</v>
      </c>
      <c r="F25">
        <f t="shared" si="2"/>
        <v>2041</v>
      </c>
      <c r="G25" s="30">
        <f t="shared" si="3"/>
        <v>3.1118043471145924</v>
      </c>
      <c r="H25" s="16">
        <v>2.9145021861740394E-2</v>
      </c>
      <c r="I25" s="30">
        <f t="shared" si="0"/>
        <v>4.7618043471145928</v>
      </c>
      <c r="J25" s="30">
        <f t="shared" si="1"/>
        <v>36.963624685665728</v>
      </c>
      <c r="L25" s="10">
        <v>2041</v>
      </c>
      <c r="M25" s="31">
        <v>24.984328298417228</v>
      </c>
      <c r="O25" s="11">
        <v>2041</v>
      </c>
      <c r="P25" s="12">
        <f>Table1[[#This Row],[Nominal $/MMBtu]]</f>
        <v>36.963624685665728</v>
      </c>
      <c r="R25" s="13">
        <v>2041</v>
      </c>
      <c r="S25" s="11" t="s">
        <v>49</v>
      </c>
      <c r="T25" s="14">
        <v>0.92</v>
      </c>
      <c r="U25" s="15">
        <f>T25*P25+(1-T25)*M25</f>
        <v>36.005280974685853</v>
      </c>
    </row>
    <row r="26" spans="1:21" ht="15.75" thickBot="1" x14ac:dyDescent="0.25">
      <c r="A26" s="1" t="s">
        <v>50</v>
      </c>
      <c r="B26" s="5">
        <v>2.4348999999999998</v>
      </c>
      <c r="F26">
        <f t="shared" si="2"/>
        <v>2042</v>
      </c>
      <c r="G26" s="30">
        <f t="shared" si="3"/>
        <v>3.1810503676797621</v>
      </c>
      <c r="H26" s="16">
        <v>2.2252690992407009E-2</v>
      </c>
      <c r="I26" s="30">
        <f t="shared" si="0"/>
        <v>4.8310503676797616</v>
      </c>
      <c r="J26" s="30">
        <f t="shared" si="1"/>
        <v>37.501148642671176</v>
      </c>
      <c r="L26" s="10">
        <v>2042</v>
      </c>
      <c r="M26" s="31">
        <v>25.544226614617589</v>
      </c>
      <c r="O26" s="11">
        <v>2042</v>
      </c>
      <c r="P26" s="12">
        <f>Table1[[#This Row],[Nominal $/MMBtu]]</f>
        <v>37.501148642671176</v>
      </c>
      <c r="R26" s="13">
        <v>2042</v>
      </c>
      <c r="S26" s="11" t="s">
        <v>51</v>
      </c>
      <c r="T26" s="14">
        <v>0.94</v>
      </c>
      <c r="U26" s="15">
        <f>T26*P26+(1-T26)*M26</f>
        <v>36.783733320987956</v>
      </c>
    </row>
    <row r="27" spans="1:21" ht="15.75" thickBot="1" x14ac:dyDescent="0.25">
      <c r="A27" s="1" t="s">
        <v>52</v>
      </c>
      <c r="B27" s="5">
        <v>2.4276</v>
      </c>
      <c r="F27">
        <f t="shared" si="2"/>
        <v>2043</v>
      </c>
      <c r="G27" s="30">
        <f t="shared" si="3"/>
        <v>3.2690412766598627</v>
      </c>
      <c r="H27" s="16">
        <v>2.7660960629265485E-2</v>
      </c>
      <c r="I27" s="30">
        <f t="shared" si="0"/>
        <v>4.9190412766598621</v>
      </c>
      <c r="J27" s="30">
        <f t="shared" si="1"/>
        <v>38.184180262242407</v>
      </c>
      <c r="L27" s="10">
        <v>2043</v>
      </c>
      <c r="M27" s="31">
        <v>26.245108163039745</v>
      </c>
      <c r="O27" s="11">
        <v>2043</v>
      </c>
      <c r="P27" s="12">
        <f>Table1[[#This Row],[Nominal $/MMBtu]]</f>
        <v>38.184180262242407</v>
      </c>
      <c r="R27" s="13">
        <v>2043</v>
      </c>
      <c r="S27" s="11" t="s">
        <v>53</v>
      </c>
      <c r="T27" s="14">
        <v>0.96</v>
      </c>
      <c r="U27" s="15">
        <f>T27*P27+(1-T27)*M27</f>
        <v>37.706617378274295</v>
      </c>
    </row>
    <row r="28" spans="1:21" ht="15.75" thickBot="1" x14ac:dyDescent="0.25">
      <c r="A28" s="1" t="s">
        <v>54</v>
      </c>
      <c r="B28" s="5">
        <v>2.419</v>
      </c>
      <c r="F28">
        <f t="shared" si="2"/>
        <v>2044</v>
      </c>
      <c r="G28" s="30">
        <f t="shared" si="3"/>
        <v>3.3365457755144861</v>
      </c>
      <c r="H28" s="16">
        <v>2.0649631846678895E-2</v>
      </c>
      <c r="I28" s="30">
        <f t="shared" si="0"/>
        <v>4.986545775514486</v>
      </c>
      <c r="J28" s="30">
        <f t="shared" si="1"/>
        <v>38.708185613652581</v>
      </c>
      <c r="L28" s="10">
        <v>2044</v>
      </c>
      <c r="M28" s="31">
        <v>26.765939199723022</v>
      </c>
      <c r="O28" s="11">
        <v>2044</v>
      </c>
      <c r="P28" s="12">
        <f>Table1[[#This Row],[Nominal $/MMBtu]]</f>
        <v>38.708185613652581</v>
      </c>
      <c r="R28" s="13">
        <v>2044</v>
      </c>
      <c r="S28" s="11" t="s">
        <v>55</v>
      </c>
      <c r="T28" s="14">
        <v>0.98</v>
      </c>
      <c r="U28" s="15">
        <f>T28*P28+(1-T28)*M28</f>
        <v>38.469340685373993</v>
      </c>
    </row>
    <row r="29" spans="1:21" ht="15.75" thickBot="1" x14ac:dyDescent="0.25">
      <c r="A29" s="1" t="s">
        <v>56</v>
      </c>
      <c r="B29" s="5">
        <v>2.4083999999999999</v>
      </c>
      <c r="F29">
        <f t="shared" si="2"/>
        <v>2045</v>
      </c>
      <c r="G29" s="30">
        <f t="shared" si="3"/>
        <v>3.4304626542394239</v>
      </c>
      <c r="H29" s="16">
        <v>2.814793653189307E-2</v>
      </c>
      <c r="I29" s="30">
        <f t="shared" si="0"/>
        <v>5.0804626542394233</v>
      </c>
      <c r="J29" s="30">
        <f t="shared" si="1"/>
        <v>39.437217720765787</v>
      </c>
      <c r="L29" s="10">
        <v>2045</v>
      </c>
      <c r="M29" s="31">
        <v>27.447943755595535</v>
      </c>
      <c r="O29" s="11">
        <v>2045</v>
      </c>
      <c r="P29" s="12">
        <f>Table1[[#This Row],[Nominal $/MMBtu]]</f>
        <v>39.437217720765787</v>
      </c>
      <c r="R29" s="13">
        <v>2045</v>
      </c>
      <c r="S29" s="11" t="s">
        <v>8</v>
      </c>
      <c r="T29" s="14">
        <v>1</v>
      </c>
      <c r="U29" s="15">
        <f>T29*P29+(1-T29)*M29</f>
        <v>39.437217720765787</v>
      </c>
    </row>
    <row r="30" spans="1:21" ht="15.75" thickBot="1" x14ac:dyDescent="0.25">
      <c r="A30" s="1" t="s">
        <v>57</v>
      </c>
      <c r="B30" s="5">
        <v>2.3929</v>
      </c>
      <c r="F30">
        <f t="shared" si="2"/>
        <v>2046</v>
      </c>
      <c r="G30" s="30">
        <f t="shared" si="3"/>
        <v>3.5458682922464764</v>
      </c>
      <c r="H30" s="16">
        <v>3.3641420892436269E-2</v>
      </c>
      <c r="I30" s="30">
        <f t="shared" si="0"/>
        <v>5.1958682922464758</v>
      </c>
      <c r="J30" s="30">
        <f t="shared" si="1"/>
        <v>40.333056856300061</v>
      </c>
      <c r="L30" s="10">
        <v>2046</v>
      </c>
      <c r="M30" s="31">
        <v>28.599603924690452</v>
      </c>
      <c r="O30" s="11">
        <v>2046</v>
      </c>
      <c r="P30" s="12">
        <f>Table1[[#This Row],[Nominal $/MMBtu]]</f>
        <v>40.333056856300061</v>
      </c>
      <c r="R30" s="13">
        <v>2046</v>
      </c>
      <c r="S30" s="11" t="s">
        <v>8</v>
      </c>
      <c r="T30" s="14">
        <v>1</v>
      </c>
      <c r="U30" s="15">
        <f>T30*P30+(1-T30)*M30</f>
        <v>40.333056856300061</v>
      </c>
    </row>
    <row r="31" spans="1:21" ht="15.75" thickBot="1" x14ac:dyDescent="0.25">
      <c r="A31" s="1" t="s">
        <v>58</v>
      </c>
      <c r="B31" s="5">
        <v>2.3816999999999999</v>
      </c>
      <c r="F31">
        <f t="shared" si="2"/>
        <v>2047</v>
      </c>
      <c r="G31" s="30">
        <f t="shared" si="3"/>
        <v>3.6356402893512003</v>
      </c>
      <c r="H31" s="16">
        <v>2.5317352396033055E-2</v>
      </c>
      <c r="I31" s="30">
        <f t="shared" si="0"/>
        <v>5.2856402893511998</v>
      </c>
      <c r="J31" s="30">
        <f t="shared" si="1"/>
        <v>41.029914216739996</v>
      </c>
      <c r="L31" s="10">
        <v>2047</v>
      </c>
      <c r="M31" s="31">
        <v>29.304231591615849</v>
      </c>
      <c r="O31" s="11">
        <v>2047</v>
      </c>
      <c r="P31" s="12">
        <f>Table1[[#This Row],[Nominal $/MMBtu]]</f>
        <v>41.029914216739996</v>
      </c>
      <c r="R31" s="13">
        <v>2047</v>
      </c>
      <c r="S31" s="11" t="s">
        <v>8</v>
      </c>
      <c r="T31" s="14">
        <v>1</v>
      </c>
      <c r="U31" s="15">
        <f>T31*P31+(1-T31)*M31</f>
        <v>41.029914216739996</v>
      </c>
    </row>
    <row r="32" spans="1:21" ht="15.75" thickBot="1" x14ac:dyDescent="0.25">
      <c r="A32" s="1" t="s">
        <v>59</v>
      </c>
      <c r="B32" s="5">
        <v>2.3721999999999999</v>
      </c>
      <c r="F32">
        <f t="shared" si="2"/>
        <v>2048</v>
      </c>
      <c r="G32" s="30">
        <f t="shared" si="3"/>
        <v>3.730171046985467</v>
      </c>
      <c r="H32" s="16">
        <v>2.6001130505442838E-2</v>
      </c>
      <c r="I32" s="30">
        <f t="shared" si="0"/>
        <v>5.3801710469854669</v>
      </c>
      <c r="J32" s="30">
        <f t="shared" si="1"/>
        <v>41.763711574155991</v>
      </c>
      <c r="L32" s="10">
        <v>2048</v>
      </c>
      <c r="M32" s="31">
        <v>30.044279454871841</v>
      </c>
      <c r="O32" s="11">
        <v>2048</v>
      </c>
      <c r="P32" s="12">
        <f>Table1[[#This Row],[Nominal $/MMBtu]]</f>
        <v>41.763711574155991</v>
      </c>
      <c r="R32" s="13">
        <v>2048</v>
      </c>
      <c r="S32" s="11" t="s">
        <v>8</v>
      </c>
      <c r="T32" s="14">
        <v>1</v>
      </c>
      <c r="U32" s="15">
        <f>T32*P32+(1-T32)*M32</f>
        <v>41.763711574155991</v>
      </c>
    </row>
    <row r="33" spans="1:21" ht="15.75" thickBot="1" x14ac:dyDescent="0.25">
      <c r="A33" s="1" t="s">
        <v>60</v>
      </c>
      <c r="B33" s="5">
        <v>2.3696000000000002</v>
      </c>
      <c r="F33">
        <f t="shared" si="2"/>
        <v>2049</v>
      </c>
      <c r="G33" s="30">
        <f t="shared" si="3"/>
        <v>3.8381807630155786</v>
      </c>
      <c r="H33" s="16">
        <v>2.8955700601826173E-2</v>
      </c>
      <c r="I33" s="30">
        <f t="shared" si="0"/>
        <v>5.4881807630155786</v>
      </c>
      <c r="J33" s="30">
        <f t="shared" si="1"/>
        <v>42.602139681384209</v>
      </c>
      <c r="L33" s="10">
        <v>2049</v>
      </c>
      <c r="M33" s="31">
        <v>30.844028390596073</v>
      </c>
      <c r="O33" s="11">
        <v>2049</v>
      </c>
      <c r="P33" s="12">
        <f>Table1[[#This Row],[Nominal $/MMBtu]]</f>
        <v>42.602139681384209</v>
      </c>
      <c r="R33" s="13">
        <v>2049</v>
      </c>
      <c r="S33" s="11" t="s">
        <v>8</v>
      </c>
      <c r="T33" s="14">
        <v>1</v>
      </c>
      <c r="U33" s="15">
        <f>T33*P33+(1-T33)*M33</f>
        <v>42.602139681384209</v>
      </c>
    </row>
    <row r="34" spans="1:21" ht="15.75" thickBot="1" x14ac:dyDescent="0.25">
      <c r="A34" s="1" t="s">
        <v>61</v>
      </c>
      <c r="B34" s="5">
        <v>2.3690000000000002</v>
      </c>
      <c r="F34">
        <f t="shared" si="2"/>
        <v>2050</v>
      </c>
      <c r="G34" s="30">
        <f t="shared" si="3"/>
        <v>3.9318296692088071</v>
      </c>
      <c r="H34" s="16">
        <v>2.4399295389008868E-2</v>
      </c>
      <c r="I34" s="30">
        <f t="shared" si="0"/>
        <v>5.5818296692088065</v>
      </c>
      <c r="J34" s="30">
        <f t="shared" si="1"/>
        <v>43.329091645054689</v>
      </c>
      <c r="L34" s="10">
        <v>2050</v>
      </c>
      <c r="M34" s="31">
        <v>31.590750373024498</v>
      </c>
      <c r="O34" s="11">
        <v>2050</v>
      </c>
      <c r="P34" s="12">
        <f>Table1[[#This Row],[Nominal $/MMBtu]]</f>
        <v>43.329091645054689</v>
      </c>
      <c r="R34" s="13">
        <v>2050</v>
      </c>
      <c r="S34" s="11" t="s">
        <v>8</v>
      </c>
      <c r="T34" s="14">
        <v>1</v>
      </c>
      <c r="U34" s="15">
        <f>T34*P34+(1-T34)*M34</f>
        <v>43.329091645054689</v>
      </c>
    </row>
    <row r="35" spans="1:21" x14ac:dyDescent="0.2">
      <c r="A35" s="1" t="s">
        <v>62</v>
      </c>
      <c r="B35" s="5">
        <v>2.3654999999999999</v>
      </c>
      <c r="I35" s="32" t="s">
        <v>90</v>
      </c>
    </row>
    <row r="36" spans="1:21" x14ac:dyDescent="0.2">
      <c r="A36" s="1" t="s">
        <v>63</v>
      </c>
      <c r="B36" s="5">
        <v>2.3599000000000001</v>
      </c>
      <c r="I36" s="32" t="s">
        <v>89</v>
      </c>
    </row>
    <row r="37" spans="1:21" x14ac:dyDescent="0.2">
      <c r="A37" s="1" t="s">
        <v>64</v>
      </c>
      <c r="B37" s="5">
        <v>2.3515999999999999</v>
      </c>
    </row>
    <row r="38" spans="1:21" x14ac:dyDescent="0.2">
      <c r="A38" s="1" t="s">
        <v>65</v>
      </c>
      <c r="B38" s="5">
        <v>2.3429000000000002</v>
      </c>
    </row>
    <row r="39" spans="1:21" x14ac:dyDescent="0.2">
      <c r="A39" s="1" t="s">
        <v>66</v>
      </c>
      <c r="B39" s="5">
        <v>2.3424</v>
      </c>
    </row>
    <row r="40" spans="1:21" x14ac:dyDescent="0.2">
      <c r="A40" s="1" t="s">
        <v>67</v>
      </c>
      <c r="B40" s="5">
        <v>2.3369</v>
      </c>
    </row>
    <row r="41" spans="1:21" x14ac:dyDescent="0.2">
      <c r="A41" s="1" t="s">
        <v>68</v>
      </c>
      <c r="B41" s="5">
        <v>2.331</v>
      </c>
    </row>
    <row r="42" spans="1:21" x14ac:dyDescent="0.2">
      <c r="A42" s="1" t="s">
        <v>69</v>
      </c>
      <c r="B42" s="5">
        <v>2.3197999999999999</v>
      </c>
    </row>
    <row r="43" spans="1:21" x14ac:dyDescent="0.2">
      <c r="A43" s="1" t="s">
        <v>70</v>
      </c>
      <c r="B43" s="5">
        <v>2.3117000000000001</v>
      </c>
    </row>
    <row r="44" spans="1:21" x14ac:dyDescent="0.2">
      <c r="A44" s="1" t="s">
        <v>71</v>
      </c>
      <c r="B44" s="5">
        <v>2.3010000000000002</v>
      </c>
    </row>
    <row r="45" spans="1:21" x14ac:dyDescent="0.2">
      <c r="A45" s="1" t="s">
        <v>72</v>
      </c>
      <c r="B45" s="5">
        <v>2.3045</v>
      </c>
    </row>
    <row r="46" spans="1:21" x14ac:dyDescent="0.2">
      <c r="A46" s="1" t="s">
        <v>73</v>
      </c>
      <c r="B46" s="5">
        <v>2.3024</v>
      </c>
    </row>
    <row r="47" spans="1:21" x14ac:dyDescent="0.2">
      <c r="A47" s="1" t="s">
        <v>74</v>
      </c>
      <c r="B47" s="5">
        <v>2.2997999999999998</v>
      </c>
    </row>
    <row r="48" spans="1:21" x14ac:dyDescent="0.2">
      <c r="A48" s="1" t="s">
        <v>75</v>
      </c>
      <c r="B48" s="5">
        <v>2.3001</v>
      </c>
    </row>
    <row r="49" spans="1:5" x14ac:dyDescent="0.2">
      <c r="A49" s="1" t="s">
        <v>76</v>
      </c>
      <c r="B49" s="5">
        <v>2.2972000000000001</v>
      </c>
    </row>
    <row r="50" spans="1:5" x14ac:dyDescent="0.2">
      <c r="A50" s="1" t="s">
        <v>77</v>
      </c>
      <c r="B50" s="5">
        <v>2.2924000000000002</v>
      </c>
    </row>
    <row r="51" spans="1:5" x14ac:dyDescent="0.2">
      <c r="A51" s="1" t="s">
        <v>78</v>
      </c>
      <c r="B51" s="5">
        <v>2.2993000000000001</v>
      </c>
    </row>
    <row r="52" spans="1:5" x14ac:dyDescent="0.2">
      <c r="A52" s="1"/>
    </row>
    <row r="53" spans="1:5" x14ac:dyDescent="0.2">
      <c r="A53" s="21" t="s">
        <v>79</v>
      </c>
      <c r="B53" s="22"/>
      <c r="C53" s="22"/>
      <c r="D53" s="22"/>
      <c r="E53" s="22"/>
    </row>
    <row r="54" spans="1:5" x14ac:dyDescent="0.2">
      <c r="A54" s="21" t="s">
        <v>80</v>
      </c>
      <c r="B54" s="22"/>
      <c r="C54" s="22"/>
      <c r="D54" s="22"/>
      <c r="E54" s="22"/>
    </row>
    <row r="55" spans="1:5" x14ac:dyDescent="0.2">
      <c r="A55" s="22"/>
      <c r="B55" s="22"/>
      <c r="C55" s="22"/>
      <c r="D55" s="22"/>
      <c r="E55" s="22"/>
    </row>
  </sheetData>
  <mergeCells count="8">
    <mergeCell ref="L6:M6"/>
    <mergeCell ref="A54:E55"/>
    <mergeCell ref="I6:J6"/>
    <mergeCell ref="A1:D1"/>
    <mergeCell ref="A2:J2"/>
    <mergeCell ref="A4:B4"/>
    <mergeCell ref="I5:J5"/>
    <mergeCell ref="A53:E53"/>
  </mergeCells>
  <pageMargins left="0.75" right="0.75" top="1" bottom="1" header="0.5" footer="0.5"/>
  <pageSetup fitToWidth="0" fitToHeight="0" orientation="landscape" horizontalDpi="300" verticalDpi="300" r:id="rId1"/>
  <headerFooter alignWithMargins="0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3B1F6FA0C4F46A03CE6BC95EFEEEB" ma:contentTypeVersion="12" ma:contentTypeDescription="Create a new document." ma:contentTypeScope="" ma:versionID="f8a6a1e5156e66ed616d7b65bc7c9e98">
  <xsd:schema xmlns:xsd="http://www.w3.org/2001/XMLSchema" xmlns:xs="http://www.w3.org/2001/XMLSchema" xmlns:p="http://schemas.microsoft.com/office/2006/metadata/properties" xmlns:ns2="d93d733e-eace-4225-9b0a-518f59ef53fe" xmlns:ns3="32f3a428-6f88-4a3b-a56e-a51f3802cd3a" targetNamespace="http://schemas.microsoft.com/office/2006/metadata/properties" ma:root="true" ma:fieldsID="5bc1e5bdf22216ceab53243bd357c1e7" ns2:_="" ns3:_="">
    <xsd:import namespace="d93d733e-eace-4225-9b0a-518f59ef53fe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d733e-eace-4225-9b0a-518f59ef53fe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Identify" ma:format="Dropdown" ma:internalName="Document_x0020_Type">
      <xsd:simpleType>
        <xsd:restriction base="dms:Choice">
          <xsd:enumeration value="Database"/>
          <xsd:enumeration value="Form"/>
          <xsd:enumeration value="Motion"/>
          <xsd:enumeration value="List"/>
          <xsd:enumeration value="Identify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93d733e-eace-4225-9b0a-518f59ef53fe">Identify</Document_x0020_Type>
    <TaxCatchAll xmlns="32f3a428-6f88-4a3b-a56e-a51f3802cd3a" xsi:nil="true"/>
    <lcf76f155ced4ddcb4097134ff3c332f xmlns="d93d733e-eace-4225-9b0a-518f59ef53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8378A9-964E-4C47-B968-D9A55E2FA0F1}"/>
</file>

<file path=customXml/itemProps2.xml><?xml version="1.0" encoding="utf-8"?>
<ds:datastoreItem xmlns:ds="http://schemas.openxmlformats.org/officeDocument/2006/customXml" ds:itemID="{9C94108F-8901-4D63-9F8C-20A1A0097466}"/>
</file>

<file path=customXml/itemProps3.xml><?xml version="1.0" encoding="utf-8"?>
<ds:datastoreItem xmlns:ds="http://schemas.openxmlformats.org/officeDocument/2006/customXml" ds:itemID="{471AA359-C272-4CF2-9B9B-430309DF5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Hao</dc:creator>
  <cp:lastModifiedBy>Wang, Hao</cp:lastModifiedBy>
  <dcterms:created xsi:type="dcterms:W3CDTF">2025-01-28T23:49:31Z</dcterms:created>
  <dcterms:modified xsi:type="dcterms:W3CDTF">2025-01-29T21:55:08Z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0x01010092D3B1F6FA0C4F46A03CE6BC95EFEEEB</vt:lpwstr>
  </property>
</Properties>
</file>