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aeepr-my.sharepoint.com/personal/leira_noguesouffront_lumapr_com/Documents/Documents/2025/06-June/Files to be share June 18/"/>
    </mc:Choice>
  </mc:AlternateContent>
  <xr:revisionPtr revIDLastSave="347" documentId="8_{A76DC21A-18D8-48D0-887C-177AE17A69AD}" xr6:coauthVersionLast="47" xr6:coauthVersionMax="47" xr10:uidLastSave="{CE00F582-8573-4392-BC6A-B064732355E4}"/>
  <bookViews>
    <workbookView xWindow="28680" yWindow="-120" windowWidth="29040" windowHeight="15720" tabRatio="820" xr2:uid="{67DD1D42-5534-48A3-9B47-3E0E611F047A}"/>
  </bookViews>
  <sheets>
    <sheet name="Raw Data-OpEx vs Budget Metric" sheetId="1" r:id="rId1"/>
    <sheet name="Raw Data-CapEx vs Budget Metric" sheetId="2" r:id="rId2"/>
    <sheet name="A216810396964DCDB399904ED81BA8E" sheetId="4" state="veryHidden" r:id="rId3"/>
    <sheet name="S" sheetId="5" state="veryHidden" r:id="rId4"/>
    <sheet name="Raw Data-Overtime Metric" sheetId="3" r:id="rId5"/>
    <sheet name="Data Source" sheetId="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12373990" localSheetId="4" hidden="1">#REF!</definedName>
    <definedName name="_____12373990" hidden="1">#REF!</definedName>
    <definedName name="_____20316327" localSheetId="4" hidden="1">#REF!</definedName>
    <definedName name="_____20316327" hidden="1">#REF!</definedName>
    <definedName name="_____26559955" localSheetId="4" hidden="1">#REF!</definedName>
    <definedName name="_____26559955" hidden="1">#REF!</definedName>
    <definedName name="_____26617992" localSheetId="4" hidden="1">#REF!</definedName>
    <definedName name="_____26617992" hidden="1">#REF!</definedName>
    <definedName name="_____27743197" localSheetId="4" hidden="1">#REF!</definedName>
    <definedName name="_____27743197" hidden="1">#REF!</definedName>
    <definedName name="_____29735166" localSheetId="4" hidden="1">#REF!</definedName>
    <definedName name="_____29735166" hidden="1">#REF!</definedName>
    <definedName name="_____34935946" localSheetId="4" hidden="1">#REF!</definedName>
    <definedName name="_____34935946" hidden="1">#REF!</definedName>
    <definedName name="_____38776458" localSheetId="4" hidden="1">#REF!</definedName>
    <definedName name="_____38776458" hidden="1">#REF!</definedName>
    <definedName name="_____45491100" localSheetId="4" hidden="1">#REF!</definedName>
    <definedName name="_____45491100" hidden="1">#REF!</definedName>
    <definedName name="_____46059514" localSheetId="4" hidden="1">#REF!</definedName>
    <definedName name="_____46059514" hidden="1">#REF!</definedName>
    <definedName name="_____4952205" localSheetId="4" hidden="1">#REF!</definedName>
    <definedName name="_____4952205" hidden="1">#REF!</definedName>
    <definedName name="_____50213469" localSheetId="4" hidden="1">#REF!</definedName>
    <definedName name="_____50213469" hidden="1">#REF!</definedName>
    <definedName name="_____50747318" localSheetId="4" hidden="1">#REF!</definedName>
    <definedName name="_____50747318" hidden="1">#REF!</definedName>
    <definedName name="_____52407319" localSheetId="4" hidden="1">#REF!</definedName>
    <definedName name="_____52407319" hidden="1">#REF!</definedName>
    <definedName name="_____52819467" localSheetId="4" hidden="1">#REF!</definedName>
    <definedName name="_____52819467" hidden="1">#REF!</definedName>
    <definedName name="_____69542641" localSheetId="4" hidden="1">#REF!</definedName>
    <definedName name="_____69542641" hidden="1">#REF!</definedName>
    <definedName name="_____72294719" localSheetId="4" hidden="1">#REF!</definedName>
    <definedName name="_____72294719" hidden="1">#REF!</definedName>
    <definedName name="_____73489494" localSheetId="4" hidden="1">#REF!</definedName>
    <definedName name="_____73489494" hidden="1">#REF!</definedName>
    <definedName name="__123Graph_A" hidden="1">'[1]Ptnr Returns'!#REF!</definedName>
    <definedName name="__123Graph_A2" hidden="1">'[2]August 2009'!#REF!</definedName>
    <definedName name="__123Graph_ADSM" localSheetId="4" hidden="1">#REF!</definedName>
    <definedName name="__123Graph_ADSM" hidden="1">#REF!</definedName>
    <definedName name="__123Graph_AGraph17" localSheetId="4" hidden="1">#REF!</definedName>
    <definedName name="__123Graph_AGraph17" hidden="1">#REF!</definedName>
    <definedName name="__123Graph_AGROSSREQ" localSheetId="4" hidden="1">#REF!</definedName>
    <definedName name="__123Graph_AGROSSREQ" hidden="1">#REF!</definedName>
    <definedName name="__123Graph_APEAKS" localSheetId="4" hidden="1">#REF!</definedName>
    <definedName name="__123Graph_APEAKS" hidden="1">#REF!</definedName>
    <definedName name="__123Graph_APKDEMAND" localSheetId="4" hidden="1">#REF!</definedName>
    <definedName name="__123Graph_APKDEMAND" hidden="1">#REF!</definedName>
    <definedName name="__123Graph_APOPSALES" localSheetId="4" hidden="1">#REF!</definedName>
    <definedName name="__123Graph_APOPSALES" hidden="1">#REF!</definedName>
    <definedName name="__123Graph_ASALEBAND" localSheetId="4" hidden="1">#REF!</definedName>
    <definedName name="__123Graph_ASALEBAND" hidden="1">#REF!</definedName>
    <definedName name="__123Graph_ASALECOMP" localSheetId="4" hidden="1">#REF!</definedName>
    <definedName name="__123Graph_ASALECOMP" hidden="1">#REF!</definedName>
    <definedName name="__123Graph_ASALES" localSheetId="4" hidden="1">#REF!</definedName>
    <definedName name="__123Graph_ASALES" hidden="1">#REF!</definedName>
    <definedName name="__123Graph_ATAB13" localSheetId="4" hidden="1">#REF!</definedName>
    <definedName name="__123Graph_ATAB13" hidden="1">#REF!</definedName>
    <definedName name="__123Graph_AUSERATE" localSheetId="4" hidden="1">#REF!</definedName>
    <definedName name="__123Graph_AUSERATE" hidden="1">#REF!</definedName>
    <definedName name="__123Graph_B" hidden="1">'[3]Forecast Fuel'!#REF!</definedName>
    <definedName name="__123Graph_BGraph17" localSheetId="4" hidden="1">#REF!</definedName>
    <definedName name="__123Graph_BGraph17" hidden="1">#REF!</definedName>
    <definedName name="__123Graph_BGROSSREQ" localSheetId="4" hidden="1">#REF!</definedName>
    <definedName name="__123Graph_BGROSSREQ" hidden="1">#REF!</definedName>
    <definedName name="__123Graph_BPEAKS" localSheetId="4" hidden="1">#REF!</definedName>
    <definedName name="__123Graph_BPEAKS" hidden="1">#REF!</definedName>
    <definedName name="__123Graph_BPKDEMAND" localSheetId="4" hidden="1">#REF!</definedName>
    <definedName name="__123Graph_BPKDEMAND" hidden="1">#REF!</definedName>
    <definedName name="__123Graph_BPOPSALES" localSheetId="4" hidden="1">#REF!</definedName>
    <definedName name="__123Graph_BPOPSALES" hidden="1">#REF!</definedName>
    <definedName name="__123Graph_BSALEBAND" localSheetId="4" hidden="1">#REF!</definedName>
    <definedName name="__123Graph_BSALEBAND" hidden="1">#REF!</definedName>
    <definedName name="__123Graph_BSALECOMP" localSheetId="4" hidden="1">#REF!</definedName>
    <definedName name="__123Graph_BSALECOMP" hidden="1">#REF!</definedName>
    <definedName name="__123Graph_BSALES" localSheetId="4" hidden="1">#REF!</definedName>
    <definedName name="__123Graph_BSALES" hidden="1">#REF!</definedName>
    <definedName name="__123Graph_BTAB13" localSheetId="4" hidden="1">#REF!</definedName>
    <definedName name="__123Graph_BTAB13" hidden="1">#REF!</definedName>
    <definedName name="__123Graph_BUSERATE" localSheetId="4" hidden="1">#REF!</definedName>
    <definedName name="__123Graph_BUSERATE" hidden="1">#REF!</definedName>
    <definedName name="__123Graph_C" localSheetId="4" hidden="1">#REF!</definedName>
    <definedName name="__123Graph_C" hidden="1">#REF!</definedName>
    <definedName name="__123Graph_CGraph17" localSheetId="4" hidden="1">#REF!</definedName>
    <definedName name="__123Graph_CGraph17" hidden="1">#REF!</definedName>
    <definedName name="__123Graph_CGROSSREQ" localSheetId="4" hidden="1">#REF!</definedName>
    <definedName name="__123Graph_CGROSSREQ" hidden="1">#REF!</definedName>
    <definedName name="__123Graph_CPEAKS" localSheetId="4" hidden="1">#REF!</definedName>
    <definedName name="__123Graph_CPEAKS" hidden="1">#REF!</definedName>
    <definedName name="__123Graph_CPKDEMAND" localSheetId="4" hidden="1">#REF!</definedName>
    <definedName name="__123Graph_CPKDEMAND" hidden="1">#REF!</definedName>
    <definedName name="__123Graph_CSALEBAND" localSheetId="4" hidden="1">#REF!</definedName>
    <definedName name="__123Graph_CSALEBAND" hidden="1">#REF!</definedName>
    <definedName name="__123Graph_CSALES" localSheetId="4" hidden="1">#REF!</definedName>
    <definedName name="__123Graph_CSALES" hidden="1">#REF!</definedName>
    <definedName name="__123Graph_CTAB13" localSheetId="4" hidden="1">#REF!</definedName>
    <definedName name="__123Graph_CTAB13" hidden="1">#REF!</definedName>
    <definedName name="__123Graph_D" localSheetId="4" hidden="1">#REF!</definedName>
    <definedName name="__123Graph_D" hidden="1">#REF!</definedName>
    <definedName name="__123Graph_DGraph17" localSheetId="4" hidden="1">#REF!</definedName>
    <definedName name="__123Graph_DGraph17" hidden="1">#REF!</definedName>
    <definedName name="__123Graph_DPEAKS" localSheetId="4" hidden="1">#REF!</definedName>
    <definedName name="__123Graph_DPEAKS" hidden="1">#REF!</definedName>
    <definedName name="__123Graph_DSALES" localSheetId="4" hidden="1">#REF!</definedName>
    <definedName name="__123Graph_DSALES" hidden="1">#REF!</definedName>
    <definedName name="__123Graph_DTAB13" localSheetId="4" hidden="1">#REF!</definedName>
    <definedName name="__123Graph_DTAB13" hidden="1">#REF!</definedName>
    <definedName name="__123Graph_EGraph17" localSheetId="4" hidden="1">#REF!</definedName>
    <definedName name="__123Graph_EGraph17" hidden="1">#REF!</definedName>
    <definedName name="__123Graph_ETAB13" localSheetId="4" hidden="1">#REF!</definedName>
    <definedName name="__123Graph_ETAB13" hidden="1">#REF!</definedName>
    <definedName name="__123Graph_FTAB13" localSheetId="4" hidden="1">#REF!</definedName>
    <definedName name="__123Graph_FTAB13" hidden="1">#REF!</definedName>
    <definedName name="__123Graph_X" localSheetId="4" hidden="1">#REF!</definedName>
    <definedName name="__123Graph_X" hidden="1">#REF!</definedName>
    <definedName name="__123Graph_XDSM" localSheetId="4" hidden="1">#REF!</definedName>
    <definedName name="__123Graph_XDSM" hidden="1">#REF!</definedName>
    <definedName name="__123Graph_XGROSSREQ" localSheetId="4" hidden="1">#REF!</definedName>
    <definedName name="__123Graph_XGROSSREQ" hidden="1">#REF!</definedName>
    <definedName name="__123Graph_XPEAKS" localSheetId="4" hidden="1">#REF!</definedName>
    <definedName name="__123Graph_XPEAKS" hidden="1">#REF!</definedName>
    <definedName name="__123Graph_XPKDEMAND" localSheetId="4" hidden="1">#REF!</definedName>
    <definedName name="__123Graph_XPKDEMAND" hidden="1">#REF!</definedName>
    <definedName name="__123Graph_XPOPSALES" localSheetId="4" hidden="1">#REF!</definedName>
    <definedName name="__123Graph_XPOPSALES" hidden="1">#REF!</definedName>
    <definedName name="__123Graph_XSALEBAND" localSheetId="4" hidden="1">#REF!</definedName>
    <definedName name="__123Graph_XSALEBAND" hidden="1">#REF!</definedName>
    <definedName name="__123Graph_XSALECOMP" localSheetId="4" hidden="1">#REF!</definedName>
    <definedName name="__123Graph_XSALECOMP" hidden="1">#REF!</definedName>
    <definedName name="__123Graph_XSALES" localSheetId="4" hidden="1">#REF!</definedName>
    <definedName name="__123Graph_XSALES" hidden="1">#REF!</definedName>
    <definedName name="__123Graph_XTAB13" localSheetId="4" hidden="1">#REF!</definedName>
    <definedName name="__123Graph_XTAB13" hidden="1">#REF!</definedName>
    <definedName name="__123Graph_XUSERATE" localSheetId="4" hidden="1">#REF!</definedName>
    <definedName name="__123Graph_XUSERATE" hidden="1">#REF!</definedName>
    <definedName name="__a1" localSheetId="1" hidden="1">{#N/A,#N/A,FALSE,"Pharm";#N/A,#N/A,FALSE,"WWCM"}</definedName>
    <definedName name="__a1" localSheetId="0" hidden="1">{#N/A,#N/A,FALSE,"Pharm";#N/A,#N/A,FALSE,"WWCM"}</definedName>
    <definedName name="__a1" localSheetId="4" hidden="1">{#N/A,#N/A,FALSE,"Pharm";#N/A,#N/A,FALSE,"WWCM"}</definedName>
    <definedName name="__a1" hidden="1">{#N/A,#N/A,FALSE,"Pharm";#N/A,#N/A,FALSE,"WWCM"}</definedName>
    <definedName name="__A11" localSheetId="1" hidden="1">{#N/A,#N/A,FALSE,"Umsatz 99";#N/A,#N/A,FALSE,"ER 99 "}</definedName>
    <definedName name="__A11" localSheetId="0" hidden="1">{#N/A,#N/A,FALSE,"Umsatz 99";#N/A,#N/A,FALSE,"ER 99 "}</definedName>
    <definedName name="__A11" localSheetId="4" hidden="1">{#N/A,#N/A,FALSE,"Umsatz 99";#N/A,#N/A,FALSE,"ER 99 "}</definedName>
    <definedName name="__A11" hidden="1">{#N/A,#N/A,FALSE,"Umsatz 99";#N/A,#N/A,FALSE,"ER 99 "}</definedName>
    <definedName name="__aaa1" localSheetId="1" hidden="1">{#N/A,#N/A,FALSE,"REPORT"}</definedName>
    <definedName name="__aaa1" localSheetId="0" hidden="1">{#N/A,#N/A,FALSE,"REPORT"}</definedName>
    <definedName name="__aaa1" localSheetId="4" hidden="1">{#N/A,#N/A,FALSE,"REPORT"}</definedName>
    <definedName name="__aaa1" hidden="1">{#N/A,#N/A,FALSE,"REPORT"}</definedName>
    <definedName name="__aas1" localSheetId="1" hidden="1">{#N/A,#N/A,FALSE,"REPORT"}</definedName>
    <definedName name="__aas1" localSheetId="0" hidden="1">{#N/A,#N/A,FALSE,"REPORT"}</definedName>
    <definedName name="__aas1" localSheetId="4" hidden="1">{#N/A,#N/A,FALSE,"REPORT"}</definedName>
    <definedName name="__aas1" hidden="1">{#N/A,#N/A,FALSE,"REPORT"}</definedName>
    <definedName name="__ACS2000" localSheetId="1" hidden="1">{#N/A,#N/A,FALSE,"REPORT"}</definedName>
    <definedName name="__ACS2000" localSheetId="0" hidden="1">{#N/A,#N/A,FALSE,"REPORT"}</definedName>
    <definedName name="__ACS2000" localSheetId="4" hidden="1">{#N/A,#N/A,FALSE,"REPORT"}</definedName>
    <definedName name="__ACS2000" hidden="1">{#N/A,#N/A,FALSE,"REPORT"}</definedName>
    <definedName name="__b111" localSheetId="1" hidden="1">{#N/A,#N/A,FALSE,"Pharm";#N/A,#N/A,FALSE,"WWCM"}</definedName>
    <definedName name="__b111" localSheetId="0" hidden="1">{#N/A,#N/A,FALSE,"Pharm";#N/A,#N/A,FALSE,"WWCM"}</definedName>
    <definedName name="__b111" localSheetId="4" hidden="1">{#N/A,#N/A,FALSE,"Pharm";#N/A,#N/A,FALSE,"WWCM"}</definedName>
    <definedName name="__b111" hidden="1">{#N/A,#N/A,FALSE,"Pharm";#N/A,#N/A,FALSE,"WWCM"}</definedName>
    <definedName name="__c" localSheetId="1" hidden="1">{"Fiesta Facer Page",#N/A,FALSE,"Q_C_S";"Fiesta Main Page",#N/A,FALSE,"V_L";"Fiesta 95BP Struct",#N/A,FALSE,"StructBP";"Fiesta Post 95BP Struct",#N/A,FALSE,"AdjStructBP"}</definedName>
    <definedName name="__c" localSheetId="0" hidden="1">{"Fiesta Facer Page",#N/A,FALSE,"Q_C_S";"Fiesta Main Page",#N/A,FALSE,"V_L";"Fiesta 95BP Struct",#N/A,FALSE,"StructBP";"Fiesta Post 95BP Struct",#N/A,FALSE,"AdjStructBP"}</definedName>
    <definedName name="__c" localSheetId="4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FDS_UNIQUE_RANGE_ID_GENERATOR_COUNTER" hidden="1">1</definedName>
    <definedName name="__FDS_USED_FOR_REUSING_RANGE_IDS_RECYCLE" localSheetId="1" hidden="1">{152,168,338,189,173,195,158,390,7,11,232,378,159,175,261,183,177,129,8,155,265,394,57}</definedName>
    <definedName name="__FDS_USED_FOR_REUSING_RANGE_IDS_RECYCLE" localSheetId="0" hidden="1">{152,168,338,189,173,195,158,390,7,11,232,378,159,175,261,183,177,129,8,155,265,394,57}</definedName>
    <definedName name="__FDS_USED_FOR_REUSING_RANGE_IDS_RECYCLE" localSheetId="4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IntlFixup" hidden="1">TRUE</definedName>
    <definedName name="__new1" localSheetId="1" hidden="1">{#N/A,#N/A,FALSE,"Pharm";#N/A,#N/A,FALSE,"WWCM"}</definedName>
    <definedName name="__new1" localSheetId="0" hidden="1">{#N/A,#N/A,FALSE,"Pharm";#N/A,#N/A,FALSE,"WWCM"}</definedName>
    <definedName name="__new1" localSheetId="4" hidden="1">{#N/A,#N/A,FALSE,"Pharm";#N/A,#N/A,FALSE,"WWCM"}</definedName>
    <definedName name="__new1" hidden="1">{#N/A,#N/A,FALSE,"Pharm";#N/A,#N/A,FALSE,"WWCM"}</definedName>
    <definedName name="__r" localSheetId="1" hidden="1">{#N/A,#N/A,FALSE,"Pharm";#N/A,#N/A,FALSE,"WWCM"}</definedName>
    <definedName name="__r" localSheetId="0" hidden="1">{#N/A,#N/A,FALSE,"Pharm";#N/A,#N/A,FALSE,"WWCM"}</definedName>
    <definedName name="__r" localSheetId="4" hidden="1">{#N/A,#N/A,FALSE,"Pharm";#N/A,#N/A,FALSE,"WWCM"}</definedName>
    <definedName name="__r" hidden="1">{#N/A,#N/A,FALSE,"Pharm";#N/A,#N/A,FALSE,"WWCM"}</definedName>
    <definedName name="__tm1" localSheetId="1" hidden="1">{#N/A,#N/A,FALSE,"Pharm";#N/A,#N/A,FALSE,"WWCM"}</definedName>
    <definedName name="__tm1" localSheetId="0" hidden="1">{#N/A,#N/A,FALSE,"Pharm";#N/A,#N/A,FALSE,"WWCM"}</definedName>
    <definedName name="__tm1" localSheetId="4" hidden="1">{#N/A,#N/A,FALSE,"Pharm";#N/A,#N/A,FALSE,"WWCM"}</definedName>
    <definedName name="__tm1" hidden="1">{#N/A,#N/A,FALSE,"Pharm";#N/A,#N/A,FALSE,"WWCM"}</definedName>
    <definedName name="__X2" localSheetId="1" hidden="1">{#N/A,#N/A,FALSE,"Other";#N/A,#N/A,FALSE,"Ace";#N/A,#N/A,FALSE,"Derm"}</definedName>
    <definedName name="__X2" localSheetId="0" hidden="1">{#N/A,#N/A,FALSE,"Other";#N/A,#N/A,FALSE,"Ace";#N/A,#N/A,FALSE,"Derm"}</definedName>
    <definedName name="__X2" localSheetId="4" hidden="1">{#N/A,#N/A,FALSE,"Other";#N/A,#N/A,FALSE,"Ace";#N/A,#N/A,FALSE,"Derm"}</definedName>
    <definedName name="__X2" hidden="1">{#N/A,#N/A,FALSE,"Other";#N/A,#N/A,FALSE,"Ace";#N/A,#N/A,FALSE,"Derm"}</definedName>
    <definedName name="_1__123Graph_ACHART_1" hidden="1">[4]Potash!$H$10:$H$29</definedName>
    <definedName name="_10__123Graph_DCHART_1" hidden="1">[4]Potash!$K$10:$K$64</definedName>
    <definedName name="_11__123Graph_DCHART_3" localSheetId="4" hidden="1">#REF!</definedName>
    <definedName name="_11__123Graph_DCHART_3" hidden="1">#REF!</definedName>
    <definedName name="_112__FDSAUDITLINK__" localSheetId="1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localSheetId="0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localSheetId="4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localSheetId="1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localSheetId="4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1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4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localSheetId="1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localSheetId="0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localSheetId="4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__123Graph_ACHART_2" hidden="1">'[4]Pot Drivers'!$J$6:$J$60</definedName>
    <definedName name="_206__FDSAUDITLINK__" localSheetId="1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localSheetId="4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3__123Graph_ACHART_3" localSheetId="4" hidden="1">#REF!</definedName>
    <definedName name="_3__123Graph_ACHART_3" hidden="1">#REF!</definedName>
    <definedName name="_3_0__123Grap" hidden="1">[5]LANSING!#REF!</definedName>
    <definedName name="_353__FDSAUDITLINK__" localSheetId="1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localSheetId="0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localSheetId="4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localSheetId="1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localSheetId="0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localSheetId="4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__123Graph_BCHART_1" hidden="1">[4]Potash!$J$10:$J$64</definedName>
    <definedName name="_42wrn.²Ä1­Ó¤ë1_Ü20¤H." localSheetId="1" hidden="1">{#N/A,#N/A,FALSE,"²Ä1­Ó¤ë"}</definedName>
    <definedName name="_42wrn.²Ä1­Ó¤ë1_Ü20¤H." localSheetId="0" hidden="1">{#N/A,#N/A,FALSE,"²Ä1­Ó¤ë"}</definedName>
    <definedName name="_42wrn.²Ä1­Ó¤ë1_Ü20¤H." localSheetId="4" hidden="1">{#N/A,#N/A,FALSE,"²Ä1­Ó¤ë"}</definedName>
    <definedName name="_42wrn.²Ä1­Ó¤ë1_Ü20¤H." hidden="1">{#N/A,#N/A,FALSE,"²Ä1­Ó¤ë"}</definedName>
    <definedName name="_5__123Graph_BCHART_2" hidden="1">'[4]Pot Drivers'!$I$6:$I$61</definedName>
    <definedName name="_6__123Graph_BCHART_3" localSheetId="4" hidden="1">#REF!</definedName>
    <definedName name="_6__123Graph_BCHART_3" hidden="1">#REF!</definedName>
    <definedName name="_68__FDSAUDITLINK__" localSheetId="1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localSheetId="4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7__123Graph_CCHART_1" hidden="1">[4]Potash!$D$9:$D$66</definedName>
    <definedName name="_8__123Graph_CCHART_2" hidden="1">'[4]Pot Drivers'!$H$6:$H$62</definedName>
    <definedName name="_9__123Graph_CCHART_3" localSheetId="4" hidden="1">#REF!</definedName>
    <definedName name="_9__123Graph_CCHART_3" hidden="1">#REF!</definedName>
    <definedName name="_a1" localSheetId="1" hidden="1">{#N/A,#N/A,FALSE,"Pharm";#N/A,#N/A,FALSE,"WWCM"}</definedName>
    <definedName name="_a1" localSheetId="0" hidden="1">{#N/A,#N/A,FALSE,"Pharm";#N/A,#N/A,FALSE,"WWCM"}</definedName>
    <definedName name="_a1" localSheetId="4" hidden="1">{#N/A,#N/A,FALSE,"Pharm";#N/A,#N/A,FALSE,"WWCM"}</definedName>
    <definedName name="_a1" hidden="1">{#N/A,#N/A,FALSE,"Pharm";#N/A,#N/A,FALSE,"WWCM"}</definedName>
    <definedName name="_A11" localSheetId="1" hidden="1">{#N/A,#N/A,FALSE,"Umsatz 99";#N/A,#N/A,FALSE,"ER 99 "}</definedName>
    <definedName name="_A11" localSheetId="0" hidden="1">{#N/A,#N/A,FALSE,"Umsatz 99";#N/A,#N/A,FALSE,"ER 99 "}</definedName>
    <definedName name="_A11" localSheetId="4" hidden="1">{#N/A,#N/A,FALSE,"Umsatz 99";#N/A,#N/A,FALSE,"ER 99 "}</definedName>
    <definedName name="_A11" hidden="1">{#N/A,#N/A,FALSE,"Umsatz 99";#N/A,#N/A,FALSE,"ER 99 "}</definedName>
    <definedName name="_aaa1" localSheetId="1" hidden="1">{#N/A,#N/A,FALSE,"REPORT"}</definedName>
    <definedName name="_aaa1" localSheetId="0" hidden="1">{#N/A,#N/A,FALSE,"REPORT"}</definedName>
    <definedName name="_aaa1" localSheetId="4" hidden="1">{#N/A,#N/A,FALSE,"REPORT"}</definedName>
    <definedName name="_aaa1" hidden="1">{#N/A,#N/A,FALSE,"REPORT"}</definedName>
    <definedName name="_aas1" localSheetId="1" hidden="1">{#N/A,#N/A,FALSE,"REPORT"}</definedName>
    <definedName name="_aas1" localSheetId="0" hidden="1">{#N/A,#N/A,FALSE,"REPORT"}</definedName>
    <definedName name="_aas1" localSheetId="4" hidden="1">{#N/A,#N/A,FALSE,"REPORT"}</definedName>
    <definedName name="_aas1" hidden="1">{#N/A,#N/A,FALSE,"REPORT"}</definedName>
    <definedName name="_ACS2000" localSheetId="1" hidden="1">{#N/A,#N/A,FALSE,"REPORT"}</definedName>
    <definedName name="_ACS2000" localSheetId="0" hidden="1">{#N/A,#N/A,FALSE,"REPORT"}</definedName>
    <definedName name="_ACS2000" localSheetId="4" hidden="1">{#N/A,#N/A,FALSE,"REPORT"}</definedName>
    <definedName name="_ACS2000" hidden="1">{#N/A,#N/A,FALSE,"REPORT"}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111" localSheetId="1" hidden="1">{#N/A,#N/A,FALSE,"Pharm";#N/A,#N/A,FALSE,"WWCM"}</definedName>
    <definedName name="_b111" localSheetId="0" hidden="1">{#N/A,#N/A,FALSE,"Pharm";#N/A,#N/A,FALSE,"WWCM"}</definedName>
    <definedName name="_b111" localSheetId="4" hidden="1">{#N/A,#N/A,FALSE,"Pharm";#N/A,#N/A,FALSE,"WWCM"}</definedName>
    <definedName name="_b111" hidden="1">{#N/A,#N/A,FALSE,"Pharm";#N/A,#N/A,FALSE,"WWCM"}</definedName>
    <definedName name="_BQ4.1" localSheetId="4" hidden="1">#REF!</definedName>
    <definedName name="_BQ4.1" hidden="1">#REF!</definedName>
    <definedName name="_BQ4.3" localSheetId="4" hidden="1">#REF!</definedName>
    <definedName name="_BQ4.3" hidden="1">#REF!</definedName>
    <definedName name="_BQ4.68" localSheetId="4" hidden="1">#REF!</definedName>
    <definedName name="_BQ4.68" hidden="1">#REF!</definedName>
    <definedName name="_BQ4.69" localSheetId="4" hidden="1">#REF!</definedName>
    <definedName name="_BQ4.69" hidden="1">#REF!</definedName>
    <definedName name="_c" localSheetId="1" hidden="1">{"Fiesta Facer Page",#N/A,FALSE,"Q_C_S";"Fiesta Main Page",#N/A,FALSE,"V_L";"Fiesta 95BP Struct",#N/A,FALSE,"StructBP";"Fiesta Post 95BP Struct",#N/A,FALSE,"AdjStructBP"}</definedName>
    <definedName name="_c" localSheetId="0" hidden="1">{"Fiesta Facer Page",#N/A,FALSE,"Q_C_S";"Fiesta Main Page",#N/A,FALSE,"V_L";"Fiesta 95BP Struct",#N/A,FALSE,"StructBP";"Fiesta Post 95BP Struct",#N/A,FALSE,"AdjStructBP"}</definedName>
    <definedName name="_c" localSheetId="4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Fill" hidden="1">[6]Capital!#REF!</definedName>
    <definedName name="_Fill2" hidden="1">'[7]2-US_PRICE'!#REF!</definedName>
    <definedName name="_xlnm._FilterDatabase" localSheetId="2" hidden="1">A216810396964DCDB399904ED81BA8E!$A$1:$C$1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Key3" localSheetId="4" hidden="1">#REF!</definedName>
    <definedName name="_Key3" hidden="1">#REF!</definedName>
    <definedName name="_key4" localSheetId="4" hidden="1">#REF!</definedName>
    <definedName name="_key4" hidden="1">#REF!</definedName>
    <definedName name="_new1" localSheetId="1" hidden="1">{#N/A,#N/A,FALSE,"Pharm";#N/A,#N/A,FALSE,"WWCM"}</definedName>
    <definedName name="_new1" localSheetId="0" hidden="1">{#N/A,#N/A,FALSE,"Pharm";#N/A,#N/A,FALSE,"WWCM"}</definedName>
    <definedName name="_new1" localSheetId="4" hidden="1">{#N/A,#N/A,FALSE,"Pharm";#N/A,#N/A,FALSE,"WWCM"}</definedName>
    <definedName name="_new1" hidden="1">{#N/A,#N/A,FALSE,"Pharm";#N/A,#N/A,FALSE,"WWCM"}</definedName>
    <definedName name="_Order1" hidden="1">255</definedName>
    <definedName name="_Order2" hidden="1">255</definedName>
    <definedName name="_r" localSheetId="1" hidden="1">{#N/A,#N/A,FALSE,"Pharm";#N/A,#N/A,FALSE,"WWCM"}</definedName>
    <definedName name="_r" localSheetId="0" hidden="1">{#N/A,#N/A,FALSE,"Pharm";#N/A,#N/A,FALSE,"WWCM"}</definedName>
    <definedName name="_r" localSheetId="4" hidden="1">{#N/A,#N/A,FALSE,"Pharm";#N/A,#N/A,FALSE,"WWCM"}</definedName>
    <definedName name="_r" hidden="1">{#N/A,#N/A,FALSE,"Pharm";#N/A,#N/A,FALSE,"WWCM"}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Sort" localSheetId="4" hidden="1">#REF!</definedName>
    <definedName name="_Sort" hidden="1">#REF!</definedName>
    <definedName name="_Sort2" localSheetId="4" hidden="1">#REF!</definedName>
    <definedName name="_Sort2" hidden="1">#REF!</definedName>
    <definedName name="_tm1" localSheetId="1" hidden="1">{#N/A,#N/A,FALSE,"Pharm";#N/A,#N/A,FALSE,"WWCM"}</definedName>
    <definedName name="_tm1" localSheetId="0" hidden="1">{#N/A,#N/A,FALSE,"Pharm";#N/A,#N/A,FALSE,"WWCM"}</definedName>
    <definedName name="_tm1" localSheetId="4" hidden="1">{#N/A,#N/A,FALSE,"Pharm";#N/A,#N/A,FALSE,"WWCM"}</definedName>
    <definedName name="_tm1" hidden="1">{#N/A,#N/A,FALSE,"Pharm";#N/A,#N/A,FALSE,"WWCM"}</definedName>
    <definedName name="_UNDO_UPS_" localSheetId="4" hidden="1">#REF!</definedName>
    <definedName name="_UNDO_UPS_" hidden="1">#REF!</definedName>
    <definedName name="_UNDO_UPS_SEL_" localSheetId="4" hidden="1">#REF!</definedName>
    <definedName name="_UNDO_UPS_SEL_" hidden="1">#REF!</definedName>
    <definedName name="_UNDO31X31X_" localSheetId="4" hidden="1">#REF!</definedName>
    <definedName name="_UNDO31X31X_" hidden="1">#REF!</definedName>
    <definedName name="_X2" localSheetId="1" hidden="1">{#N/A,#N/A,FALSE,"Other";#N/A,#N/A,FALSE,"Ace";#N/A,#N/A,FALSE,"Derm"}</definedName>
    <definedName name="_X2" localSheetId="0" hidden="1">{#N/A,#N/A,FALSE,"Other";#N/A,#N/A,FALSE,"Ace";#N/A,#N/A,FALSE,"Derm"}</definedName>
    <definedName name="_X2" localSheetId="4" hidden="1">{#N/A,#N/A,FALSE,"Other";#N/A,#N/A,FALSE,"Ace";#N/A,#N/A,FALSE,"Derm"}</definedName>
    <definedName name="_X2" hidden="1">{#N/A,#N/A,FALSE,"Other";#N/A,#N/A,FALSE,"Ace";#N/A,#N/A,FALSE,"Derm"}</definedName>
    <definedName name="aa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localSheetId="1" hidden="1">{#N/A,#N/A,FALSE,"Pharm";#N/A,#N/A,FALSE,"WWCM"}</definedName>
    <definedName name="aaa" localSheetId="0" hidden="1">{#N/A,#N/A,FALSE,"Pharm";#N/A,#N/A,FALSE,"WWCM"}</definedName>
    <definedName name="aaa" localSheetId="4" hidden="1">{#N/A,#N/A,FALSE,"Pharm";#N/A,#N/A,FALSE,"WWCM"}</definedName>
    <definedName name="aaa" hidden="1">{#N/A,#N/A,FALSE,"Pharm";#N/A,#N/A,FALSE,"WWCM"}</definedName>
    <definedName name="AAA_DOCTOPS" hidden="1">"AAA_SET"</definedName>
    <definedName name="AAA_duser" hidden="1">"OFF"</definedName>
    <definedName name="aaaa" localSheetId="1" hidden="1">{#N/A,#N/A,FALSE,"REPORT"}</definedName>
    <definedName name="aaaa" localSheetId="0" hidden="1">{#N/A,#N/A,FALSE,"REPORT"}</definedName>
    <definedName name="aaaa" localSheetId="4" hidden="1">{#N/A,#N/A,FALSE,"REPORT"}</definedName>
    <definedName name="aaaa" hidden="1">{#N/A,#N/A,FALSE,"REPORT"}</definedName>
    <definedName name="aaaaa" localSheetId="1" hidden="1">{#N/A,#N/A,FALSE,"REPORT"}</definedName>
    <definedName name="aaaaa" localSheetId="0" hidden="1">{#N/A,#N/A,FALSE,"REPORT"}</definedName>
    <definedName name="aaaaa" localSheetId="4" hidden="1">{#N/A,#N/A,FALSE,"REPORT"}</definedName>
    <definedName name="aaaaa" hidden="1">{#N/A,#N/A,FALSE,"REPORT"}</definedName>
    <definedName name="aaaaaa" localSheetId="1" hidden="1">{#N/A,#N/A,FALSE,"REPORT"}</definedName>
    <definedName name="aaaaaa" localSheetId="0" hidden="1">{#N/A,#N/A,FALSE,"REPORT"}</definedName>
    <definedName name="aaaaaa" localSheetId="4" hidden="1">{#N/A,#N/A,FALSE,"REPORT"}</definedName>
    <definedName name="aaaaaa" hidden="1">{#N/A,#N/A,FALSE,"REPORT"}</definedName>
    <definedName name="aaaaaaa" localSheetId="1" hidden="1">{#N/A,#N/A,FALSE,"REPORT"}</definedName>
    <definedName name="aaaaaaa" localSheetId="0" hidden="1">{#N/A,#N/A,FALSE,"REPORT"}</definedName>
    <definedName name="aaaaaaa" localSheetId="4" hidden="1">{#N/A,#N/A,FALSE,"REPORT"}</definedName>
    <definedName name="aaaaaaa" hidden="1">{#N/A,#N/A,FALSE,"REPORT"}</definedName>
    <definedName name="aaaaaaaaaaa" localSheetId="1" hidden="1">{#N/A,#N/A,FALSE,"REPORT"}</definedName>
    <definedName name="aaaaaaaaaaa" localSheetId="0" hidden="1">{#N/A,#N/A,FALSE,"REPORT"}</definedName>
    <definedName name="aaaaaaaaaaa" localSheetId="4" hidden="1">{#N/A,#N/A,FALSE,"REPORT"}</definedName>
    <definedName name="aaaaaaaaaaa" hidden="1">{#N/A,#N/A,FALSE,"REPORT"}</definedName>
    <definedName name="aaaaaaaaaaaaaaa" localSheetId="1" hidden="1">{#N/A,#N/A,FALSE,"Pharm";#N/A,#N/A,FALSE,"WWCM"}</definedName>
    <definedName name="aaaaaaaaaaaaaaa" localSheetId="0" hidden="1">{#N/A,#N/A,FALSE,"Pharm";#N/A,#N/A,FALSE,"WWCM"}</definedName>
    <definedName name="aaaaaaaaaaaaaaa" localSheetId="4" hidden="1">{#N/A,#N/A,FALSE,"Pharm";#N/A,#N/A,FALSE,"WWCM"}</definedName>
    <definedName name="aaaaaaaaaaaaaaa" hidden="1">{#N/A,#N/A,FALSE,"Pharm";#N/A,#N/A,FALSE,"WWCM"}</definedName>
    <definedName name="AAAF">'[8]ECO22-31OCT2020 EA (App D)'!$C$17</definedName>
    <definedName name="aaasb" localSheetId="1" hidden="1">{#N/A,#N/A,FALSE,"Pharm";#N/A,#N/A,FALSE,"WWCM"}</definedName>
    <definedName name="aaasb" localSheetId="0" hidden="1">{#N/A,#N/A,FALSE,"Pharm";#N/A,#N/A,FALSE,"WWCM"}</definedName>
    <definedName name="aaasb" localSheetId="4" hidden="1">{#N/A,#N/A,FALSE,"Pharm";#N/A,#N/A,FALSE,"WWCM"}</definedName>
    <definedName name="aaasb" hidden="1">{#N/A,#N/A,FALSE,"Pharm";#N/A,#N/A,FALSE,"WWCM"}</definedName>
    <definedName name="aab" localSheetId="1" hidden="1">{#N/A,#N/A,FALSE,"Pharm";#N/A,#N/A,FALSE,"WWCM"}</definedName>
    <definedName name="aab" localSheetId="0" hidden="1">{#N/A,#N/A,FALSE,"Pharm";#N/A,#N/A,FALSE,"WWCM"}</definedName>
    <definedName name="aab" localSheetId="4" hidden="1">{#N/A,#N/A,FALSE,"Pharm";#N/A,#N/A,FALSE,"WWCM"}</definedName>
    <definedName name="aab" hidden="1">{#N/A,#N/A,FALSE,"Pharm";#N/A,#N/A,FALSE,"WWCM"}</definedName>
    <definedName name="AAB_Addin5" hidden="1">"AAB_Description for addin 5,Description for addin 5,Description for addin 5,Description for addin 5,Description for addin 5,Description for addin 5"</definedName>
    <definedName name="aaddd" localSheetId="1" hidden="1">{#N/A,#N/A,FALSE,"REPORT"}</definedName>
    <definedName name="aaddd" localSheetId="0" hidden="1">{#N/A,#N/A,FALSE,"REPORT"}</definedName>
    <definedName name="aaddd" localSheetId="4" hidden="1">{#N/A,#N/A,FALSE,"REPORT"}</definedName>
    <definedName name="aaddd" hidden="1">{#N/A,#N/A,FALSE,"REPORT"}</definedName>
    <definedName name="aas" localSheetId="1" hidden="1">{#N/A,#N/A,FALSE,"1";#N/A,#N/A,FALSE,"2";#N/A,#N/A,FALSE,"16 - 17";#N/A,#N/A,FALSE,"18 - 19";#N/A,#N/A,FALSE,"26";#N/A,#N/A,FALSE,"27";#N/A,#N/A,FALSE,"28"}</definedName>
    <definedName name="aas" localSheetId="0" hidden="1">{#N/A,#N/A,FALSE,"1";#N/A,#N/A,FALSE,"2";#N/A,#N/A,FALSE,"16 - 17";#N/A,#N/A,FALSE,"18 - 19";#N/A,#N/A,FALSE,"26";#N/A,#N/A,FALSE,"27";#N/A,#N/A,FALSE,"28"}</definedName>
    <definedName name="aas" localSheetId="4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bc" localSheetId="1" hidden="1">{#N/A,#N/A,FALSE,"REPORT"}</definedName>
    <definedName name="abc" localSheetId="0" hidden="1">{#N/A,#N/A,FALSE,"REPORT"}</definedName>
    <definedName name="abc" localSheetId="4" hidden="1">{#N/A,#N/A,FALSE,"REPORT"}</definedName>
    <definedName name="abc" hidden="1">{#N/A,#N/A,FALSE,"REPORT"}</definedName>
    <definedName name="abd" localSheetId="1" hidden="1">{#N/A,#N/A,FALSE,"FY97P1";#N/A,#N/A,FALSE,"FY97Z312";#N/A,#N/A,FALSE,"FY97LRBC";#N/A,#N/A,FALSE,"FY97O";#N/A,#N/A,FALSE,"FY97DAM"}</definedName>
    <definedName name="abd" localSheetId="0" hidden="1">{#N/A,#N/A,FALSE,"FY97P1";#N/A,#N/A,FALSE,"FY97Z312";#N/A,#N/A,FALSE,"FY97LRBC";#N/A,#N/A,FALSE,"FY97O";#N/A,#N/A,FALSE,"FY97DAM"}</definedName>
    <definedName name="abd" localSheetId="4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cct">[9]GL!$A:$A</definedName>
    <definedName name="Acctd">[9]GL!$B:$B</definedName>
    <definedName name="ACF">'[8]ECO22-31OCT02020 FCCF (App B)'!$U$759</definedName>
    <definedName name="adfgasdysty" localSheetId="1" hidden="1">{#N/A,#N/A,FALSE,"REPORT"}</definedName>
    <definedName name="adfgasdysty" localSheetId="0" hidden="1">{#N/A,#N/A,FALSE,"REPORT"}</definedName>
    <definedName name="adfgasdysty" localSheetId="4" hidden="1">{#N/A,#N/A,FALSE,"REPORT"}</definedName>
    <definedName name="adfgasdysty" hidden="1">{#N/A,#N/A,FALSE,"REPORT"}</definedName>
    <definedName name="adfsfjfjky" localSheetId="1" hidden="1">{#N/A,#N/A,FALSE,"REPORT"}</definedName>
    <definedName name="adfsfjfjky" localSheetId="0" hidden="1">{#N/A,#N/A,FALSE,"REPORT"}</definedName>
    <definedName name="adfsfjfjky" localSheetId="4" hidden="1">{#N/A,#N/A,FALSE,"REPORT"}</definedName>
    <definedName name="adfsfjfjky" hidden="1">{#N/A,#N/A,FALSE,"REPORT"}</definedName>
    <definedName name="AFDADSFDAS" localSheetId="1" hidden="1">{#N/A,#N/A,FALSE,"REPORT"}</definedName>
    <definedName name="AFDADSFDAS" localSheetId="0" hidden="1">{#N/A,#N/A,FALSE,"REPORT"}</definedName>
    <definedName name="AFDADSFDAS" localSheetId="4" hidden="1">{#N/A,#N/A,FALSE,"REPORT"}</definedName>
    <definedName name="AFDADSFDAS" hidden="1">{#N/A,#N/A,FALSE,"REPORT"}</definedName>
    <definedName name="africa" localSheetId="1" hidden="1">{#N/A,#N/A,FALSE,"CNS";#N/A,#N/A,FALSE,"Serz";#N/A,#N/A,FALSE,"Ace"}</definedName>
    <definedName name="africa" localSheetId="0" hidden="1">{#N/A,#N/A,FALSE,"CNS";#N/A,#N/A,FALSE,"Serz";#N/A,#N/A,FALSE,"Ace"}</definedName>
    <definedName name="africa" localSheetId="4" hidden="1">{#N/A,#N/A,FALSE,"CNS";#N/A,#N/A,FALSE,"Serz";#N/A,#N/A,FALSE,"Ace"}</definedName>
    <definedName name="africa" hidden="1">{#N/A,#N/A,FALSE,"CNS";#N/A,#N/A,FALSE,"Serz";#N/A,#N/A,FALSE,"Ace"}</definedName>
    <definedName name="agafdhsdh" localSheetId="1" hidden="1">{#N/A,#N/A,FALSE,"REPORT"}</definedName>
    <definedName name="agafdhsdh" localSheetId="0" hidden="1">{#N/A,#N/A,FALSE,"REPORT"}</definedName>
    <definedName name="agafdhsdh" localSheetId="4" hidden="1">{#N/A,#N/A,FALSE,"REPORT"}</definedName>
    <definedName name="agafdhsdh" hidden="1">{#N/A,#N/A,FALSE,"REPORT"}</definedName>
    <definedName name="agsgaghgfj" localSheetId="1" hidden="1">{#N/A,#N/A,FALSE,"Pharm";#N/A,#N/A,FALSE,"WWCM"}</definedName>
    <definedName name="agsgaghgfj" localSheetId="0" hidden="1">{#N/A,#N/A,FALSE,"Pharm";#N/A,#N/A,FALSE,"WWCM"}</definedName>
    <definedName name="agsgaghgfj" localSheetId="4" hidden="1">{#N/A,#N/A,FALSE,"Pharm";#N/A,#N/A,FALSE,"WWCM"}</definedName>
    <definedName name="agsgaghgfj" hidden="1">{#N/A,#N/A,FALSE,"Pharm";#N/A,#N/A,FALSE,"WWCM"}</definedName>
    <definedName name="alex" localSheetId="1" hidden="1">{#N/A,#N/A,FALSE,"REPORT"}</definedName>
    <definedName name="alex" localSheetId="0" hidden="1">{#N/A,#N/A,FALSE,"REPORT"}</definedName>
    <definedName name="alex" localSheetId="4" hidden="1">{#N/A,#N/A,FALSE,"REPORT"}</definedName>
    <definedName name="alex" hidden="1">{#N/A,#N/A,FALSE,"REPORT"}</definedName>
    <definedName name="alexan" localSheetId="1" hidden="1">{#N/A,#N/A,FALSE,"REPORT"}</definedName>
    <definedName name="alexan" localSheetId="0" hidden="1">{#N/A,#N/A,FALSE,"REPORT"}</definedName>
    <definedName name="alexan" localSheetId="4" hidden="1">{#N/A,#N/A,FALSE,"REPORT"}</definedName>
    <definedName name="alexan" hidden="1">{#N/A,#N/A,FALSE,"REPORT"}</definedName>
    <definedName name="andy" localSheetId="1" hidden="1">{#N/A,#N/A,FALSE,"REPORT"}</definedName>
    <definedName name="andy" localSheetId="0" hidden="1">{#N/A,#N/A,FALSE,"REPORT"}</definedName>
    <definedName name="andy" localSheetId="4" hidden="1">{#N/A,#N/A,FALSE,"REPORT"}</definedName>
    <definedName name="andy" hidden="1">{#N/A,#N/A,FALSE,"REPORT"}</definedName>
    <definedName name="anscount" hidden="1">1</definedName>
    <definedName name="Applicant" localSheetId="4">#REF!</definedName>
    <definedName name="Applicant">#REF!</definedName>
    <definedName name="Applicant_Damage" localSheetId="4">#REF!</definedName>
    <definedName name="Applicant_Damage">#REF!</definedName>
    <definedName name="Applicant_Damage_Component_Type" localSheetId="4">#REF!</definedName>
    <definedName name="Applicant_Damage_Component_Type">#REF!</definedName>
    <definedName name="Applicant_Damage_Id" localSheetId="4">#REF!</definedName>
    <definedName name="Applicant_Damage_Id">#REF!</definedName>
    <definedName name="AS" localSheetId="1" hidden="1">{#N/A,#N/A,FALSE,"Pharm";#N/A,#N/A,FALSE,"WWCM"}</definedName>
    <definedName name="AS" localSheetId="0" hidden="1">{#N/A,#N/A,FALSE,"Pharm";#N/A,#N/A,FALSE,"WWCM"}</definedName>
    <definedName name="AS" localSheetId="4" hidden="1">{#N/A,#N/A,FALSE,"Pharm";#N/A,#N/A,FALSE,"WWCM"}</definedName>
    <definedName name="AS" hidden="1">{#N/A,#N/A,FALSE,"Pharm";#N/A,#N/A,FALSE,"WWCM"}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s" localSheetId="1" hidden="1">{#N/A,#N/A,FALSE,"Pharm";#N/A,#N/A,FALSE,"WWCM"}</definedName>
    <definedName name="asas" localSheetId="0" hidden="1">{#N/A,#N/A,FALSE,"Pharm";#N/A,#N/A,FALSE,"WWCM"}</definedName>
    <definedName name="asas" localSheetId="4" hidden="1">{#N/A,#N/A,FALSE,"Pharm";#N/A,#N/A,FALSE,"WWCM"}</definedName>
    <definedName name="asas" hidden="1">{#N/A,#N/A,FALSE,"Pharm";#N/A,#N/A,FALSE,"WWCM"}</definedName>
    <definedName name="ASC" localSheetId="4">#REF!</definedName>
    <definedName name="ASC">#REF!</definedName>
    <definedName name="asd" localSheetId="1" hidden="1">{#N/A,#N/A,FALSE,"Pharm";#N/A,#N/A,FALSE,"WWCM"}</definedName>
    <definedName name="asd" localSheetId="0" hidden="1">{#N/A,#N/A,FALSE,"Pharm";#N/A,#N/A,FALSE,"WWCM"}</definedName>
    <definedName name="asd" localSheetId="4" hidden="1">{#N/A,#N/A,FALSE,"Pharm";#N/A,#N/A,FALSE,"WWCM"}</definedName>
    <definedName name="asd" hidden="1">{#N/A,#N/A,FALSE,"Pharm";#N/A,#N/A,FALSE,"WWCM"}</definedName>
    <definedName name="asda" localSheetId="1" hidden="1">{#N/A,#N/A,FALSE,"FY97P1";#N/A,#N/A,FALSE,"FY97Z312";#N/A,#N/A,FALSE,"FY97LRBC";#N/A,#N/A,FALSE,"FY97O";#N/A,#N/A,FALSE,"FY97DAM"}</definedName>
    <definedName name="asda" localSheetId="0" hidden="1">{#N/A,#N/A,FALSE,"FY97P1";#N/A,#N/A,FALSE,"FY97Z312";#N/A,#N/A,FALSE,"FY97LRBC";#N/A,#N/A,FALSE,"FY97O";#N/A,#N/A,FALSE,"FY97DAM"}</definedName>
    <definedName name="asda" localSheetId="4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1" hidden="1">{#N/A,#N/A,FALSE,"FY97P1";#N/A,#N/A,FALSE,"FY97Z312";#N/A,#N/A,FALSE,"FY97LRBC";#N/A,#N/A,FALSE,"FY97O";#N/A,#N/A,FALSE,"FY97DAM"}</definedName>
    <definedName name="asdasd" localSheetId="0" hidden="1">{#N/A,#N/A,FALSE,"FY97P1";#N/A,#N/A,FALSE,"FY97Z312";#N/A,#N/A,FALSE,"FY97LRBC";#N/A,#N/A,FALSE,"FY97O";#N/A,#N/A,FALSE,"FY97DAM"}</definedName>
    <definedName name="asdasd" localSheetId="4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1" hidden="1">{#N/A,#N/A,FALSE,"FY97P1";#N/A,#N/A,FALSE,"FY97Z312";#N/A,#N/A,FALSE,"FY97LRBC";#N/A,#N/A,FALSE,"FY97O";#N/A,#N/A,FALSE,"FY97DAM"}</definedName>
    <definedName name="asdasdasdas" localSheetId="0" hidden="1">{#N/A,#N/A,FALSE,"FY97P1";#N/A,#N/A,FALSE,"FY97Z312";#N/A,#N/A,FALSE,"FY97LRBC";#N/A,#N/A,FALSE,"FY97O";#N/A,#N/A,FALSE,"FY97DAM"}</definedName>
    <definedName name="asdasdasdas" localSheetId="4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1" hidden="1">{#N/A,#N/A,FALSE,"FY97P1";#N/A,#N/A,FALSE,"FY97Z312";#N/A,#N/A,FALSE,"FY97LRBC";#N/A,#N/A,FALSE,"FY97O";#N/A,#N/A,FALSE,"FY97DAM"}</definedName>
    <definedName name="asdasds" localSheetId="0" hidden="1">{#N/A,#N/A,FALSE,"FY97P1";#N/A,#N/A,FALSE,"FY97Z312";#N/A,#N/A,FALSE,"FY97LRBC";#N/A,#N/A,FALSE,"FY97O";#N/A,#N/A,FALSE,"FY97DAM"}</definedName>
    <definedName name="asdasds" localSheetId="4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1" hidden="1">{#N/A,#N/A,FALSE,"FY97P1";#N/A,#N/A,FALSE,"FY97Z312";#N/A,#N/A,FALSE,"FY97LRBC";#N/A,#N/A,FALSE,"FY97O";#N/A,#N/A,FALSE,"FY97DAM"}</definedName>
    <definedName name="asdasfsdfa" localSheetId="0" hidden="1">{#N/A,#N/A,FALSE,"FY97P1";#N/A,#N/A,FALSE,"FY97Z312";#N/A,#N/A,FALSE,"FY97LRBC";#N/A,#N/A,FALSE,"FY97O";#N/A,#N/A,FALSE,"FY97DAM"}</definedName>
    <definedName name="asdasfsdfa" localSheetId="4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sdfg" localSheetId="1" hidden="1">{#N/A,#N/A,FALSE,"Pharm";#N/A,#N/A,FALSE,"WWCM"}</definedName>
    <definedName name="asdfg" localSheetId="0" hidden="1">{#N/A,#N/A,FALSE,"Pharm";#N/A,#N/A,FALSE,"WWCM"}</definedName>
    <definedName name="asdfg" localSheetId="4" hidden="1">{#N/A,#N/A,FALSE,"Pharm";#N/A,#N/A,FALSE,"WWCM"}</definedName>
    <definedName name="asdfg" hidden="1">{#N/A,#N/A,FALSE,"Pharm";#N/A,#N/A,FALSE,"WWCM"}</definedName>
    <definedName name="asdgahdfhth" localSheetId="1" hidden="1">{#N/A,#N/A,FALSE,"REPORT"}</definedName>
    <definedName name="asdgahdfhth" localSheetId="0" hidden="1">{#N/A,#N/A,FALSE,"REPORT"}</definedName>
    <definedName name="asdgahdfhth" localSheetId="4" hidden="1">{#N/A,#N/A,FALSE,"REPORT"}</definedName>
    <definedName name="asdgahdfhth" hidden="1">{#N/A,#N/A,FALSE,"REPORT"}</definedName>
    <definedName name="asdgayery" localSheetId="1" hidden="1">{#N/A,#N/A,FALSE,"Pharm";#N/A,#N/A,FALSE,"WWCM"}</definedName>
    <definedName name="asdgayery" localSheetId="0" hidden="1">{#N/A,#N/A,FALSE,"Pharm";#N/A,#N/A,FALSE,"WWCM"}</definedName>
    <definedName name="asdgayery" localSheetId="4" hidden="1">{#N/A,#N/A,FALSE,"Pharm";#N/A,#N/A,FALSE,"WWCM"}</definedName>
    <definedName name="asdgayery" hidden="1">{#N/A,#N/A,FALSE,"Pharm";#N/A,#N/A,FALSE,"WWCM"}</definedName>
    <definedName name="asdgfdytyet" localSheetId="1" hidden="1">{#N/A,#N/A,FALSE,"REPORT"}</definedName>
    <definedName name="asdgfdytyet" localSheetId="0" hidden="1">{#N/A,#N/A,FALSE,"REPORT"}</definedName>
    <definedName name="asdgfdytyet" localSheetId="4" hidden="1">{#N/A,#N/A,FALSE,"REPORT"}</definedName>
    <definedName name="asdgfdytyet" hidden="1">{#N/A,#N/A,FALSE,"REPORT"}</definedName>
    <definedName name="asdgtryukuio" localSheetId="1" hidden="1">{#N/A,#N/A,FALSE,"REPORT"}</definedName>
    <definedName name="asdgtryukuio" localSheetId="0" hidden="1">{#N/A,#N/A,FALSE,"REPORT"}</definedName>
    <definedName name="asdgtryukuio" localSheetId="4" hidden="1">{#N/A,#N/A,FALSE,"REPORT"}</definedName>
    <definedName name="asdgtryukuio" hidden="1">{#N/A,#N/A,FALSE,"REPORT"}</definedName>
    <definedName name="asdjgkl" localSheetId="1" hidden="1">{#N/A,#N/A,FALSE,"Pharm";#N/A,#N/A,FALSE,"WWCM"}</definedName>
    <definedName name="asdjgkl" localSheetId="0" hidden="1">{#N/A,#N/A,FALSE,"Pharm";#N/A,#N/A,FALSE,"WWCM"}</definedName>
    <definedName name="asdjgkl" localSheetId="4" hidden="1">{#N/A,#N/A,FALSE,"Pharm";#N/A,#N/A,FALSE,"WWCM"}</definedName>
    <definedName name="asdjgkl" hidden="1">{#N/A,#N/A,FALSE,"Pharm";#N/A,#N/A,FALSE,"WWCM"}</definedName>
    <definedName name="asffghujyki" localSheetId="1" hidden="1">{#N/A,#N/A,FALSE,"Pharm";#N/A,#N/A,FALSE,"WWCM"}</definedName>
    <definedName name="asffghujyki" localSheetId="0" hidden="1">{#N/A,#N/A,FALSE,"Pharm";#N/A,#N/A,FALSE,"WWCM"}</definedName>
    <definedName name="asffghujyki" localSheetId="4" hidden="1">{#N/A,#N/A,FALSE,"Pharm";#N/A,#N/A,FALSE,"WWCM"}</definedName>
    <definedName name="asffghujyki" hidden="1">{#N/A,#N/A,FALSE,"Pharm";#N/A,#N/A,FALSE,"WWCM"}</definedName>
    <definedName name="ASSA" localSheetId="1" hidden="1">{#N/A,#N/A,FALSE,"1";#N/A,#N/A,FALSE,"2";#N/A,#N/A,FALSE,"16 - 17";#N/A,#N/A,FALSE,"18 - 19";#N/A,#N/A,FALSE,"26";#N/A,#N/A,FALSE,"27";#N/A,#N/A,FALSE,"28"}</definedName>
    <definedName name="ASSA" localSheetId="0" hidden="1">{#N/A,#N/A,FALSE,"1";#N/A,#N/A,FALSE,"2";#N/A,#N/A,FALSE,"16 - 17";#N/A,#N/A,FALSE,"18 - 19";#N/A,#N/A,FALSE,"26";#N/A,#N/A,FALSE,"27";#N/A,#N/A,FALSE,"28"}</definedName>
    <definedName name="ASSA" localSheetId="4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wer" localSheetId="4" hidden="1">#REF!</definedName>
    <definedName name="awer" hidden="1">#REF!</definedName>
    <definedName name="AX" localSheetId="1" hidden="1">{#N/A,#N/A,FALSE,"Pharm";#N/A,#N/A,FALSE,"WWCM"}</definedName>
    <definedName name="AX" localSheetId="0" hidden="1">{#N/A,#N/A,FALSE,"Pharm";#N/A,#N/A,FALSE,"WWCM"}</definedName>
    <definedName name="AX" localSheetId="4" hidden="1">{#N/A,#N/A,FALSE,"Pharm";#N/A,#N/A,FALSE,"WWCM"}</definedName>
    <definedName name="AX" hidden="1">{#N/A,#N/A,FALSE,"Pharm";#N/A,#N/A,FALSE,"WWCM"}</definedName>
    <definedName name="ayman" localSheetId="1" hidden="1">{#N/A,#N/A,FALSE,"1";#N/A,#N/A,FALSE,"2";#N/A,#N/A,FALSE,"16 - 17";#N/A,#N/A,FALSE,"18 - 19";#N/A,#N/A,FALSE,"26";#N/A,#N/A,FALSE,"27";#N/A,#N/A,FALSE,"28"}</definedName>
    <definedName name="ayman" localSheetId="0" hidden="1">{#N/A,#N/A,FALSE,"1";#N/A,#N/A,FALSE,"2";#N/A,#N/A,FALSE,"16 - 17";#N/A,#N/A,FALSE,"18 - 19";#N/A,#N/A,FALSE,"26";#N/A,#N/A,FALSE,"27";#N/A,#N/A,FALSE,"28"}</definedName>
    <definedName name="ayman" localSheetId="4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1" hidden="1">{#N/A,#N/A,FALSE,"Pharm";#N/A,#N/A,FALSE,"WWCM"}</definedName>
    <definedName name="ayman1" localSheetId="0" hidden="1">{#N/A,#N/A,FALSE,"Pharm";#N/A,#N/A,FALSE,"WWCM"}</definedName>
    <definedName name="ayman1" localSheetId="4" hidden="1">{#N/A,#N/A,FALSE,"Pharm";#N/A,#N/A,FALSE,"WWCM"}</definedName>
    <definedName name="ayman1" hidden="1">{#N/A,#N/A,FALSE,"Pharm";#N/A,#N/A,FALSE,"WWCM"}</definedName>
    <definedName name="ayman2" localSheetId="1" hidden="1">{#N/A,#N/A,FALSE,"Pharm";#N/A,#N/A,FALSE,"WWCM"}</definedName>
    <definedName name="ayman2" localSheetId="0" hidden="1">{#N/A,#N/A,FALSE,"Pharm";#N/A,#N/A,FALSE,"WWCM"}</definedName>
    <definedName name="ayman2" localSheetId="4" hidden="1">{#N/A,#N/A,FALSE,"Pharm";#N/A,#N/A,FALSE,"WWCM"}</definedName>
    <definedName name="ayman2" hidden="1">{#N/A,#N/A,FALSE,"Pharm";#N/A,#N/A,FALSE,"WWCM"}</definedName>
    <definedName name="ayman7" localSheetId="1" hidden="1">{#N/A,#N/A,FALSE,"REPORT"}</definedName>
    <definedName name="ayman7" localSheetId="0" hidden="1">{#N/A,#N/A,FALSE,"REPORT"}</definedName>
    <definedName name="ayman7" localSheetId="4" hidden="1">{#N/A,#N/A,FALSE,"REPORT"}</definedName>
    <definedName name="ayman7" hidden="1">{#N/A,#N/A,FALSE,"REPORT"}</definedName>
    <definedName name="ayman8" localSheetId="1" hidden="1">{#N/A,#N/A,FALSE,"REPORT"}</definedName>
    <definedName name="ayman8" localSheetId="0" hidden="1">{#N/A,#N/A,FALSE,"REPORT"}</definedName>
    <definedName name="ayman8" localSheetId="4" hidden="1">{#N/A,#N/A,FALSE,"REPORT"}</definedName>
    <definedName name="ayman8" hidden="1">{#N/A,#N/A,FALSE,"REPORT"}</definedName>
    <definedName name="az" localSheetId="1" hidden="1">{#N/A,#N/A,FALSE,"Pharm";#N/A,#N/A,FALSE,"WWCM"}</definedName>
    <definedName name="az" localSheetId="0" hidden="1">{#N/A,#N/A,FALSE,"Pharm";#N/A,#N/A,FALSE,"WWCM"}</definedName>
    <definedName name="az" localSheetId="4" hidden="1">{#N/A,#N/A,FALSE,"Pharm";#N/A,#N/A,FALSE,"WWCM"}</definedName>
    <definedName name="az" hidden="1">{#N/A,#N/A,FALSE,"Pharm";#N/A,#N/A,FALSE,"WWCM"}</definedName>
    <definedName name="azeazr" localSheetId="1" hidden="1">{#N/A,#N/A,FALSE,"Sales Graph";#N/A,#N/A,FALSE,"BUC Graph";#N/A,#N/A,FALSE,"P&amp;L - YTD"}</definedName>
    <definedName name="azeazr" localSheetId="0" hidden="1">{#N/A,#N/A,FALSE,"Sales Graph";#N/A,#N/A,FALSE,"BUC Graph";#N/A,#N/A,FALSE,"P&amp;L - YTD"}</definedName>
    <definedName name="azeazr" localSheetId="4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1" hidden="1">{#N/A,#N/A,FALSE,"Pharm";#N/A,#N/A,FALSE,"WWCM"}</definedName>
    <definedName name="azerety" localSheetId="0" hidden="1">{#N/A,#N/A,FALSE,"Pharm";#N/A,#N/A,FALSE,"WWCM"}</definedName>
    <definedName name="azerety" localSheetId="4" hidden="1">{#N/A,#N/A,FALSE,"Pharm";#N/A,#N/A,FALSE,"WWCM"}</definedName>
    <definedName name="azerety" hidden="1">{#N/A,#N/A,FALSE,"Pharm";#N/A,#N/A,FALSE,"WWCM"}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b" localSheetId="1" hidden="1">{#N/A,#N/A,FALSE,"Pharm";#N/A,#N/A,FALSE,"WWCM"}</definedName>
    <definedName name="bbb" localSheetId="0" hidden="1">{#N/A,#N/A,FALSE,"Pharm";#N/A,#N/A,FALSE,"WWCM"}</definedName>
    <definedName name="bbb" localSheetId="4" hidden="1">{#N/A,#N/A,FALSE,"Pharm";#N/A,#N/A,FALSE,"WWCM"}</definedName>
    <definedName name="bbb" hidden="1">{#N/A,#N/A,FALSE,"Pharm";#N/A,#N/A,FALSE,"WWCM"}</definedName>
    <definedName name="bbbb" localSheetId="1" hidden="1">{#N/A,#N/A,FALSE,"REPORT"}</definedName>
    <definedName name="bbbb" localSheetId="0" hidden="1">{#N/A,#N/A,FALSE,"REPORT"}</definedName>
    <definedName name="bbbb" localSheetId="4" hidden="1">{#N/A,#N/A,FALSE,"REPORT"}</definedName>
    <definedName name="bbbb" hidden="1">{#N/A,#N/A,FALSE,"REPORT"}</definedName>
    <definedName name="bbbbb" localSheetId="1" hidden="1">{#N/A,#N/A,FALSE,"Pharm";#N/A,#N/A,FALSE,"WWCM"}</definedName>
    <definedName name="bbbbb" localSheetId="0" hidden="1">{#N/A,#N/A,FALSE,"Pharm";#N/A,#N/A,FALSE,"WWCM"}</definedName>
    <definedName name="bbbbb" localSheetId="4" hidden="1">{#N/A,#N/A,FALSE,"Pharm";#N/A,#N/A,FALSE,"WWCM"}</definedName>
    <definedName name="bbbbb" hidden="1">{#N/A,#N/A,FALSE,"Pharm";#N/A,#N/A,FALSE,"WWCM"}</definedName>
    <definedName name="BBBBBB" localSheetId="1" hidden="1">{#N/A,#N/A,FALSE,"REPORT"}</definedName>
    <definedName name="BBBBBB" localSheetId="0" hidden="1">{#N/A,#N/A,FALSE,"REPORT"}</definedName>
    <definedName name="BBBBBB" localSheetId="4" hidden="1">{#N/A,#N/A,FALSE,"REPORT"}</definedName>
    <definedName name="BBBBBB" hidden="1">{#N/A,#N/A,FALSE,"REPORT"}</definedName>
    <definedName name="BBBBBBBBB" localSheetId="1" hidden="1">{#N/A,#N/A,FALSE,"REPORT"}</definedName>
    <definedName name="BBBBBBBBB" localSheetId="0" hidden="1">{#N/A,#N/A,FALSE,"REPORT"}</definedName>
    <definedName name="BBBBBBBBB" localSheetId="4" hidden="1">{#N/A,#N/A,FALSE,"REPORT"}</definedName>
    <definedName name="BBBBBBBBB" hidden="1">{#N/A,#N/A,FALSE,"REPORT"}</definedName>
    <definedName name="bbbbbbbbbbbbb" localSheetId="1" hidden="1">{#N/A,#N/A,FALSE,"Pharm";#N/A,#N/A,FALSE,"WWCM"}</definedName>
    <definedName name="bbbbbbbbbbbbb" localSheetId="0" hidden="1">{#N/A,#N/A,FALSE,"Pharm";#N/A,#N/A,FALSE,"WWCM"}</definedName>
    <definedName name="bbbbbbbbbbbbb" localSheetId="4" hidden="1">{#N/A,#N/A,FALSE,"Pharm";#N/A,#N/A,FALSE,"WWCM"}</definedName>
    <definedName name="bbbbbbbbbbbbb" hidden="1">{#N/A,#N/A,FALSE,"Pharm";#N/A,#N/A,FALSE,"WWCM"}</definedName>
    <definedName name="BG_Del" hidden="1">15</definedName>
    <definedName name="BG_Ins" hidden="1">4</definedName>
    <definedName name="BG_Mod" hidden="1">6</definedName>
    <definedName name="bnm" localSheetId="1" hidden="1">{#N/A,#N/A,FALSE,"REPORT"}</definedName>
    <definedName name="bnm" localSheetId="0" hidden="1">{#N/A,#N/A,FALSE,"REPORT"}</definedName>
    <definedName name="bnm" localSheetId="4" hidden="1">{#N/A,#N/A,FALSE,"REPORT"}</definedName>
    <definedName name="bnm" hidden="1">{#N/A,#N/A,FALSE,"REPORT"}</definedName>
    <definedName name="BPH">'[8]ECO22-31OCT2020 EA (App D)'!$C$8</definedName>
    <definedName name="Breakeven_point" localSheetId="4">#REF!</definedName>
    <definedName name="Breakeven_point">#REF!</definedName>
    <definedName name="BU" localSheetId="4">#REF!</definedName>
    <definedName name="BU">#REF!</definedName>
    <definedName name="BUDGET_LINES">[10]Lists!$H$4:$H$11</definedName>
    <definedName name="Calc" localSheetId="4">#REF!</definedName>
    <definedName name="Calc">#REF!</definedName>
    <definedName name="Calculated" localSheetId="4">#REF!</definedName>
    <definedName name="Calculated">#REF!</definedName>
    <definedName name="Calendar1Month" hidden="1">'[11]FOMB, AAFAF'!$C$2</definedName>
    <definedName name="Calendar2Month" hidden="1">'[11]FOMB, AAFAF'!$C$34</definedName>
    <definedName name="Capital_Cost_Year">2018</definedName>
    <definedName name="Capital_Inflation">1%</definedName>
    <definedName name="Category_Of_Work_List" localSheetId="4">#REF!</definedName>
    <definedName name="Category_Of_Work_List">#REF!</definedName>
    <definedName name="CBWorkbookPriority" hidden="1">-284672641</definedName>
    <definedName name="CC">[12]COA!#REF!</definedName>
    <definedName name="CC_toggle">1</definedName>
    <definedName name="CCD">[12]COA!#REF!</definedName>
    <definedName name="Chart" localSheetId="1" hidden="1">{#N/A,#N/A,FALSE,"Pharm";#N/A,#N/A,FALSE,"WWCM"}</definedName>
    <definedName name="Chart" localSheetId="0" hidden="1">{#N/A,#N/A,FALSE,"Pharm";#N/A,#N/A,FALSE,"WWCM"}</definedName>
    <definedName name="Chart" localSheetId="4" hidden="1">{#N/A,#N/A,FALSE,"Pharm";#N/A,#N/A,FALSE,"WWCM"}</definedName>
    <definedName name="Chart" hidden="1">{#N/A,#N/A,FALSE,"Pharm";#N/A,#N/A,FALSE,"WWCM"}</definedName>
    <definedName name="cHighCol" localSheetId="4">#REF!</definedName>
    <definedName name="cHighCol">#REF!</definedName>
    <definedName name="chosie" localSheetId="1" hidden="1">{#N/A,#N/A,FALSE,"Pharm";#N/A,#N/A,FALSE,"WWCM"}</definedName>
    <definedName name="chosie" localSheetId="0" hidden="1">{#N/A,#N/A,FALSE,"Pharm";#N/A,#N/A,FALSE,"WWCM"}</definedName>
    <definedName name="chosie" localSheetId="4" hidden="1">{#N/A,#N/A,FALSE,"Pharm";#N/A,#N/A,FALSE,"WWCM"}</definedName>
    <definedName name="chosie" hidden="1">{#N/A,#N/A,FALSE,"Pharm";#N/A,#N/A,FALSE,"WWCM"}</definedName>
    <definedName name="CIQANR_8075bd6a9aaa4fae8675afea85959f60" localSheetId="4" hidden="1">#REF!</definedName>
    <definedName name="CIQANR_8075bd6a9aaa4fae8675afea85959f60" hidden="1">#REF!</definedName>
    <definedName name="CIQANR_a798f7138b0c4dfc8975bdb89d11c558" localSheetId="4" hidden="1">#REF!</definedName>
    <definedName name="CIQANR_a798f7138b0c4dfc8975bdb89d11c558" hidden="1">#REF!</definedName>
    <definedName name="CIQANR_b4e54fb7dd464eceb37fbd9ea3a27e78" localSheetId="4" hidden="1">#REF!</definedName>
    <definedName name="CIQANR_b4e54fb7dd464eceb37fbd9ea3a27e78" hidden="1">#REF!</definedName>
    <definedName name="CIQANR_b7dfc908ebb84c9eb8a34dcfcd8cb4d0" localSheetId="4" hidden="1">#REF!</definedName>
    <definedName name="CIQANR_b7dfc908ebb84c9eb8a34dcfcd8cb4d0" hidden="1">#REF!</definedName>
    <definedName name="CIQWBGuid" localSheetId="4" hidden="1">"e21bf20b-a27c-49b4-a6d1-adf985fc5fae"</definedName>
    <definedName name="CIQWBGuid" hidden="1">"e21bf20b-a27c-49b4-a6d1-adf985fc5fae"</definedName>
    <definedName name="cLowCol" localSheetId="4">#REF!</definedName>
    <definedName name="cLowCol">#REF!</definedName>
    <definedName name="COGstandard" localSheetId="1" hidden="1">{#N/A,#N/A,FALSE,"Pharm";#N/A,#N/A,FALSE,"WWCM"}</definedName>
    <definedName name="COGstandard" localSheetId="0" hidden="1">{#N/A,#N/A,FALSE,"Pharm";#N/A,#N/A,FALSE,"WWCM"}</definedName>
    <definedName name="COGstandard" localSheetId="4" hidden="1">{#N/A,#N/A,FALSE,"Pharm";#N/A,#N/A,FALSE,"WWCM"}</definedName>
    <definedName name="COGstandard" hidden="1">{#N/A,#N/A,FALSE,"Pharm";#N/A,#N/A,FALSE,"WWCM"}</definedName>
    <definedName name="Company_name" localSheetId="4">#REF!</definedName>
    <definedName name="Company_name">#REF!</definedName>
    <definedName name="completenonpermanent" localSheetId="4">#REF!</definedName>
    <definedName name="completenonpermanent">#REF!</definedName>
    <definedName name="completepermanent" localSheetId="4">#REF!</definedName>
    <definedName name="completepermanent">#REF!</definedName>
    <definedName name="Component_Types" localSheetId="4">#REF!</definedName>
    <definedName name="Component_Types">#REF!</definedName>
    <definedName name="comppermtotal" localSheetId="4">#REF!</definedName>
    <definedName name="comppermtotal">#REF!</definedName>
    <definedName name="COPY" localSheetId="1" hidden="1">{#N/A,#N/A,FALSE,"Pharm";#N/A,#N/A,FALSE,"WWCM"}</definedName>
    <definedName name="COPY" localSheetId="0" hidden="1">{#N/A,#N/A,FALSE,"Pharm";#N/A,#N/A,FALSE,"WWCM"}</definedName>
    <definedName name="COPY" localSheetId="4" hidden="1">{#N/A,#N/A,FALSE,"Pharm";#N/A,#N/A,FALSE,"WWCM"}</definedName>
    <definedName name="COPY" hidden="1">{#N/A,#N/A,FALSE,"Pharm";#N/A,#N/A,FALSE,"WWCM"}</definedName>
    <definedName name="copy1" localSheetId="1" hidden="1">{#N/A,#N/A,FALSE,"Pharm";#N/A,#N/A,FALSE,"WWCM"}</definedName>
    <definedName name="copy1" localSheetId="0" hidden="1">{#N/A,#N/A,FALSE,"Pharm";#N/A,#N/A,FALSE,"WWCM"}</definedName>
    <definedName name="copy1" localSheetId="4" hidden="1">{#N/A,#N/A,FALSE,"Pharm";#N/A,#N/A,FALSE,"WWCM"}</definedName>
    <definedName name="copy1" hidden="1">{#N/A,#N/A,FALSE,"Pharm";#N/A,#N/A,FALSE,"WWCM"}</definedName>
    <definedName name="COPY2" localSheetId="1" hidden="1">{#N/A,#N/A,FALSE,"Pharm";#N/A,#N/A,FALSE,"WWCM"}</definedName>
    <definedName name="COPY2" localSheetId="0" hidden="1">{#N/A,#N/A,FALSE,"Pharm";#N/A,#N/A,FALSE,"WWCM"}</definedName>
    <definedName name="COPY2" localSheetId="4" hidden="1">{#N/A,#N/A,FALSE,"Pharm";#N/A,#N/A,FALSE,"WWCM"}</definedName>
    <definedName name="COPY2" hidden="1">{#N/A,#N/A,FALSE,"Pharm";#N/A,#N/A,FALSE,"WWCM"}</definedName>
    <definedName name="copy233" localSheetId="1" hidden="1">{#N/A,#N/A,FALSE,"Pharm";#N/A,#N/A,FALSE,"WWCM"}</definedName>
    <definedName name="copy233" localSheetId="0" hidden="1">{#N/A,#N/A,FALSE,"Pharm";#N/A,#N/A,FALSE,"WWCM"}</definedName>
    <definedName name="copy233" localSheetId="4" hidden="1">{#N/A,#N/A,FALSE,"Pharm";#N/A,#N/A,FALSE,"WWCM"}</definedName>
    <definedName name="copy233" hidden="1">{#N/A,#N/A,FALSE,"Pharm";#N/A,#N/A,FALSE,"WWCM"}</definedName>
    <definedName name="copy33" localSheetId="1" hidden="1">{#N/A,#N/A,FALSE,"Pharm";#N/A,#N/A,FALSE,"WWCM"}</definedName>
    <definedName name="copy33" localSheetId="0" hidden="1">{#N/A,#N/A,FALSE,"Pharm";#N/A,#N/A,FALSE,"WWCM"}</definedName>
    <definedName name="copy33" localSheetId="4" hidden="1">{#N/A,#N/A,FALSE,"Pharm";#N/A,#N/A,FALSE,"WWCM"}</definedName>
    <definedName name="copy33" hidden="1">{#N/A,#N/A,FALSE,"Pharm";#N/A,#N/A,FALSE,"WWCM"}</definedName>
    <definedName name="copy38" localSheetId="1" hidden="1">{#N/A,#N/A,FALSE,"Pharm";#N/A,#N/A,FALSE,"WWCM"}</definedName>
    <definedName name="copy38" localSheetId="0" hidden="1">{#N/A,#N/A,FALSE,"Pharm";#N/A,#N/A,FALSE,"WWCM"}</definedName>
    <definedName name="copy38" localSheetId="4" hidden="1">{#N/A,#N/A,FALSE,"Pharm";#N/A,#N/A,FALSE,"WWCM"}</definedName>
    <definedName name="copy38" hidden="1">{#N/A,#N/A,FALSE,"Pharm";#N/A,#N/A,FALSE,"WWCM"}</definedName>
    <definedName name="CP">'[8]ECO22-31OCT2020 CP (App C)'!$P$13</definedName>
    <definedName name="CPD">'[8]ECO22-31OCT2020 CP (App C)'!$C$13</definedName>
    <definedName name="CPP">'[8]ECO22-31OCT2020 CP (App C)'!$Q$13</definedName>
    <definedName name="Current_Month">'[13]Hyperion GL'!$B$2:$B$5003</definedName>
    <definedName name="Current_Month_COGS">'[13]Hyperion GL'!$L$2:$L$5003</definedName>
    <definedName name="CUrrent_Month_Inv_Chg">'[13]Hyperion GL'!$M$2:$M$5003</definedName>
    <definedName name="Current_Month_MSF">'[13]Hyperion GL'!$C$2:$C$5003</definedName>
    <definedName name="Current_Month_Ship">'[13]Hyperion GL'!$F$2:$F$5003</definedName>
    <definedName name="cValAreaB1" localSheetId="4">#REF!</definedName>
    <definedName name="cValAreaB1">#REF!</definedName>
    <definedName name="cValAreaC1" localSheetId="4">#REF!</definedName>
    <definedName name="cValAreaC1">#REF!</definedName>
    <definedName name="cValAreaC2" localSheetId="4">#REF!</definedName>
    <definedName name="cValAreaC2">#REF!</definedName>
    <definedName name="cValAreaC3" localSheetId="4">#REF!</definedName>
    <definedName name="cValAreaC3">#REF!</definedName>
    <definedName name="cValAreaC3_2" localSheetId="4">#REF!</definedName>
    <definedName name="cValAreaC3_2">#REF!</definedName>
    <definedName name="cValAreaE" localSheetId="4">#REF!</definedName>
    <definedName name="cValAreaE">#REF!</definedName>
    <definedName name="cValAreaE_2" localSheetId="4">#REF!</definedName>
    <definedName name="cValAreaE_2">#REF!</definedName>
    <definedName name="DAD" localSheetId="1" hidden="1">{#N/A,#N/A,FALSE,"REPORT"}</definedName>
    <definedName name="DAD" localSheetId="0" hidden="1">{#N/A,#N/A,FALSE,"REPORT"}</definedName>
    <definedName name="DAD" localSheetId="4" hidden="1">{#N/A,#N/A,FALSE,"REPORT"}</definedName>
    <definedName name="DAD" hidden="1">{#N/A,#N/A,FALSE,"REPORT"}</definedName>
    <definedName name="DADF" localSheetId="1" hidden="1">{#N/A,#N/A,FALSE,"REPORT"}</definedName>
    <definedName name="DADF" localSheetId="0" hidden="1">{#N/A,#N/A,FALSE,"REPORT"}</definedName>
    <definedName name="DADF" localSheetId="4" hidden="1">{#N/A,#N/A,FALSE,"REPORT"}</definedName>
    <definedName name="DADF" hidden="1">{#N/A,#N/A,FALSE,"REPORT"}</definedName>
    <definedName name="daf" localSheetId="1" hidden="1">{#N/A,#N/A,FALSE,"1";#N/A,#N/A,FALSE,"2";#N/A,#N/A,FALSE,"16 - 17";#N/A,#N/A,FALSE,"18 - 19";#N/A,#N/A,FALSE,"26";#N/A,#N/A,FALSE,"27";#N/A,#N/A,FALSE,"28"}</definedName>
    <definedName name="daf" localSheetId="0" hidden="1">{#N/A,#N/A,FALSE,"1";#N/A,#N/A,FALSE,"2";#N/A,#N/A,FALSE,"16 - 17";#N/A,#N/A,FALSE,"18 - 19";#N/A,#N/A,FALSE,"26";#N/A,#N/A,FALSE,"27";#N/A,#N/A,FALSE,"28"}</definedName>
    <definedName name="daf" localSheetId="4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kfkjafgkeaj" localSheetId="1" hidden="1">{#N/A,#N/A,FALSE,"Pharm";#N/A,#N/A,FALSE,"WWCM"}</definedName>
    <definedName name="dakfkjafgkeaj" localSheetId="0" hidden="1">{#N/A,#N/A,FALSE,"Pharm";#N/A,#N/A,FALSE,"WWCM"}</definedName>
    <definedName name="dakfkjafgkeaj" localSheetId="4" hidden="1">{#N/A,#N/A,FALSE,"Pharm";#N/A,#N/A,FALSE,"WWCM"}</definedName>
    <definedName name="dakfkjafgkeaj" hidden="1">{#N/A,#N/A,FALSE,"Pharm";#N/A,#N/A,FALSE,"WWCM"}</definedName>
    <definedName name="DashTable">'[14]Dashboard Builder'!$A$19</definedName>
    <definedName name="DC">'[8]ECO22-31OCT2020 CP (App C)'!$C$11</definedName>
    <definedName name="DCEF">'[8]ECO22-31OCT2020 CP (App C)'!$C$14</definedName>
    <definedName name="dd" localSheetId="1" hidden="1">{#N/A,#N/A,FALSE,"Pharm";#N/A,#N/A,FALSE,"WWCM"}</definedName>
    <definedName name="dd" localSheetId="0" hidden="1">{#N/A,#N/A,FALSE,"Pharm";#N/A,#N/A,FALSE,"WWCM"}</definedName>
    <definedName name="dd" localSheetId="4" hidden="1">{#N/A,#N/A,FALSE,"Pharm";#N/A,#N/A,FALSE,"WWCM"}</definedName>
    <definedName name="dd" hidden="1">{#N/A,#N/A,FALSE,"Pharm";#N/A,#N/A,FALSE,"WWCM"}</definedName>
    <definedName name="ddd" localSheetId="1" hidden="1">{#N/A,#N/A,FALSE,"Pharm";#N/A,#N/A,FALSE,"WWCM"}</definedName>
    <definedName name="ddd" localSheetId="0" hidden="1">{#N/A,#N/A,FALSE,"Pharm";#N/A,#N/A,FALSE,"WWCM"}</definedName>
    <definedName name="ddd" localSheetId="4" hidden="1">{#N/A,#N/A,FALSE,"Pharm";#N/A,#N/A,FALSE,"WWCM"}</definedName>
    <definedName name="ddd" hidden="1">{#N/A,#N/A,FALSE,"Pharm";#N/A,#N/A,FALSE,"WWCM"}</definedName>
    <definedName name="dddaz" localSheetId="1" hidden="1">{#N/A,#N/A,FALSE,"Pharm";#N/A,#N/A,FALSE,"WWCM"}</definedName>
    <definedName name="dddaz" localSheetId="0" hidden="1">{#N/A,#N/A,FALSE,"Pharm";#N/A,#N/A,FALSE,"WWCM"}</definedName>
    <definedName name="dddaz" localSheetId="4" hidden="1">{#N/A,#N/A,FALSE,"Pharm";#N/A,#N/A,FALSE,"WWCM"}</definedName>
    <definedName name="dddaz" hidden="1">{#N/A,#N/A,FALSE,"Pharm";#N/A,#N/A,FALSE,"WWCM"}</definedName>
    <definedName name="dddddd" localSheetId="1" hidden="1">{#N/A,#N/A,FALSE,"Pharm";#N/A,#N/A,FALSE,"WWCM"}</definedName>
    <definedName name="dddddd" localSheetId="0" hidden="1">{#N/A,#N/A,FALSE,"Pharm";#N/A,#N/A,FALSE,"WWCM"}</definedName>
    <definedName name="dddddd" localSheetId="4" hidden="1">{#N/A,#N/A,FALSE,"Pharm";#N/A,#N/A,FALSE,"WWCM"}</definedName>
    <definedName name="dddddd" hidden="1">{#N/A,#N/A,FALSE,"Pharm";#N/A,#N/A,FALSE,"WWCM"}</definedName>
    <definedName name="DE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localSheetId="1" hidden="1">{#N/A,#N/A,FALSE,"Pharm";#N/A,#N/A,FALSE,"WWCM"}</definedName>
    <definedName name="dede" localSheetId="0" hidden="1">{#N/A,#N/A,FALSE,"Pharm";#N/A,#N/A,FALSE,"WWCM"}</definedName>
    <definedName name="dede" localSheetId="4" hidden="1">{#N/A,#N/A,FALSE,"Pharm";#N/A,#N/A,FALSE,"WWCM"}</definedName>
    <definedName name="dede" hidden="1">{#N/A,#N/A,FALSE,"Pharm";#N/A,#N/A,FALSE,"WWCM"}</definedName>
    <definedName name="DEDED" localSheetId="1" hidden="1">{#N/A,#N/A,FALSE,"Card";#N/A,#N/A,FALSE,"Prav";#N/A,#N/A,FALSE,"Irbe";#N/A,#N/A,FALSE,"Plavix";#N/A,#N/A,FALSE,"Capt";#N/A,#N/A,FALSE,"Fosi"}</definedName>
    <definedName name="DEDED" localSheetId="0" hidden="1">{#N/A,#N/A,FALSE,"Card";#N/A,#N/A,FALSE,"Prav";#N/A,#N/A,FALSE,"Irbe";#N/A,#N/A,FALSE,"Plavix";#N/A,#N/A,FALSE,"Capt";#N/A,#N/A,FALSE,"Fosi"}</definedName>
    <definedName name="DEDED" localSheetId="4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1" hidden="1">{#N/A,#N/A,FALSE,"Pharm";#N/A,#N/A,FALSE,"WWCM"}</definedName>
    <definedName name="DEDEDZE" localSheetId="0" hidden="1">{#N/A,#N/A,FALSE,"Pharm";#N/A,#N/A,FALSE,"WWCM"}</definedName>
    <definedName name="DEDEDZE" localSheetId="4" hidden="1">{#N/A,#N/A,FALSE,"Pharm";#N/A,#N/A,FALSE,"WWCM"}</definedName>
    <definedName name="DEDEDZE" hidden="1">{#N/A,#N/A,FALSE,"Pharm";#N/A,#N/A,FALSE,"WWCM"}</definedName>
    <definedName name="DEDZD" localSheetId="1" hidden="1">{#N/A,#N/A,FALSE,"Pharm";#N/A,#N/A,FALSE,"WWCM"}</definedName>
    <definedName name="DEDZD" localSheetId="0" hidden="1">{#N/A,#N/A,FALSE,"Pharm";#N/A,#N/A,FALSE,"WWCM"}</definedName>
    <definedName name="DEDZD" localSheetId="4" hidden="1">{#N/A,#N/A,FALSE,"Pharm";#N/A,#N/A,FALSE,"WWCM"}</definedName>
    <definedName name="DEDZD" hidden="1">{#N/A,#N/A,FALSE,"Pharm";#N/A,#N/A,FALSE,"WWCM"}</definedName>
    <definedName name="DEE" localSheetId="1" hidden="1">{#N/A,#N/A,FALSE,"Pharm";#N/A,#N/A,FALSE,"WWCM"}</definedName>
    <definedName name="DEE" localSheetId="0" hidden="1">{#N/A,#N/A,FALSE,"Pharm";#N/A,#N/A,FALSE,"WWCM"}</definedName>
    <definedName name="DEE" localSheetId="4" hidden="1">{#N/A,#N/A,FALSE,"Pharm";#N/A,#N/A,FALSE,"WWCM"}</definedName>
    <definedName name="DEE" hidden="1">{#N/A,#N/A,FALSE,"Pharm";#N/A,#N/A,FALSE,"WWCM"}</definedName>
    <definedName name="DEZLFEZKLHF" localSheetId="1" hidden="1">{#N/A,#N/A,FALSE,"Pharm";#N/A,#N/A,FALSE,"WWCM"}</definedName>
    <definedName name="DEZLFEZKLHF" localSheetId="0" hidden="1">{#N/A,#N/A,FALSE,"Pharm";#N/A,#N/A,FALSE,"WWCM"}</definedName>
    <definedName name="DEZLFEZKLHF" localSheetId="4" hidden="1">{#N/A,#N/A,FALSE,"Pharm";#N/A,#N/A,FALSE,"WWCM"}</definedName>
    <definedName name="DEZLFEZKLHF" hidden="1">{#N/A,#N/A,FALSE,"Pharm";#N/A,#N/A,FALSE,"WWCM"}</definedName>
    <definedName name="DFDD" localSheetId="1" hidden="1">{#N/A,#N/A,FALSE,"REPORT"}</definedName>
    <definedName name="DFDD" localSheetId="0" hidden="1">{#N/A,#N/A,FALSE,"REPORT"}</definedName>
    <definedName name="DFDD" localSheetId="4" hidden="1">{#N/A,#N/A,FALSE,"REPORT"}</definedName>
    <definedName name="DFDD" hidden="1">{#N/A,#N/A,FALSE,"REPORT"}</definedName>
    <definedName name="dfr" localSheetId="1" hidden="1">{#N/A,#N/A,FALSE,"Pharm";#N/A,#N/A,FALSE,"WWCM"}</definedName>
    <definedName name="dfr" localSheetId="0" hidden="1">{#N/A,#N/A,FALSE,"Pharm";#N/A,#N/A,FALSE,"WWCM"}</definedName>
    <definedName name="dfr" localSheetId="4" hidden="1">{#N/A,#N/A,FALSE,"Pharm";#N/A,#N/A,FALSE,"WWCM"}</definedName>
    <definedName name="dfr" hidden="1">{#N/A,#N/A,FALSE,"Pharm";#N/A,#N/A,FALSE,"WWCM"}</definedName>
    <definedName name="djksljd" localSheetId="1" hidden="1">{#N/A,#N/A,FALSE,"Other";#N/A,#N/A,FALSE,"Ace";#N/A,#N/A,FALSE,"Derm"}</definedName>
    <definedName name="djksljd" localSheetId="0" hidden="1">{#N/A,#N/A,FALSE,"Other";#N/A,#N/A,FALSE,"Ace";#N/A,#N/A,FALSE,"Derm"}</definedName>
    <definedName name="djksljd" localSheetId="4" hidden="1">{#N/A,#N/A,FALSE,"Other";#N/A,#N/A,FALSE,"Ace";#N/A,#N/A,FALSE,"Derm"}</definedName>
    <definedName name="djksljd" hidden="1">{#N/A,#N/A,FALSE,"Other";#N/A,#N/A,FALSE,"Ace";#N/A,#N/A,FALSE,"Derm"}</definedName>
    <definedName name="dkgahirghigf" localSheetId="1" hidden="1">{#N/A,#N/A,FALSE,"Pharm";#N/A,#N/A,FALSE,"WWCM"}</definedName>
    <definedName name="dkgahirghigf" localSheetId="0" hidden="1">{#N/A,#N/A,FALSE,"Pharm";#N/A,#N/A,FALSE,"WWCM"}</definedName>
    <definedName name="dkgahirghigf" localSheetId="4" hidden="1">{#N/A,#N/A,FALSE,"Pharm";#N/A,#N/A,FALSE,"WWCM"}</definedName>
    <definedName name="dkgahirghigf" hidden="1">{#N/A,#N/A,FALSE,"Pharm";#N/A,#N/A,FALSE,"WWCM"}</definedName>
    <definedName name="DLOV_oracle_apps_financials_generalLedger_journals_desktopEntry_di_FinGlDesktopMultibatchEntryPageDef_PeriodName_LedgerId_0">[15]_ADFDI_LOV!$C$30:$DC$30</definedName>
    <definedName name="DLOV_oracle_apps_financials_generalLedger_journals_desktopEntry_di_FinGlDesktopMultibatchEntryPageDef_ReversalPeriodName_LedgerId_0">[15]_ADFDI_LOV!$C$32:$DC$32</definedName>
    <definedName name="DPC">'[8]ECO22-31OCT2020 CP (App C)'!$C$7</definedName>
    <definedName name="dsfsffss" localSheetId="1" hidden="1">{#N/A,#N/A,FALSE,"Pharm";#N/A,#N/A,FALSE,"WWCM"}</definedName>
    <definedName name="dsfsffss" localSheetId="0" hidden="1">{#N/A,#N/A,FALSE,"Pharm";#N/A,#N/A,FALSE,"WWCM"}</definedName>
    <definedName name="dsfsffss" localSheetId="4" hidden="1">{#N/A,#N/A,FALSE,"Pharm";#N/A,#N/A,FALSE,"WWCM"}</definedName>
    <definedName name="dsfsffss" hidden="1">{#N/A,#N/A,FALSE,"Pharm";#N/A,#N/A,FALSE,"WWCM"}</definedName>
    <definedName name="EAAF">'[8]ECO22-31OCT2020 EA (App D)'!$C$16</definedName>
    <definedName name="EAF">'[8]ECO22-31OCT2020 EA (App D)'!$C$15</definedName>
    <definedName name="EDH" localSheetId="4">#REF!</definedName>
    <definedName name="EDH">#REF!</definedName>
    <definedName name="EEE" localSheetId="1" hidden="1">{#N/A,#N/A,FALSE,"Pharm";#N/A,#N/A,FALSE,"WWCM"}</definedName>
    <definedName name="EEE" localSheetId="0" hidden="1">{#N/A,#N/A,FALSE,"Pharm";#N/A,#N/A,FALSE,"WWCM"}</definedName>
    <definedName name="EEE" localSheetId="4" hidden="1">{#N/A,#N/A,FALSE,"Pharm";#N/A,#N/A,FALSE,"WWCM"}</definedName>
    <definedName name="EEE" hidden="1">{#N/A,#N/A,FALSE,"Pharm";#N/A,#N/A,FALSE,"WWCM"}</definedName>
    <definedName name="eeeee" localSheetId="1" hidden="1">{#N/A,#N/A,FALSE,"Pharm";#N/A,#N/A,FALSE,"WWCM"}</definedName>
    <definedName name="eeeee" localSheetId="0" hidden="1">{#N/A,#N/A,FALSE,"Pharm";#N/A,#N/A,FALSE,"WWCM"}</definedName>
    <definedName name="eeeee" localSheetId="4" hidden="1">{#N/A,#N/A,FALSE,"Pharm";#N/A,#N/A,FALSE,"WWCM"}</definedName>
    <definedName name="eeeee" hidden="1">{#N/A,#N/A,FALSE,"Pharm";#N/A,#N/A,FALSE,"WWCM"}</definedName>
    <definedName name="efwe" localSheetId="4" hidden="1">#REF!</definedName>
    <definedName name="efwe" hidden="1">#REF!</definedName>
    <definedName name="EGFMH">'[8]ECO22-31OCT2020 EA (App D)'!$C$13</definedName>
    <definedName name="ejkfgkjze" localSheetId="1" hidden="1">{#N/A,#N/A,FALSE,"Pharm";#N/A,#N/A,FALSE,"WWCM"}</definedName>
    <definedName name="ejkfgkjze" localSheetId="0" hidden="1">{#N/A,#N/A,FALSE,"Pharm";#N/A,#N/A,FALSE,"WWCM"}</definedName>
    <definedName name="ejkfgkjze" localSheetId="4" hidden="1">{#N/A,#N/A,FALSE,"Pharm";#N/A,#N/A,FALSE,"WWCM"}</definedName>
    <definedName name="ejkfgkjze" hidden="1">{#N/A,#N/A,FALSE,"Pharm";#N/A,#N/A,FALSE,"WWCM"}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d" localSheetId="1" hidden="1">{#N/A,#N/A,FALSE,"Pharm";#N/A,#N/A,FALSE,"WWCM"}</definedName>
    <definedName name="erd" localSheetId="0" hidden="1">{#N/A,#N/A,FALSE,"Pharm";#N/A,#N/A,FALSE,"WWCM"}</definedName>
    <definedName name="erd" localSheetId="4" hidden="1">{#N/A,#N/A,FALSE,"Pharm";#N/A,#N/A,FALSE,"WWCM"}</definedName>
    <definedName name="erd" hidden="1">{#N/A,#N/A,FALSE,"Pharm";#N/A,#N/A,FALSE,"WWCM"}</definedName>
    <definedName name="ERDRE" localSheetId="4" hidden="1">#REF!</definedName>
    <definedName name="ERDRE" hidden="1">#REF!</definedName>
    <definedName name="erryeyetyuu" localSheetId="1" hidden="1">{#N/A,#N/A,FALSE,"Pharm";#N/A,#N/A,FALSE,"WWCM"}</definedName>
    <definedName name="erryeyetyuu" localSheetId="0" hidden="1">{#N/A,#N/A,FALSE,"Pharm";#N/A,#N/A,FALSE,"WWCM"}</definedName>
    <definedName name="erryeyetyuu" localSheetId="4" hidden="1">{#N/A,#N/A,FALSE,"Pharm";#N/A,#N/A,FALSE,"WWCM"}</definedName>
    <definedName name="erryeyetyuu" hidden="1">{#N/A,#N/A,FALSE,"Pharm";#N/A,#N/A,FALSE,"WWCM"}</definedName>
    <definedName name="ESSAI" localSheetId="1" hidden="1">{#N/A,#N/A,FALSE,"Pharm";#N/A,#N/A,FALSE,"WWCM"}</definedName>
    <definedName name="ESSAI" localSheetId="0" hidden="1">{#N/A,#N/A,FALSE,"Pharm";#N/A,#N/A,FALSE,"WWCM"}</definedName>
    <definedName name="ESSAI" localSheetId="4" hidden="1">{#N/A,#N/A,FALSE,"Pharm";#N/A,#N/A,FALSE,"WWCM"}</definedName>
    <definedName name="ESSAI" hidden="1">{#N/A,#N/A,FALSE,"Pharm";#N/A,#N/A,FALSE,"WWCM"}</definedName>
    <definedName name="ETFMH">'[8]ECO22-31OCT2020 EA (App D)'!$C$14</definedName>
    <definedName name="EV__LASTREFTIME__" hidden="1">38579.6373148148</definedName>
    <definedName name="ewwe" localSheetId="1" hidden="1">{#N/A,#N/A,FALSE,"REPORT"}</definedName>
    <definedName name="ewwe" localSheetId="0" hidden="1">{#N/A,#N/A,FALSE,"REPORT"}</definedName>
    <definedName name="ewwe" localSheetId="4" hidden="1">{#N/A,#N/A,FALSE,"REPORT"}</definedName>
    <definedName name="ewwe" hidden="1">{#N/A,#N/A,FALSE,"REPORT"}</definedName>
    <definedName name="f" localSheetId="4" hidden="1">#REF!</definedName>
    <definedName name="f" hidden="1">#REF!</definedName>
    <definedName name="FactSheetSpellRange" localSheetId="4">#REF!</definedName>
    <definedName name="FactSheetSpellRange">#REF!</definedName>
    <definedName name="FCEF">'[8]ECO22-31OCT2020 CP (App C)'!$C$15</definedName>
    <definedName name="FDFD" localSheetId="1" hidden="1">{#N/A,#N/A,FALSE,"Pharm";#N/A,#N/A,FALSE,"WWCM"}</definedName>
    <definedName name="FDFD" localSheetId="0" hidden="1">{#N/A,#N/A,FALSE,"Pharm";#N/A,#N/A,FALSE,"WWCM"}</definedName>
    <definedName name="FDFD" localSheetId="4" hidden="1">{#N/A,#N/A,FALSE,"Pharm";#N/A,#N/A,FALSE,"WWCM"}</definedName>
    <definedName name="FDFD" hidden="1">{#N/A,#N/A,FALSE,"Pharm";#N/A,#N/A,FALSE,"WWCM"}</definedName>
    <definedName name="fds" localSheetId="1" hidden="1">{#N/A,#N/A,FALSE,"Pharm";#N/A,#N/A,FALSE,"WWCM"}</definedName>
    <definedName name="fds" localSheetId="0" hidden="1">{#N/A,#N/A,FALSE,"Pharm";#N/A,#N/A,FALSE,"WWCM"}</definedName>
    <definedName name="fds" localSheetId="4" hidden="1">{#N/A,#N/A,FALSE,"Pharm";#N/A,#N/A,FALSE,"WWCM"}</definedName>
    <definedName name="fds" hidden="1">{#N/A,#N/A,FALSE,"Pharm";#N/A,#N/A,FALSE,"WWCM"}</definedName>
    <definedName name="FEMA_PA_Code" localSheetId="4">#REF!</definedName>
    <definedName name="FEMA_PA_Code">#REF!</definedName>
    <definedName name="ff" localSheetId="1" hidden="1">{#N/A,#N/A,FALSE,"Pharm";#N/A,#N/A,FALSE,"WWCM"}</definedName>
    <definedName name="ff" localSheetId="0" hidden="1">{#N/A,#N/A,FALSE,"Pharm";#N/A,#N/A,FALSE,"WWCM"}</definedName>
    <definedName name="ff" localSheetId="4" hidden="1">{#N/A,#N/A,FALSE,"Pharm";#N/A,#N/A,FALSE,"WWCM"}</definedName>
    <definedName name="ff" hidden="1">{#N/A,#N/A,FALSE,"Pharm";#N/A,#N/A,FALSE,"WWCM"}</definedName>
    <definedName name="fff" localSheetId="1" hidden="1">{#N/A,#N/A,FALSE,"Pharm";#N/A,#N/A,FALSE,"WWCM"}</definedName>
    <definedName name="fff" localSheetId="0" hidden="1">{#N/A,#N/A,FALSE,"Pharm";#N/A,#N/A,FALSE,"WWCM"}</definedName>
    <definedName name="fff" localSheetId="4" hidden="1">{#N/A,#N/A,FALSE,"Pharm";#N/A,#N/A,FALSE,"WWCM"}</definedName>
    <definedName name="fff" hidden="1">{#N/A,#N/A,FALSE,"Pharm";#N/A,#N/A,FALSE,"WWCM"}</definedName>
    <definedName name="fffffff" localSheetId="1" hidden="1">{#N/A,#N/A,FALSE,"Pharm";#N/A,#N/A,FALSE,"WWCM"}</definedName>
    <definedName name="fffffff" localSheetId="0" hidden="1">{#N/A,#N/A,FALSE,"Pharm";#N/A,#N/A,FALSE,"WWCM"}</definedName>
    <definedName name="fffffff" localSheetId="4" hidden="1">{#N/A,#N/A,FALSE,"Pharm";#N/A,#N/A,FALSE,"WWCM"}</definedName>
    <definedName name="fffffff" hidden="1">{#N/A,#N/A,FALSE,"Pharm";#N/A,#N/A,FALSE,"WWCM"}</definedName>
    <definedName name="fg" localSheetId="1" hidden="1">{#N/A,#N/A,FALSE,"REPORT"}</definedName>
    <definedName name="fg" localSheetId="0" hidden="1">{#N/A,#N/A,FALSE,"REPORT"}</definedName>
    <definedName name="fg" localSheetId="4" hidden="1">{#N/A,#N/A,FALSE,"REPORT"}</definedName>
    <definedName name="fg" hidden="1">{#N/A,#N/A,FALSE,"REPORT"}</definedName>
    <definedName name="fgkjkh" localSheetId="1" hidden="1">{#N/A,#N/A,FALSE,"REPORT"}</definedName>
    <definedName name="fgkjkh" localSheetId="0" hidden="1">{#N/A,#N/A,FALSE,"REPORT"}</definedName>
    <definedName name="fgkjkh" localSheetId="4" hidden="1">{#N/A,#N/A,FALSE,"REPORT"}</definedName>
    <definedName name="fgkjkh" hidden="1">{#N/A,#N/A,FALSE,"REPORT"}</definedName>
    <definedName name="Fixed_costs" localSheetId="4">#REF!</definedName>
    <definedName name="Fixed_costs">#REF!</definedName>
    <definedName name="Fixed_Per">'[13]Hyperion GL'!$V$2:$V$5003</definedName>
    <definedName name="FJEZK" localSheetId="1" hidden="1">{#N/A,#N/A,FALSE,"Pharm";#N/A,#N/A,FALSE,"WWCM"}</definedName>
    <definedName name="FJEZK" localSheetId="0" hidden="1">{#N/A,#N/A,FALSE,"Pharm";#N/A,#N/A,FALSE,"WWCM"}</definedName>
    <definedName name="FJEZK" localSheetId="4" hidden="1">{#N/A,#N/A,FALSE,"Pharm";#N/A,#N/A,FALSE,"WWCM"}</definedName>
    <definedName name="FJEZK" hidden="1">{#N/A,#N/A,FALSE,"Pharm";#N/A,#N/A,FALSE,"WWCM"}</definedName>
    <definedName name="FMAF">'[8]ECO22-31OCT2020 EA (App D)'!$C$12</definedName>
    <definedName name="FOMC">'[8]ECO22-31OCT2020 CP (App C)'!$C$12</definedName>
    <definedName name="FRF" localSheetId="1" hidden="1">{#N/A,#N/A,FALSE,"1";#N/A,#N/A,FALSE,"2";#N/A,#N/A,FALSE,"16 - 17";#N/A,#N/A,FALSE,"18 - 19";#N/A,#N/A,FALSE,"26";#N/A,#N/A,FALSE,"27";#N/A,#N/A,FALSE,"28"}</definedName>
    <definedName name="FRF" localSheetId="0" hidden="1">{#N/A,#N/A,FALSE,"1";#N/A,#N/A,FALSE,"2";#N/A,#N/A,FALSE,"16 - 17";#N/A,#N/A,FALSE,"18 - 19";#N/A,#N/A,FALSE,"26";#N/A,#N/A,FALSE,"27";#N/A,#N/A,FALSE,"28"}</definedName>
    <definedName name="FRF" localSheetId="4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1" hidden="1">{#N/A,#N/A,FALSE,"Pharm";#N/A,#N/A,FALSE,"WWCM"}</definedName>
    <definedName name="FRFERFE" localSheetId="0" hidden="1">{#N/A,#N/A,FALSE,"Pharm";#N/A,#N/A,FALSE,"WWCM"}</definedName>
    <definedName name="FRFERFE" localSheetId="4" hidden="1">{#N/A,#N/A,FALSE,"Pharm";#N/A,#N/A,FALSE,"WWCM"}</definedName>
    <definedName name="FRFERFE" hidden="1">{#N/A,#N/A,FALSE,"Pharm";#N/A,#N/A,FALSE,"WWCM"}</definedName>
    <definedName name="FuelHeatContent">[14]Conversions!$B$7:$F$12</definedName>
    <definedName name="FVG" localSheetId="1" hidden="1">{#N/A,#N/A,FALSE,"Pharm";#N/A,#N/A,FALSE,"WWCM"}</definedName>
    <definedName name="FVG" localSheetId="0" hidden="1">{#N/A,#N/A,FALSE,"Pharm";#N/A,#N/A,FALSE,"WWCM"}</definedName>
    <definedName name="FVG" localSheetId="4" hidden="1">{#N/A,#N/A,FALSE,"Pharm";#N/A,#N/A,FALSE,"WWCM"}</definedName>
    <definedName name="FVG" hidden="1">{#N/A,#N/A,FALSE,"Pharm";#N/A,#N/A,FALSE,"WWCM"}</definedName>
    <definedName name="g" localSheetId="1" hidden="1">{#N/A,#N/A,FALSE,"Pharm";#N/A,#N/A,FALSE,"WWCM"}</definedName>
    <definedName name="g" localSheetId="0" hidden="1">{#N/A,#N/A,FALSE,"Pharm";#N/A,#N/A,FALSE,"WWCM"}</definedName>
    <definedName name="g" localSheetId="4" hidden="1">{#N/A,#N/A,FALSE,"Pharm";#N/A,#N/A,FALSE,"WWCM"}</definedName>
    <definedName name="g" hidden="1">{#N/A,#N/A,FALSE,"Pharm";#N/A,#N/A,FALSE,"WWCM"}</definedName>
    <definedName name="G1B" localSheetId="4">#REF!</definedName>
    <definedName name="G1B">#REF!</definedName>
    <definedName name="G1B_2" localSheetId="4">#REF!</definedName>
    <definedName name="G1B_2">#REF!</definedName>
    <definedName name="G1Left" localSheetId="4">#REF!</definedName>
    <definedName name="G1Left">#REF!</definedName>
    <definedName name="G1Left_2" localSheetId="4">#REF!</definedName>
    <definedName name="G1Left_2">#REF!</definedName>
    <definedName name="G1M" localSheetId="4">#REF!</definedName>
    <definedName name="G1M">#REF!</definedName>
    <definedName name="G1M_2" localSheetId="4">#REF!</definedName>
    <definedName name="G1M_2">#REF!</definedName>
    <definedName name="G1Right" localSheetId="4">#REF!</definedName>
    <definedName name="G1Right">#REF!</definedName>
    <definedName name="G1Right_2" localSheetId="4">#REF!</definedName>
    <definedName name="G1Right_2">#REF!</definedName>
    <definedName name="gdfgdf" localSheetId="1" hidden="1">{#N/A,#N/A,FALSE,"Pharm";#N/A,#N/A,FALSE,"WWCM"}</definedName>
    <definedName name="gdfgdf" localSheetId="0" hidden="1">{#N/A,#N/A,FALSE,"Pharm";#N/A,#N/A,FALSE,"WWCM"}</definedName>
    <definedName name="gdfgdf" localSheetId="4" hidden="1">{#N/A,#N/A,FALSE,"Pharm";#N/A,#N/A,FALSE,"WWCM"}</definedName>
    <definedName name="gdfgdf" hidden="1">{#N/A,#N/A,FALSE,"Pharm";#N/A,#N/A,FALSE,"WWCM"}</definedName>
    <definedName name="GFC">'[8]ECO22-31OCT2020 HRA (App O)'!$X$14</definedName>
    <definedName name="gfdjhjh" localSheetId="1" hidden="1">{#N/A,#N/A,FALSE,"Pharm";#N/A,#N/A,FALSE,"WWCM"}</definedName>
    <definedName name="gfdjhjh" localSheetId="0" hidden="1">{#N/A,#N/A,FALSE,"Pharm";#N/A,#N/A,FALSE,"WWCM"}</definedName>
    <definedName name="gfdjhjh" localSheetId="4" hidden="1">{#N/A,#N/A,FALSE,"Pharm";#N/A,#N/A,FALSE,"WWCM"}</definedName>
    <definedName name="gfdjhjh" hidden="1">{#N/A,#N/A,FALSE,"Pharm";#N/A,#N/A,FALSE,"WWCM"}</definedName>
    <definedName name="ghjggjh" localSheetId="1" hidden="1">{#N/A,#N/A,FALSE,"Pharm";#N/A,#N/A,FALSE,"WWCM"}</definedName>
    <definedName name="ghjggjh" localSheetId="0" hidden="1">{#N/A,#N/A,FALSE,"Pharm";#N/A,#N/A,FALSE,"WWCM"}</definedName>
    <definedName name="ghjggjh" localSheetId="4" hidden="1">{#N/A,#N/A,FALSE,"Pharm";#N/A,#N/A,FALSE,"WWCM"}</definedName>
    <definedName name="ghjggjh" hidden="1">{#N/A,#N/A,FALSE,"Pharm";#N/A,#N/A,FALSE,"WWCM"}</definedName>
    <definedName name="GL">[16]coa!$I$1:$I$532</definedName>
    <definedName name="GLd">[16]coa!$J$1:$J$532</definedName>
    <definedName name="GLDTL" hidden="1">'[17]RPL DETAIL'!$A$1:$F$62</definedName>
    <definedName name="Global1" localSheetId="1" hidden="1">{#N/A,#N/A,FALSE,"Pharm";#N/A,#N/A,FALSE,"WWCM"}</definedName>
    <definedName name="Global1" localSheetId="0" hidden="1">{#N/A,#N/A,FALSE,"Pharm";#N/A,#N/A,FALSE,"WWCM"}</definedName>
    <definedName name="Global1" localSheetId="4" hidden="1">{#N/A,#N/A,FALSE,"Pharm";#N/A,#N/A,FALSE,"WWCM"}</definedName>
    <definedName name="Global1" hidden="1">{#N/A,#N/A,FALSE,"Pharm";#N/A,#N/A,FALSE,"WWCM"}</definedName>
    <definedName name="graph" localSheetId="1" hidden="1">{#N/A,#N/A,FALSE,"REPORT"}</definedName>
    <definedName name="graph" localSheetId="0" hidden="1">{#N/A,#N/A,FALSE,"REPORT"}</definedName>
    <definedName name="graph" localSheetId="4" hidden="1">{#N/A,#N/A,FALSE,"REPORT"}</definedName>
    <definedName name="graph" hidden="1">{#N/A,#N/A,FALSE,"REPORT"}</definedName>
    <definedName name="Gross_margin" localSheetId="4">#REF!</definedName>
    <definedName name="Gross_margin">#REF!</definedName>
    <definedName name="h" localSheetId="1" hidden="1">{#N/A,#N/A,FALSE,"REPORT"}</definedName>
    <definedName name="h" localSheetId="0" hidden="1">{#N/A,#N/A,FALSE,"REPORT"}</definedName>
    <definedName name="h" localSheetId="4" hidden="1">{#N/A,#N/A,FALSE,"REPORT"}</definedName>
    <definedName name="h" hidden="1">{#N/A,#N/A,FALSE,"REPORT"}</definedName>
    <definedName name="H3B" localSheetId="4">#REF!</definedName>
    <definedName name="H3B">#REF!</definedName>
    <definedName name="H3B_2" localSheetId="4">#REF!</definedName>
    <definedName name="H3B_2">#REF!</definedName>
    <definedName name="H3Left" localSheetId="4">#REF!</definedName>
    <definedName name="H3Left">#REF!</definedName>
    <definedName name="H3Left_2" localSheetId="4">#REF!</definedName>
    <definedName name="H3Left_2">#REF!</definedName>
    <definedName name="H3M" localSheetId="4">#REF!</definedName>
    <definedName name="H3M">#REF!</definedName>
    <definedName name="H3M_2" localSheetId="4">#REF!</definedName>
    <definedName name="H3M_2">#REF!</definedName>
    <definedName name="H3Right" localSheetId="4">#REF!</definedName>
    <definedName name="H3Right">#REF!</definedName>
    <definedName name="H3Right_2" localSheetId="4">#REF!</definedName>
    <definedName name="H3Right_2">#REF!</definedName>
    <definedName name="HFinGraph" localSheetId="1" hidden="1">{#N/A,#N/A,FALSE,"Pharm";#N/A,#N/A,FALSE,"WWCM"}</definedName>
    <definedName name="HFinGraph" localSheetId="0" hidden="1">{#N/A,#N/A,FALSE,"Pharm";#N/A,#N/A,FALSE,"WWCM"}</definedName>
    <definedName name="HFinGraph" localSheetId="4" hidden="1">{#N/A,#N/A,FALSE,"Pharm";#N/A,#N/A,FALSE,"WWCM"}</definedName>
    <definedName name="HFinGraph" hidden="1">{#N/A,#N/A,FALSE,"Pharm";#N/A,#N/A,FALSE,"WWCM"}</definedName>
    <definedName name="Hibh" localSheetId="1" hidden="1">{#N/A,#N/A,FALSE,"Pharm";#N/A,#N/A,FALSE,"WWCM"}</definedName>
    <definedName name="Hibh" localSheetId="0" hidden="1">{#N/A,#N/A,FALSE,"Pharm";#N/A,#N/A,FALSE,"WWCM"}</definedName>
    <definedName name="Hibh" localSheetId="4" hidden="1">{#N/A,#N/A,FALSE,"Pharm";#N/A,#N/A,FALSE,"WWCM"}</definedName>
    <definedName name="Hibh" hidden="1">{#N/A,#N/A,FALSE,"Pharm";#N/A,#N/A,FALSE,"WWCM"}</definedName>
    <definedName name="HiddenYesNoDropdown">'[18]A05 SAD Schedule'!#REF!</definedName>
    <definedName name="High" localSheetId="1" hidden="1">{#N/A,#N/A,FALSE,"Pharm";#N/A,#N/A,FALSE,"WWCM"}</definedName>
    <definedName name="High" localSheetId="0" hidden="1">{#N/A,#N/A,FALSE,"Pharm";#N/A,#N/A,FALSE,"WWCM"}</definedName>
    <definedName name="High" localSheetId="4" hidden="1">{#N/A,#N/A,FALSE,"Pharm";#N/A,#N/A,FALSE,"WWCM"}</definedName>
    <definedName name="High" hidden="1">{#N/A,#N/A,FALSE,"Pharm";#N/A,#N/A,FALSE,"WWCM"}</definedName>
    <definedName name="hjhjffukfuk" localSheetId="1" hidden="1">{#N/A,#N/A,FALSE,"Pharm";#N/A,#N/A,FALSE,"WWCM"}</definedName>
    <definedName name="hjhjffukfuk" localSheetId="0" hidden="1">{#N/A,#N/A,FALSE,"Pharm";#N/A,#N/A,FALSE,"WWCM"}</definedName>
    <definedName name="hjhjffukfuk" localSheetId="4" hidden="1">{#N/A,#N/A,FALSE,"Pharm";#N/A,#N/A,FALSE,"WWCM"}</definedName>
    <definedName name="hjhjffukfuk" hidden="1">{#N/A,#N/A,FALSE,"Pharm";#N/A,#N/A,FALSE,"WWCM"}</definedName>
    <definedName name="hjhjfkfukywrte" localSheetId="1" hidden="1">{#N/A,#N/A,FALSE,"Pharm";#N/A,#N/A,FALSE,"WWCM"}</definedName>
    <definedName name="hjhjfkfukywrte" localSheetId="0" hidden="1">{#N/A,#N/A,FALSE,"Pharm";#N/A,#N/A,FALSE,"WWCM"}</definedName>
    <definedName name="hjhjfkfukywrte" localSheetId="4" hidden="1">{#N/A,#N/A,FALSE,"Pharm";#N/A,#N/A,FALSE,"WWCM"}</definedName>
    <definedName name="hjhjfkfukywrte" hidden="1">{#N/A,#N/A,FALSE,"Pharm";#N/A,#N/A,FALSE,"WWCM"}</definedName>
    <definedName name="hjhkjkl" localSheetId="1" hidden="1">{#N/A,#N/A,FALSE,"Pharm";#N/A,#N/A,FALSE,"WWCM"}</definedName>
    <definedName name="hjhkjkl" localSheetId="0" hidden="1">{#N/A,#N/A,FALSE,"Pharm";#N/A,#N/A,FALSE,"WWCM"}</definedName>
    <definedName name="hjhkjkl" localSheetId="4" hidden="1">{#N/A,#N/A,FALSE,"Pharm";#N/A,#N/A,FALSE,"WWCM"}</definedName>
    <definedName name="hjhkjkl" hidden="1">{#N/A,#N/A,FALSE,"Pharm";#N/A,#N/A,FALSE,"WWCM"}</definedName>
    <definedName name="hjjjkk" localSheetId="1" hidden="1">{#N/A,#N/A,FALSE,"REPORT"}</definedName>
    <definedName name="hjjjkk" localSheetId="0" hidden="1">{#N/A,#N/A,FALSE,"REPORT"}</definedName>
    <definedName name="hjjjkk" localSheetId="4" hidden="1">{#N/A,#N/A,FALSE,"REPORT"}</definedName>
    <definedName name="hjjjkk" hidden="1">{#N/A,#N/A,FALSE,"REPORT"}</definedName>
    <definedName name="hjjkk" localSheetId="1" hidden="1">{#N/A,#N/A,FALSE,"Pharm";#N/A,#N/A,FALSE,"WWCM"}</definedName>
    <definedName name="hjjkk" localSheetId="0" hidden="1">{#N/A,#N/A,FALSE,"Pharm";#N/A,#N/A,FALSE,"WWCM"}</definedName>
    <definedName name="hjjkk" localSheetId="4" hidden="1">{#N/A,#N/A,FALSE,"Pharm";#N/A,#N/A,FALSE,"WWCM"}</definedName>
    <definedName name="hjjkk" hidden="1">{#N/A,#N/A,FALSE,"Pharm";#N/A,#N/A,FALSE,"WWCM"}</definedName>
    <definedName name="hjkk" localSheetId="1" hidden="1">{#N/A,#N/A,FALSE,"Pharm";#N/A,#N/A,FALSE,"WWCM"}</definedName>
    <definedName name="hjkk" localSheetId="0" hidden="1">{#N/A,#N/A,FALSE,"Pharm";#N/A,#N/A,FALSE,"WWCM"}</definedName>
    <definedName name="hjkk" localSheetId="4" hidden="1">{#N/A,#N/A,FALSE,"Pharm";#N/A,#N/A,FALSE,"WWCM"}</definedName>
    <definedName name="hjkk" hidden="1">{#N/A,#N/A,FALSE,"Pharm";#N/A,#N/A,FALSE,"WWCM"}</definedName>
    <definedName name="HKSH" localSheetId="1" hidden="1">{#N/A,#N/A,FALSE,"REPORT"}</definedName>
    <definedName name="HKSH" localSheetId="0" hidden="1">{#N/A,#N/A,FALSE,"REPORT"}</definedName>
    <definedName name="HKSH" localSheetId="4" hidden="1">{#N/A,#N/A,FALSE,"REPORT"}</definedName>
    <definedName name="HKSH" hidden="1">{#N/A,#N/A,FALSE,"REPORT"}</definedName>
    <definedName name="HMG" localSheetId="1" hidden="1">{#N/A,#N/A,FALSE,"REPORT"}</definedName>
    <definedName name="HMG" localSheetId="0" hidden="1">{#N/A,#N/A,FALSE,"REPORT"}</definedName>
    <definedName name="HMG" localSheetId="4" hidden="1">{#N/A,#N/A,FALSE,"REPORT"}</definedName>
    <definedName name="HMG" hidden="1">{#N/A,#N/A,FALSE,"REPORT"}</definedName>
    <definedName name="HTML_CodePage" hidden="1">1252</definedName>
    <definedName name="HTML_Control" localSheetId="1" hidden="1">{"'A'!$CL$1:$DB$170"}</definedName>
    <definedName name="HTML_Control" localSheetId="0" hidden="1">{"'A'!$CL$1:$DB$170"}</definedName>
    <definedName name="HTML_Control" localSheetId="4" hidden="1">{"'A'!$CL$1:$DB$170"}</definedName>
    <definedName name="HTML_Control" hidden="1">{"'A'!$CL$1:$DB$170"}</definedName>
    <definedName name="HTML_Control_1_1" localSheetId="1" hidden="1">{"'Output'!$B$1:$E$30"}</definedName>
    <definedName name="HTML_Control_1_1" localSheetId="0" hidden="1">{"'Output'!$B$1:$E$30"}</definedName>
    <definedName name="HTML_Control_1_1" localSheetId="4" hidden="1">{"'Output'!$B$1:$E$30"}</definedName>
    <definedName name="HTML_Control_1_1" hidden="1">{"'Output'!$B$1:$E$30"}</definedName>
    <definedName name="HTML_Control_2" localSheetId="1" hidden="1">{"'Output'!$B$1:$E$30"}</definedName>
    <definedName name="HTML_Control_2" localSheetId="0" hidden="1">{"'Output'!$B$1:$E$30"}</definedName>
    <definedName name="HTML_Control_2" localSheetId="4" hidden="1">{"'Output'!$B$1:$E$30"}</definedName>
    <definedName name="HTML_Control_2" hidden="1">{"'Output'!$B$1:$E$30"}</definedName>
    <definedName name="HTML_Control_2_1" localSheetId="1" hidden="1">{"'Output'!$B$1:$E$30"}</definedName>
    <definedName name="HTML_Control_2_1" localSheetId="0" hidden="1">{"'Output'!$B$1:$E$30"}</definedName>
    <definedName name="HTML_Control_2_1" localSheetId="4" hidden="1">{"'Output'!$B$1:$E$30"}</definedName>
    <definedName name="HTML_Control_2_1" hidden="1">{"'Output'!$B$1:$E$30"}</definedName>
    <definedName name="HTML_Control_3" localSheetId="1" hidden="1">{"'Output'!$B$1:$E$30"}</definedName>
    <definedName name="HTML_Control_3" localSheetId="0" hidden="1">{"'Output'!$B$1:$E$30"}</definedName>
    <definedName name="HTML_Control_3" localSheetId="4" hidden="1">{"'Output'!$B$1:$E$30"}</definedName>
    <definedName name="HTML_Control_3" hidden="1">{"'Output'!$B$1:$E$30"}</definedName>
    <definedName name="HTML_Control_4" localSheetId="1" hidden="1">{"'Output'!$B$1:$E$30"}</definedName>
    <definedName name="HTML_Control_4" localSheetId="0" hidden="1">{"'Output'!$B$1:$E$30"}</definedName>
    <definedName name="HTML_Control_4" localSheetId="4" hidden="1">{"'Output'!$B$1:$E$30"}</definedName>
    <definedName name="HTML_Control_4" hidden="1">{"'Output'!$B$1:$E$30"}</definedName>
    <definedName name="HTML_Control_5" localSheetId="1" hidden="1">{"'Output'!$B$1:$E$30"}</definedName>
    <definedName name="HTML_Control_5" localSheetId="0" hidden="1">{"'Output'!$B$1:$E$30"}</definedName>
    <definedName name="HTML_Control_5" localSheetId="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"Local Currency to US Dollar"</definedName>
    <definedName name="HTML_LastUpdate" hidden="1">"2/23/98"</definedName>
    <definedName name="HTML_LineAfter" hidden="1">FALSE</definedName>
    <definedName name="HTML_LineBefore" hidden="1">FALSE</definedName>
    <definedName name="HTML_Name" hidden="1">"†††††††††††"</definedName>
    <definedName name="HTML_OBDlg2" hidden="1">TRUE</definedName>
    <definedName name="HTML_OBDlg4" hidden="1">TRUE</definedName>
    <definedName name="HTML_OS" hidden="1">0</definedName>
    <definedName name="HTML_PathFile" hidden="1">"S:\shared\finrpt\fx\rates\mar98l.htm"</definedName>
    <definedName name="HTML_Title" hidden="1">"Local Currency to US Dollar"</definedName>
    <definedName name="htyuityuiotio" localSheetId="1" hidden="1">{#N/A,#N/A,FALSE,"REPORT"}</definedName>
    <definedName name="htyuityuiotio" localSheetId="0" hidden="1">{#N/A,#N/A,FALSE,"REPORT"}</definedName>
    <definedName name="htyuityuiotio" localSheetId="4" hidden="1">{#N/A,#N/A,FALSE,"REPORT"}</definedName>
    <definedName name="htyuityuiotio" hidden="1">{#N/A,#N/A,FALSE,"REPORT"}</definedName>
    <definedName name="Hypertention" localSheetId="1" hidden="1">{#N/A,#N/A,FALSE,"Pharm";#N/A,#N/A,FALSE,"WWCM"}</definedName>
    <definedName name="Hypertention" localSheetId="0" hidden="1">{#N/A,#N/A,FALSE,"Pharm";#N/A,#N/A,FALSE,"WWCM"}</definedName>
    <definedName name="Hypertention" localSheetId="4" hidden="1">{#N/A,#N/A,FALSE,"Pharm";#N/A,#N/A,FALSE,"WWCM"}</definedName>
    <definedName name="Hypertention" hidden="1">{#N/A,#N/A,FALSE,"Pharm";#N/A,#N/A,FALSE,"WWCM"}</definedName>
    <definedName name="hypo" localSheetId="1" hidden="1">{#N/A,#N/A,FALSE,"Pharm";#N/A,#N/A,FALSE,"WWCM"}</definedName>
    <definedName name="hypo" localSheetId="0" hidden="1">{#N/A,#N/A,FALSE,"Pharm";#N/A,#N/A,FALSE,"WWCM"}</definedName>
    <definedName name="hypo" localSheetId="4" hidden="1">{#N/A,#N/A,FALSE,"Pharm";#N/A,#N/A,FALSE,"WWCM"}</definedName>
    <definedName name="hypo" hidden="1">{#N/A,#N/A,FALSE,"Pharm";#N/A,#N/A,FALSE,"WWCM"}</definedName>
    <definedName name="Inflation">0</definedName>
    <definedName name="INFORME_AGO" localSheetId="1" hidden="1">{"DESV HR GROSS",#N/A,FALSE,"H_R_";"COSTO GEN 1",#N/A,FALSE,"H_R_";"COSTO COMB",#N/A,FALSE,"H_R_";"VAR H R",#N/A,FALSE,"H_R_";"VAPOR DISP",#N/A,FALSE,"DISP";"H R NETO",#N/A,FALSE,"H_R_";"CICLO DISP",#N/A,FALSE,"DISP";"CICLO HRS",#N/A,FALSE,"DISP";"DIESEL DISP",#N/A,FALSE,"DISP";"DIESEL HRS",#N/A,FALSE,"DISP";"HIDRO DISP",#N/A,FALSE,"DISP";"VAPOR HRS",#N/A,FALSE,"DISP";"HIDRO HRS",#N/A,FALSE,"DISP";"T GAS DISP",#N/A,FALSE,"DISP";"T GAS HRS",#N/A,FALSE,"DISP"}</definedName>
    <definedName name="INFORME_AGO" localSheetId="0" hidden="1">{"DESV HR GROSS",#N/A,FALSE,"H_R_";"COSTO GEN 1",#N/A,FALSE,"H_R_";"COSTO COMB",#N/A,FALSE,"H_R_";"VAR H R",#N/A,FALSE,"H_R_";"VAPOR DISP",#N/A,FALSE,"DISP";"H R NETO",#N/A,FALSE,"H_R_";"CICLO DISP",#N/A,FALSE,"DISP";"CICLO HRS",#N/A,FALSE,"DISP";"DIESEL DISP",#N/A,FALSE,"DISP";"DIESEL HRS",#N/A,FALSE,"DISP";"HIDRO DISP",#N/A,FALSE,"DISP";"VAPOR HRS",#N/A,FALSE,"DISP";"HIDRO HRS",#N/A,FALSE,"DISP";"T GAS DISP",#N/A,FALSE,"DISP";"T GAS HRS",#N/A,FALSE,"DISP"}</definedName>
    <definedName name="INFORME_AGO" localSheetId="4" hidden="1">{"DESV HR GROSS",#N/A,FALSE,"H_R_";"COSTO GEN 1",#N/A,FALSE,"H_R_";"COSTO COMB",#N/A,FALSE,"H_R_";"VAR H R",#N/A,FALSE,"H_R_";"VAPOR DISP",#N/A,FALSE,"DISP";"H R NETO",#N/A,FALSE,"H_R_";"CICLO DISP",#N/A,FALSE,"DISP";"CICLO HRS",#N/A,FALSE,"DISP";"DIESEL DISP",#N/A,FALSE,"DISP";"DIESEL HRS",#N/A,FALSE,"DISP";"HIDRO DISP",#N/A,FALSE,"DISP";"VAPOR HRS",#N/A,FALSE,"DISP";"HIDRO HRS",#N/A,FALSE,"DISP";"T GAS DISP",#N/A,FALSE,"DISP";"T GAS HRS",#N/A,FALSE,"DISP"}</definedName>
    <definedName name="INFORME_AGO" hidden="1">{"DESV HR GROSS",#N/A,FALSE,"H_R_";"COSTO GEN 1",#N/A,FALSE,"H_R_";"COSTO COMB",#N/A,FALSE,"H_R_";"VAR H R",#N/A,FALSE,"H_R_";"VAPOR DISP",#N/A,FALSE,"DISP";"H R NETO",#N/A,FALSE,"H_R_";"CICLO DISP",#N/A,FALSE,"DISP";"CICLO HRS",#N/A,FALSE,"DISP";"DIESEL DISP",#N/A,FALSE,"DISP";"DIESEL HRS",#N/A,FALSE,"DISP";"HIDRO DISP",#N/A,FALSE,"DISP";"VAPOR HRS",#N/A,FALSE,"DISP";"HIDRO HRS",#N/A,FALSE,"DISP";"T GAS DISP",#N/A,FALSE,"DISP";"T GAS HRS",#N/A,FALSE,"DISP"}</definedName>
    <definedName name="IP" localSheetId="1" hidden="1">{#N/A,#N/A,FALSE,"Pharm";#N/A,#N/A,FALSE,"WWCM"}</definedName>
    <definedName name="IP" localSheetId="0" hidden="1">{#N/A,#N/A,FALSE,"Pharm";#N/A,#N/A,FALSE,"WWCM"}</definedName>
    <definedName name="IP" localSheetId="4" hidden="1">{#N/A,#N/A,FALSE,"Pharm";#N/A,#N/A,FALSE,"WWCM"}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"c100"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IZED_INTEREST" hidden="1">"c2076"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RATE" hidden="1">"c2192"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"c360"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"c368"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"c373"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BV_REUT" hidden="1">"c5409"</definedName>
    <definedName name="IQ_EST_ACT_BV_THOM" hidden="1">"c5153"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"001"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"07/10/2017 14:17:57"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"c362"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"c1026"</definedName>
    <definedName name="IQ_PRICE_OVER_LTM_EPS" hidden="1">"c1029"</definedName>
    <definedName name="IQ_PRICE_TARGET" hidden="1">"c82"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"c1122"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URN" hidden="1">"c2122"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SUBS" hidden="1">"c2119"</definedName>
    <definedName name="IQ_TOTAL_UNUSUAL" hidden="1">"c1508"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"c40"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QB_BOOKMARK_COUNT" hidden="1">1</definedName>
    <definedName name="IQB_BOOKMARK_LOCATION_0" localSheetId="4" hidden="1">#REF!</definedName>
    <definedName name="IQB_BOOKMARK_LOCATION_0" hidden="1">#REF!</definedName>
    <definedName name="IQRA10" hidden="1">"$A$11:$A$262"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C15" hidden="1">"$C$16:$C$20"</definedName>
    <definedName name="IQRC24" hidden="1">"$C$25:$C$29"</definedName>
    <definedName name="IQRD15" hidden="1">"$D$16:$D$17"</definedName>
    <definedName name="Irbe" localSheetId="1" hidden="1">{#N/A,#N/A,FALSE,"Pharm";#N/A,#N/A,FALSE,"WWCM"}</definedName>
    <definedName name="Irbe" localSheetId="0" hidden="1">{#N/A,#N/A,FALSE,"Pharm";#N/A,#N/A,FALSE,"WWCM"}</definedName>
    <definedName name="Irbe" localSheetId="4" hidden="1">{#N/A,#N/A,FALSE,"Pharm";#N/A,#N/A,FALSE,"WWCM"}</definedName>
    <definedName name="Irbe" hidden="1">{#N/A,#N/A,FALSE,"Pharm";#N/A,#N/A,FALSE,"WWCM"}</definedName>
    <definedName name="IS_RIBBON_CREATE_SUCCESS">TRUE</definedName>
    <definedName name="IS_RIBBON_SHOW_GRAPH_GROUP">FALSE</definedName>
    <definedName name="IS_RIBBON_SHOW_MAIN_GROUP">FALSE</definedName>
    <definedName name="j" localSheetId="1" hidden="1">{#N/A,#N/A,FALSE,"REPORT"}</definedName>
    <definedName name="j" localSheetId="0" hidden="1">{#N/A,#N/A,FALSE,"REPORT"}</definedName>
    <definedName name="j" localSheetId="4" hidden="1">{#N/A,#N/A,FALSE,"REPORT"}</definedName>
    <definedName name="j" hidden="1">{#N/A,#N/A,FALSE,"REPORT"}</definedName>
    <definedName name="jjj" localSheetId="1" hidden="1">{#N/A,#N/A,FALSE,"REPORT"}</definedName>
    <definedName name="jjj" localSheetId="0" hidden="1">{#N/A,#N/A,FALSE,"REPORT"}</definedName>
    <definedName name="jjj" localSheetId="4" hidden="1">{#N/A,#N/A,FALSE,"REPORT"}</definedName>
    <definedName name="jjj" hidden="1">{#N/A,#N/A,FALSE,"REPORT"}</definedName>
    <definedName name="jkl" localSheetId="1" hidden="1">{#N/A,#N/A,FALSE,"REPORT"}</definedName>
    <definedName name="jkl" localSheetId="0" hidden="1">{#N/A,#N/A,FALSE,"REPORT"}</definedName>
    <definedName name="jkl" localSheetId="4" hidden="1">{#N/A,#N/A,FALSE,"REPORT"}</definedName>
    <definedName name="jkl" hidden="1">{#N/A,#N/A,FALSE,"REPORT"}</definedName>
    <definedName name="Job_Number" localSheetId="4">#REF!</definedName>
    <definedName name="Job_Number">#REF!</definedName>
    <definedName name="judy" localSheetId="1" hidden="1">{#N/A,#N/A,FALSE,"Pharm";#N/A,#N/A,FALSE,"WWCM"}</definedName>
    <definedName name="judy" localSheetId="0" hidden="1">{#N/A,#N/A,FALSE,"Pharm";#N/A,#N/A,FALSE,"WWCM"}</definedName>
    <definedName name="judy" localSheetId="4" hidden="1">{#N/A,#N/A,FALSE,"Pharm";#N/A,#N/A,FALSE,"WWCM"}</definedName>
    <definedName name="judy" hidden="1">{#N/A,#N/A,FALSE,"Pharm";#N/A,#N/A,FALSE,"WWCM"}</definedName>
    <definedName name="judy1" localSheetId="1" hidden="1">{#N/A,#N/A,FALSE,"Pharm";#N/A,#N/A,FALSE,"WWCM"}</definedName>
    <definedName name="judy1" localSheetId="0" hidden="1">{#N/A,#N/A,FALSE,"Pharm";#N/A,#N/A,FALSE,"WWCM"}</definedName>
    <definedName name="judy1" localSheetId="4" hidden="1">{#N/A,#N/A,FALSE,"Pharm";#N/A,#N/A,FALSE,"WWCM"}</definedName>
    <definedName name="judy1" hidden="1">{#N/A,#N/A,FALSE,"Pharm";#N/A,#N/A,FALSE,"WWCM"}</definedName>
    <definedName name="k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-1</definedName>
    <definedName name="kjdfj" localSheetId="1" hidden="1">{#N/A,#N/A,FALSE,"FY97P1";#N/A,#N/A,FALSE,"FY97Z312";#N/A,#N/A,FALSE,"FY97LRBC";#N/A,#N/A,FALSE,"FY97O";#N/A,#N/A,FALSE,"FY97DAM"}</definedName>
    <definedName name="kjdfj" localSheetId="0" hidden="1">{#N/A,#N/A,FALSE,"FY97P1";#N/A,#N/A,FALSE,"FY97Z312";#N/A,#N/A,FALSE,"FY97LRBC";#N/A,#N/A,FALSE,"FY97O";#N/A,#N/A,FALSE,"FY97DAM"}</definedName>
    <definedName name="kjdfj" localSheetId="4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kk" localSheetId="1" hidden="1">{#N/A,#N/A,FALSE,"Pharm";#N/A,#N/A,FALSE,"WWCM"}</definedName>
    <definedName name="kkk" localSheetId="0" hidden="1">{#N/A,#N/A,FALSE,"Pharm";#N/A,#N/A,FALSE,"WWCM"}</definedName>
    <definedName name="kkk" localSheetId="4" hidden="1">{#N/A,#N/A,FALSE,"Pharm";#N/A,#N/A,FALSE,"WWCM"}</definedName>
    <definedName name="kkk" hidden="1">{#N/A,#N/A,FALSE,"Pharm";#N/A,#N/A,FALSE,"WWCM"}</definedName>
    <definedName name="kkkkkkkk" localSheetId="1" hidden="1">{#N/A,#N/A,FALSE,"FY97P1";#N/A,#N/A,FALSE,"FY97Z312";#N/A,#N/A,FALSE,"FY97LRBC";#N/A,#N/A,FALSE,"FY97O";#N/A,#N/A,FALSE,"FY97DAM"}</definedName>
    <definedName name="kkkkkkkk" localSheetId="0" hidden="1">{#N/A,#N/A,FALSE,"FY97P1";#N/A,#N/A,FALSE,"FY97Z312";#N/A,#N/A,FALSE,"FY97LRBC";#N/A,#N/A,FALSE,"FY97O";#N/A,#N/A,FALSE,"FY97DAM"}</definedName>
    <definedName name="kkkkkkkk" localSheetId="4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oe">[9]GL!$G:$G</definedName>
    <definedName name="KOEd">[9]GL!$H:$H</definedName>
    <definedName name="kslkjkjlkjd" localSheetId="1" hidden="1">{#N/A,#N/A,FALSE,"REPORT"}</definedName>
    <definedName name="kslkjkjlkjd" localSheetId="0" hidden="1">{#N/A,#N/A,FALSE,"REPORT"}</definedName>
    <definedName name="kslkjkjlkjd" localSheetId="4" hidden="1">{#N/A,#N/A,FALSE,"REPORT"}</definedName>
    <definedName name="kslkjkjlkjd" hidden="1">{#N/A,#N/A,FALSE,"REPORT"}</definedName>
    <definedName name="lee" localSheetId="1" hidden="1">{#N/A,#N/A,FALSE,"Pharm";#N/A,#N/A,FALSE,"WWCM"}</definedName>
    <definedName name="lee" localSheetId="0" hidden="1">{#N/A,#N/A,FALSE,"Pharm";#N/A,#N/A,FALSE,"WWCM"}</definedName>
    <definedName name="lee" localSheetId="4" hidden="1">{#N/A,#N/A,FALSE,"Pharm";#N/A,#N/A,FALSE,"WWCM"}</definedName>
    <definedName name="lee" hidden="1">{#N/A,#N/A,FALSE,"Pharm";#N/A,#N/A,FALSE,"WWCM"}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V_FinGlDesktopEntryPageDef_CurrencyCode" hidden="1">[19]_ADFDI_LOV!$C$2:$AC$2</definedName>
    <definedName name="LOV_FinGlDesktopEntryPageDef_HeaderAccountingPeriodList" hidden="1">[19]_ADFDI_LOV!$D$12</definedName>
    <definedName name="LOV_FinGlDesktopEntryPageDef_HeaderLedgerIdList" hidden="1">[19]_ADFDI_LOV!$D$6:$F$6</definedName>
    <definedName name="LOV_FinGlDesktopEntryPageDef_HeaderReversalPeriodList" hidden="1">[19]_ADFDI_LOV!$C$10:$F$10</definedName>
    <definedName name="LOV_FinGlDesktopEntryPageDef_HeaderSourceList" hidden="1">[19]_ADFDI_LOV!$D$8</definedName>
    <definedName name="LOV_FinGlDesktopEntryPageDef_UserCurrencyConversionType" hidden="1">[19]_ADFDI_LOV!$C$4:$G$4</definedName>
    <definedName name="LOV_oracle_apps_financials_generalLedger_journals_desktopEntry_di_FinGlDesktopMultibatchEntryPageDef_CurrencyCode" hidden="1">[19]_ADFDI_LOV!$C$18:$AC$18</definedName>
    <definedName name="LOV_oracle_apps_financials_generalLedger_journals_desktopEntry_di_FinGlDesktopMultibatchEntryPageDef_LedgerId" hidden="1">[19]_ADFDI_LOV!$C$14:$F$14</definedName>
    <definedName name="LOV_oracle_apps_financials_generalLedger_journals_desktopEntry_di_FinGlDesktopMultibatchEntryPageDef_PeriodName" hidden="1">[19]_ADFDI_LOV!$C$22:$D$22</definedName>
    <definedName name="LOV_oracle_apps_financials_generalLedger_journals_desktopEntry_di_FinGlDesktopMultibatchEntryPageDef_ReversalPeriodName" hidden="1">[19]_ADFDI_LOV!$C$24:$F$24</definedName>
    <definedName name="LOV_oracle_apps_financials_generalLedger_journals_desktopEntry_di_FinGlDesktopMultibatchEntryPageDef_UserCurrencyConversionType" hidden="1">[19]_ADFDI_LOV!$C$20:$G$20</definedName>
    <definedName name="LOV_oracle_apps_financials_generalLedger_journals_desktopEntry_di_FinGlDesktopMultibatchEntryPageDef_UserJeSourceName" hidden="1">[19]_ADFDI_LOV!$C$16:$D$16</definedName>
    <definedName name="m" localSheetId="1" hidden="1">{#N/A,#N/A,FALSE,"CNS";#N/A,#N/A,FALSE,"Serz";#N/A,#N/A,FALSE,"Ace"}</definedName>
    <definedName name="m" localSheetId="0" hidden="1">{#N/A,#N/A,FALSE,"CNS";#N/A,#N/A,FALSE,"Serz";#N/A,#N/A,FALSE,"Ace"}</definedName>
    <definedName name="m" localSheetId="4" hidden="1">{#N/A,#N/A,FALSE,"CNS";#N/A,#N/A,FALSE,"Serz";#N/A,#N/A,FALSE,"Ace"}</definedName>
    <definedName name="m" hidden="1">{#N/A,#N/A,FALSE,"CNS";#N/A,#N/A,FALSE,"Serz";#N/A,#N/A,FALSE,"Ace"}</definedName>
    <definedName name="Material_Per">'[13]Hyperion GL'!$T$2:$T$5003</definedName>
    <definedName name="Materials_Supplies">[10]Lists!#REF!</definedName>
    <definedName name="min" localSheetId="1" hidden="1">{#N/A,#N/A,FALSE,"REPORT"}</definedName>
    <definedName name="min" localSheetId="0" hidden="1">{#N/A,#N/A,FALSE,"REPORT"}</definedName>
    <definedName name="min" localSheetId="4" hidden="1">{#N/A,#N/A,FALSE,"REPORT"}</definedName>
    <definedName name="min" hidden="1">{#N/A,#N/A,FALSE,"REPORT"}</definedName>
    <definedName name="mina" localSheetId="1" hidden="1">{#N/A,#N/A,FALSE,"REPORT"}</definedName>
    <definedName name="mina" localSheetId="0" hidden="1">{#N/A,#N/A,FALSE,"REPORT"}</definedName>
    <definedName name="mina" localSheetId="4" hidden="1">{#N/A,#N/A,FALSE,"REPORT"}</definedName>
    <definedName name="mina" hidden="1">{#N/A,#N/A,FALSE,"REPORT"}</definedName>
    <definedName name="mlw" localSheetId="1" hidden="1">{#N/A,#N/A,FALSE,"Pharm";#N/A,#N/A,FALSE,"WWCM"}</definedName>
    <definedName name="mlw" localSheetId="0" hidden="1">{#N/A,#N/A,FALSE,"Pharm";#N/A,#N/A,FALSE,"WWCM"}</definedName>
    <definedName name="mlw" localSheetId="4" hidden="1">{#N/A,#N/A,FALSE,"Pharm";#N/A,#N/A,FALSE,"WWCM"}</definedName>
    <definedName name="mlw" hidden="1">{#N/A,#N/A,FALSE,"Pharm";#N/A,#N/A,FALSE,"WWCM"}</definedName>
    <definedName name="mw" localSheetId="1" hidden="1">{#N/A,#N/A,FALSE,"Pharm";#N/A,#N/A,FALSE,"WWCM"}</definedName>
    <definedName name="mw" localSheetId="0" hidden="1">{#N/A,#N/A,FALSE,"Pharm";#N/A,#N/A,FALSE,"WWCM"}</definedName>
    <definedName name="mw" localSheetId="4" hidden="1">{#N/A,#N/A,FALSE,"Pharm";#N/A,#N/A,FALSE,"WWCM"}</definedName>
    <definedName name="mw" hidden="1">{#N/A,#N/A,FALSE,"Pharm";#N/A,#N/A,FALSE,"WWCM"}</definedName>
    <definedName name="Net_profit" localSheetId="4">#REF!</definedName>
    <definedName name="Net_profit">#REF!</definedName>
    <definedName name="new" localSheetId="1" hidden="1">{#N/A,#N/A,FALSE,"Pharm";#N/A,#N/A,FALSE,"WWCM"}</definedName>
    <definedName name="new" localSheetId="0" hidden="1">{#N/A,#N/A,FALSE,"Pharm";#N/A,#N/A,FALSE,"WWCM"}</definedName>
    <definedName name="new" localSheetId="4" hidden="1">{#N/A,#N/A,FALSE,"Pharm";#N/A,#N/A,FALSE,"WWCM"}</definedName>
    <definedName name="new" hidden="1">{#N/A,#N/A,FALSE,"Pharm";#N/A,#N/A,FALSE,"WWCM"}</definedName>
    <definedName name="newnewnew" localSheetId="1" hidden="1">{#N/A,#N/A,FALSE,"Pharm";#N/A,#N/A,FALSE,"WWCM"}</definedName>
    <definedName name="newnewnew" localSheetId="0" hidden="1">{#N/A,#N/A,FALSE,"Pharm";#N/A,#N/A,FALSE,"WWCM"}</definedName>
    <definedName name="newnewnew" localSheetId="4" hidden="1">{#N/A,#N/A,FALSE,"Pharm";#N/A,#N/A,FALSE,"WWCM"}</definedName>
    <definedName name="newnewnew" hidden="1">{#N/A,#N/A,FALSE,"Pharm";#N/A,#N/A,FALSE,"WWCM"}</definedName>
    <definedName name="NMicrosite" hidden="1">'[20]Tasks &amp; Hours'!#REF!</definedName>
    <definedName name="NO" localSheetId="1" hidden="1">{"'Sheet1'!$A$1:$J$121"}</definedName>
    <definedName name="NO" localSheetId="0" hidden="1">{"'Sheet1'!$A$1:$J$121"}</definedName>
    <definedName name="NO" localSheetId="4" hidden="1">{"'Sheet1'!$A$1:$J$121"}</definedName>
    <definedName name="NO" hidden="1">{"'Sheet1'!$A$1:$J$121"}</definedName>
    <definedName name="NotesSpellRange">'[21]CEF Notes'!$D$8:$D$25,'[21]CEF Notes'!#REF!</definedName>
    <definedName name="NotesSpellRange_2" localSheetId="4">'[22]CEF Notes'!$D$8:$D$25,'[22]CEF Notes'!#REF!</definedName>
    <definedName name="NotesSpellRange_2">'[22]CEF Notes'!$D$8:$D$25,'[22]CEF Notes'!#REF!</definedName>
    <definedName name="NotesSpellRange_3" localSheetId="4">'[22]CEF Notes'!$D$8:$D$25,'[22]CEF Notes'!#REF!</definedName>
    <definedName name="NotesSpellRange_3">'[22]CEF Notes'!$D$8:$D$25,'[22]CEF Notes'!#REF!</definedName>
    <definedName name="nouv" localSheetId="1" hidden="1">{#N/A,#N/A,FALSE,"Pharm";#N/A,#N/A,FALSE,"WWCM"}</definedName>
    <definedName name="nouv" localSheetId="0" hidden="1">{#N/A,#N/A,FALSE,"Pharm";#N/A,#N/A,FALSE,"WWCM"}</definedName>
    <definedName name="nouv" localSheetId="4" hidden="1">{#N/A,#N/A,FALSE,"Pharm";#N/A,#N/A,FALSE,"WWCM"}</definedName>
    <definedName name="nouv" hidden="1">{#N/A,#N/A,FALSE,"Pharm";#N/A,#N/A,FALSE,"WWCM"}</definedName>
    <definedName name="OH" localSheetId="4">#REF!</definedName>
    <definedName name="OH">#REF!</definedName>
    <definedName name="OK" localSheetId="1" hidden="1">{#N/A,#N/A,FALSE,"REPORT"}</definedName>
    <definedName name="OK" localSheetId="0" hidden="1">{#N/A,#N/A,FALSE,"REPORT"}</definedName>
    <definedName name="OK" localSheetId="4" hidden="1">{#N/A,#N/A,FALSE,"REPORT"}</definedName>
    <definedName name="OK" hidden="1">{#N/A,#N/A,FALSE,"REPORT"}</definedName>
    <definedName name="old_1" hidden="1">[23]old!$V$5</definedName>
    <definedName name="ooo" localSheetId="1" hidden="1">{#N/A,#N/A,FALSE,"REPORT"}</definedName>
    <definedName name="ooo" localSheetId="0" hidden="1">{#N/A,#N/A,FALSE,"REPORT"}</definedName>
    <definedName name="ooo" localSheetId="4" hidden="1">{#N/A,#N/A,FALSE,"REPORT"}</definedName>
    <definedName name="ooo" hidden="1">{#N/A,#N/A,FALSE,"REPORT"}</definedName>
    <definedName name="OperatingUnit" localSheetId="4">#REF!</definedName>
    <definedName name="OperatingUnit">#REF!</definedName>
    <definedName name="OPTexponents">"0 3 6"</definedName>
    <definedName name="OPTvec">"1 1 0 0 0 0 0 0 0 0 0 8 5 1 5 30 1 1 1 1 1 0 1 0 0 0 0 0 0 0 1 0 100 300 0 0 0 0 15 0 0 0 0"</definedName>
    <definedName name="other33" localSheetId="1" hidden="1">{#N/A,#N/A,FALSE,"Pharm";#N/A,#N/A,FALSE,"WWCM"}</definedName>
    <definedName name="other33" localSheetId="0" hidden="1">{#N/A,#N/A,FALSE,"Pharm";#N/A,#N/A,FALSE,"WWCM"}</definedName>
    <definedName name="other33" localSheetId="4" hidden="1">{#N/A,#N/A,FALSE,"Pharm";#N/A,#N/A,FALSE,"WWCM"}</definedName>
    <definedName name="other33" hidden="1">{#N/A,#N/A,FALSE,"Pharm";#N/A,#N/A,FALSE,"WWCM"}</definedName>
    <definedName name="othermar" localSheetId="1" hidden="1">{#N/A,#N/A,FALSE,"Pharm";#N/A,#N/A,FALSE,"WWCM"}</definedName>
    <definedName name="othermar" localSheetId="0" hidden="1">{#N/A,#N/A,FALSE,"Pharm";#N/A,#N/A,FALSE,"WWCM"}</definedName>
    <definedName name="othermar" localSheetId="4" hidden="1">{#N/A,#N/A,FALSE,"Pharm";#N/A,#N/A,FALSE,"WWCM"}</definedName>
    <definedName name="othermar" hidden="1">{#N/A,#N/A,FALSE,"Pharm";#N/A,#N/A,FALSE,"WWCM"}</definedName>
    <definedName name="PackagingPlants" localSheetId="4">#REF!</definedName>
    <definedName name="PackagingPlants">#REF!</definedName>
    <definedName name="Pal_Workbook_GUID" hidden="1">"ZNKQLAX5J3K18YY4TKR1FKU4"</definedName>
    <definedName name="PartASpellRange" localSheetId="4">#REF!</definedName>
    <definedName name="PartASpellRange">#REF!</definedName>
    <definedName name="PBC" localSheetId="4">#REF!</definedName>
    <definedName name="PBC">#REF!</definedName>
    <definedName name="pepe" localSheetId="1" hidden="1">{#N/A,#N/A,FALSE,"Pharm";#N/A,#N/A,FALSE,"WWCM"}</definedName>
    <definedName name="pepe" localSheetId="0" hidden="1">{#N/A,#N/A,FALSE,"Pharm";#N/A,#N/A,FALSE,"WWCM"}</definedName>
    <definedName name="pepe" localSheetId="4" hidden="1">{#N/A,#N/A,FALSE,"Pharm";#N/A,#N/A,FALSE,"WWCM"}</definedName>
    <definedName name="pepe" hidden="1">{#N/A,#N/A,FALSE,"Pharm";#N/A,#N/A,FALSE,"WWCM"}</definedName>
    <definedName name="PEPE4" localSheetId="1" hidden="1">{#N/A,#N/A,FALSE,"Pharm";#N/A,#N/A,FALSE,"WWCM"}</definedName>
    <definedName name="PEPE4" localSheetId="0" hidden="1">{#N/A,#N/A,FALSE,"Pharm";#N/A,#N/A,FALSE,"WWCM"}</definedName>
    <definedName name="PEPE4" localSheetId="4" hidden="1">{#N/A,#N/A,FALSE,"Pharm";#N/A,#N/A,FALSE,"WWCM"}</definedName>
    <definedName name="PEPE4" hidden="1">{#N/A,#N/A,FALSE,"Pharm";#N/A,#N/A,FALSE,"WWCM"}</definedName>
    <definedName name="PEPE5" localSheetId="1" hidden="1">{#N/A,#N/A,FALSE,"Pharm";#N/A,#N/A,FALSE,"WWCM"}</definedName>
    <definedName name="PEPE5" localSheetId="0" hidden="1">{#N/A,#N/A,FALSE,"Pharm";#N/A,#N/A,FALSE,"WWCM"}</definedName>
    <definedName name="PEPE5" localSheetId="4" hidden="1">{#N/A,#N/A,FALSE,"Pharm";#N/A,#N/A,FALSE,"WWCM"}</definedName>
    <definedName name="PEPE5" hidden="1">{#N/A,#N/A,FALSE,"Pharm";#N/A,#N/A,FALSE,"WWCM"}</definedName>
    <definedName name="Period" localSheetId="4">#REF!</definedName>
    <definedName name="Period">#REF!</definedName>
    <definedName name="PeriodEndDates" localSheetId="4">#REF!</definedName>
    <definedName name="PeriodEndDates">#REF!</definedName>
    <definedName name="PH" localSheetId="4">#REF!</definedName>
    <definedName name="PH">#REF!</definedName>
    <definedName name="pharma" localSheetId="1" hidden="1">{#N/A,#N/A,FALSE,"Sales Graph";#N/A,#N/A,FALSE,"PSBM";#N/A,#N/A,FALSE,"BUC Graph";#N/A,#N/A,FALSE,"P&amp;L - YTD"}</definedName>
    <definedName name="pharma" localSheetId="0" hidden="1">{#N/A,#N/A,FALSE,"Sales Graph";#N/A,#N/A,FALSE,"PSBM";#N/A,#N/A,FALSE,"BUC Graph";#N/A,#N/A,FALSE,"P&amp;L - YTD"}</definedName>
    <definedName name="pharma" localSheetId="4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l" localSheetId="1" hidden="1">{#N/A,#N/A,FALSE,"REPORT"}</definedName>
    <definedName name="pl" localSheetId="0" hidden="1">{#N/A,#N/A,FALSE,"REPORT"}</definedName>
    <definedName name="pl" localSheetId="4" hidden="1">{#N/A,#N/A,FALSE,"REPORT"}</definedName>
    <definedName name="pl" hidden="1">{#N/A,#N/A,FALSE,"REPORT"}</definedName>
    <definedName name="PLCepi" localSheetId="1" hidden="1">{#N/A,#N/A,FALSE,"REPORT"}</definedName>
    <definedName name="PLCepi" localSheetId="0" hidden="1">{#N/A,#N/A,FALSE,"REPORT"}</definedName>
    <definedName name="PLCepi" localSheetId="4" hidden="1">{#N/A,#N/A,FALSE,"REPORT"}</definedName>
    <definedName name="PLCepi" hidden="1">{#N/A,#N/A,FALSE,"REPORT"}</definedName>
    <definedName name="PLProcef" localSheetId="1" hidden="1">{#N/A,#N/A,FALSE,"REPORT"}</definedName>
    <definedName name="PLProcef" localSheetId="0" hidden="1">{#N/A,#N/A,FALSE,"REPORT"}</definedName>
    <definedName name="PLProcef" localSheetId="4" hidden="1">{#N/A,#N/A,FALSE,"REPORT"}</definedName>
    <definedName name="PLProcef" hidden="1">{#N/A,#N/A,FALSE,"REPORT"}</definedName>
    <definedName name="PLTaxol" localSheetId="1" hidden="1">{#N/A,#N/A,FALSE,"REPORT"}</definedName>
    <definedName name="PLTaxol" localSheetId="0" hidden="1">{#N/A,#N/A,FALSE,"REPORT"}</definedName>
    <definedName name="PLTaxol" localSheetId="4" hidden="1">{#N/A,#N/A,FALSE,"REPORT"}</definedName>
    <definedName name="PLTaxol" hidden="1">{#N/A,#N/A,FALSE,"REPORT"}</definedName>
    <definedName name="Pnl" localSheetId="1" hidden="1">{#N/A,#N/A,FALSE,"Pharm";#N/A,#N/A,FALSE,"WWCM"}</definedName>
    <definedName name="Pnl" localSheetId="0" hidden="1">{#N/A,#N/A,FALSE,"Pharm";#N/A,#N/A,FALSE,"WWCM"}</definedName>
    <definedName name="Pnl" localSheetId="4" hidden="1">{#N/A,#N/A,FALSE,"Pharm";#N/A,#N/A,FALSE,"WWCM"}</definedName>
    <definedName name="Pnl" hidden="1">{#N/A,#N/A,FALSE,"Pharm";#N/A,#N/A,FALSE,"WWCM"}</definedName>
    <definedName name="PopCache_GL_INTERFACE_REFERENCE7" hidden="1">[24]PopCache!$A$1:$A$2</definedName>
    <definedName name="port29" localSheetId="1" hidden="1">{#N/A,#N/A,FALSE,"Pharm";#N/A,#N/A,FALSE,"WWCM"}</definedName>
    <definedName name="port29" localSheetId="0" hidden="1">{#N/A,#N/A,FALSE,"Pharm";#N/A,#N/A,FALSE,"WWCM"}</definedName>
    <definedName name="port29" localSheetId="4" hidden="1">{#N/A,#N/A,FALSE,"Pharm";#N/A,#N/A,FALSE,"WWCM"}</definedName>
    <definedName name="port29" hidden="1">{#N/A,#N/A,FALSE,"Pharm";#N/A,#N/A,FALSE,"WWCM"}</definedName>
    <definedName name="PRELIMINAR_AGO" localSheetId="1" hidden="1">{"ANAL COSTO GEN",#N/A,FALSE,"H_R_";"COSTO COMB",#N/A,FALSE,"H_R_";"COSTO GEN 2",#N/A,FALSE,"H_R_";"DESV HR GROSS",#N/A,FALSE,"H_R_";"H R NETO",#N/A,FALSE,"H_R_";"VAR HR AG",#N/A,FALSE,"H_R_";"VAR H R",#N/A,FALSE,"H_R_";"VAR HR CS",#N/A,FALSE,"H_R_";"VAR HR PS",#N/A,FALSE,"H_R_";"VAR HR SJ",#N/A,FALSE,"H_R_";"CICLO DISP",#N/A,FALSE,"DISP";"CICLO HRS",#N/A,FALSE,"DISP";"DIESEL DISP",#N/A,FALSE,"DISP";"DIESEL HRS",#N/A,FALSE,"DISP";"HIDRO DISP",#N/A,FALSE,"DISP";"HIDRO HRS",#N/A,FALSE,"DISP";"T GAS DISP",#N/A,FALSE,"DISP";"T GAS HRS",#N/A,FALSE,"DISP";"VAPOR DISP",#N/A,FALSE,"DISP";"VAPOR HRS",#N/A,FALSE,"DISP";"DISP SE MENS _ RESERVA",#N/A,FALSE,"DISP";"GENERAL",#N/A,FALSE,"DISP"}</definedName>
    <definedName name="PRELIMINAR_AGO" localSheetId="0" hidden="1">{"ANAL COSTO GEN",#N/A,FALSE,"H_R_";"COSTO COMB",#N/A,FALSE,"H_R_";"COSTO GEN 2",#N/A,FALSE,"H_R_";"DESV HR GROSS",#N/A,FALSE,"H_R_";"H R NETO",#N/A,FALSE,"H_R_";"VAR HR AG",#N/A,FALSE,"H_R_";"VAR H R",#N/A,FALSE,"H_R_";"VAR HR CS",#N/A,FALSE,"H_R_";"VAR HR PS",#N/A,FALSE,"H_R_";"VAR HR SJ",#N/A,FALSE,"H_R_";"CICLO DISP",#N/A,FALSE,"DISP";"CICLO HRS",#N/A,FALSE,"DISP";"DIESEL DISP",#N/A,FALSE,"DISP";"DIESEL HRS",#N/A,FALSE,"DISP";"HIDRO DISP",#N/A,FALSE,"DISP";"HIDRO HRS",#N/A,FALSE,"DISP";"T GAS DISP",#N/A,FALSE,"DISP";"T GAS HRS",#N/A,FALSE,"DISP";"VAPOR DISP",#N/A,FALSE,"DISP";"VAPOR HRS",#N/A,FALSE,"DISP";"DISP SE MENS _ RESERVA",#N/A,FALSE,"DISP";"GENERAL",#N/A,FALSE,"DISP"}</definedName>
    <definedName name="PRELIMINAR_AGO" localSheetId="4" hidden="1">{"ANAL COSTO GEN",#N/A,FALSE,"H_R_";"COSTO COMB",#N/A,FALSE,"H_R_";"COSTO GEN 2",#N/A,FALSE,"H_R_";"DESV HR GROSS",#N/A,FALSE,"H_R_";"H R NETO",#N/A,FALSE,"H_R_";"VAR HR AG",#N/A,FALSE,"H_R_";"VAR H R",#N/A,FALSE,"H_R_";"VAR HR CS",#N/A,FALSE,"H_R_";"VAR HR PS",#N/A,FALSE,"H_R_";"VAR HR SJ",#N/A,FALSE,"H_R_";"CICLO DISP",#N/A,FALSE,"DISP";"CICLO HRS",#N/A,FALSE,"DISP";"DIESEL DISP",#N/A,FALSE,"DISP";"DIESEL HRS",#N/A,FALSE,"DISP";"HIDRO DISP",#N/A,FALSE,"DISP";"HIDRO HRS",#N/A,FALSE,"DISP";"T GAS DISP",#N/A,FALSE,"DISP";"T GAS HRS",#N/A,FALSE,"DISP";"VAPOR DISP",#N/A,FALSE,"DISP";"VAPOR HRS",#N/A,FALSE,"DISP";"DISP SE MENS _ RESERVA",#N/A,FALSE,"DISP";"GENERAL",#N/A,FALSE,"DISP"}</definedName>
    <definedName name="PRELIMINAR_AGO" hidden="1">{"ANAL COSTO GEN",#N/A,FALSE,"H_R_";"COSTO COMB",#N/A,FALSE,"H_R_";"COSTO GEN 2",#N/A,FALSE,"H_R_";"DESV HR GROSS",#N/A,FALSE,"H_R_";"H R NETO",#N/A,FALSE,"H_R_";"VAR HR AG",#N/A,FALSE,"H_R_";"VAR H R",#N/A,FALSE,"H_R_";"VAR HR CS",#N/A,FALSE,"H_R_";"VAR HR PS",#N/A,FALSE,"H_R_";"VAR HR SJ",#N/A,FALSE,"H_R_";"CICLO DISP",#N/A,FALSE,"DISP";"CICLO HRS",#N/A,FALSE,"DISP";"DIESEL DISP",#N/A,FALSE,"DISP";"DIESEL HRS",#N/A,FALSE,"DISP";"HIDRO DISP",#N/A,FALSE,"DISP";"HIDRO HRS",#N/A,FALSE,"DISP";"T GAS DISP",#N/A,FALSE,"DISP";"T GAS HRS",#N/A,FALSE,"DISP";"VAPOR DISP",#N/A,FALSE,"DISP";"VAPOR HRS",#N/A,FALSE,"DISP";"DISP SE MENS _ RESERVA",#N/A,FALSE,"DISP";"GENERAL",#N/A,FALSE,"DISP"}</definedName>
    <definedName name="_xlnm.Print_Area" localSheetId="4">#REF!</definedName>
    <definedName name="_xlnm.Print_Area">#REF!</definedName>
    <definedName name="PRINT_AREA_MI" localSheetId="4">#REF!</definedName>
    <definedName name="PRINT_AREA_MI">#REF!</definedName>
    <definedName name="Prior_Month_2">'[13]Hyperion GL'!$AM$2:$AM$5003</definedName>
    <definedName name="Procef" localSheetId="1" hidden="1">{#N/A,#N/A,FALSE,"Pharm";#N/A,#N/A,FALSE,"WWCM"}</definedName>
    <definedName name="Procef" localSheetId="0" hidden="1">{#N/A,#N/A,FALSE,"Pharm";#N/A,#N/A,FALSE,"WWCM"}</definedName>
    <definedName name="Procef" localSheetId="4" hidden="1">{#N/A,#N/A,FALSE,"Pharm";#N/A,#N/A,FALSE,"WWCM"}</definedName>
    <definedName name="Procef" hidden="1">{#N/A,#N/A,FALSE,"Pharm";#N/A,#N/A,FALSE,"WWCM"}</definedName>
    <definedName name="prod" localSheetId="1" hidden="1">{#N/A,#N/A,FALSE,"Pharm";#N/A,#N/A,FALSE,"WWCM"}</definedName>
    <definedName name="prod" localSheetId="0" hidden="1">{#N/A,#N/A,FALSE,"Pharm";#N/A,#N/A,FALSE,"WWCM"}</definedName>
    <definedName name="prod" localSheetId="4" hidden="1">{#N/A,#N/A,FALSE,"Pharm";#N/A,#N/A,FALSE,"WWCM"}</definedName>
    <definedName name="prod" hidden="1">{#N/A,#N/A,FALSE,"Pharm";#N/A,#N/A,FALSE,"WWCM"}</definedName>
    <definedName name="ProjectType">[25]List!$A$2:$A$10</definedName>
    <definedName name="PRSISCEMPremiums">'[26]CEF Notes (4339DR-PR)'!#REF!</definedName>
    <definedName name="qaz" localSheetId="1" hidden="1">{#N/A,#N/A,FALSE,"Pharm";#N/A,#N/A,FALSE,"WWCM"}</definedName>
    <definedName name="qaz" localSheetId="0" hidden="1">{#N/A,#N/A,FALSE,"Pharm";#N/A,#N/A,FALSE,"WWCM"}</definedName>
    <definedName name="qaz" localSheetId="4" hidden="1">{#N/A,#N/A,FALSE,"Pharm";#N/A,#N/A,FALSE,"WWCM"}</definedName>
    <definedName name="qaz" hidden="1">{#N/A,#N/A,FALSE,"Pharm";#N/A,#N/A,FALSE,"WWCM"}</definedName>
    <definedName name="qertweyu" localSheetId="1" hidden="1">{#N/A,#N/A,FALSE,"REPORT"}</definedName>
    <definedName name="qertweyu" localSheetId="0" hidden="1">{#N/A,#N/A,FALSE,"REPORT"}</definedName>
    <definedName name="qertweyu" localSheetId="4" hidden="1">{#N/A,#N/A,FALSE,"REPORT"}</definedName>
    <definedName name="qertweyu" hidden="1">{#N/A,#N/A,FALSE,"REPORT"}</definedName>
    <definedName name="qetryywt" localSheetId="1" hidden="1">{#N/A,#N/A,FALSE,"REPORT"}</definedName>
    <definedName name="qetryywt" localSheetId="0" hidden="1">{#N/A,#N/A,FALSE,"REPORT"}</definedName>
    <definedName name="qetryywt" localSheetId="4" hidden="1">{#N/A,#N/A,FALSE,"REPORT"}</definedName>
    <definedName name="qetryywt" hidden="1">{#N/A,#N/A,FALSE,"REPORT"}</definedName>
    <definedName name="qqq" localSheetId="1" hidden="1">{#N/A,#N/A,FALSE,"Pharm";#N/A,#N/A,FALSE,"WWCM"}</definedName>
    <definedName name="qqq" localSheetId="0" hidden="1">{#N/A,#N/A,FALSE,"Pharm";#N/A,#N/A,FALSE,"WWCM"}</definedName>
    <definedName name="qqq" localSheetId="4" hidden="1">{#N/A,#N/A,FALSE,"Pharm";#N/A,#N/A,FALSE,"WWCM"}</definedName>
    <definedName name="qqq" hidden="1">{#N/A,#N/A,FALSE,"Pharm";#N/A,#N/A,FALSE,"WWCM"}</definedName>
    <definedName name="qqwtweryey" localSheetId="1" hidden="1">{#N/A,#N/A,FALSE,"REPORT"}</definedName>
    <definedName name="qqwtweryey" localSheetId="0" hidden="1">{#N/A,#N/A,FALSE,"REPORT"}</definedName>
    <definedName name="qqwtweryey" localSheetId="4" hidden="1">{#N/A,#N/A,FALSE,"REPORT"}</definedName>
    <definedName name="qqwtweryey" hidden="1">{#N/A,#N/A,FALSE,"REPORT"}</definedName>
    <definedName name="qw" localSheetId="1" hidden="1">{#N/A,#N/A,FALSE,"REPORT"}</definedName>
    <definedName name="qw" localSheetId="0" hidden="1">{#N/A,#N/A,FALSE,"REPORT"}</definedName>
    <definedName name="qw" localSheetId="4" hidden="1">{#N/A,#N/A,FALSE,"REPORT"}</definedName>
    <definedName name="qw" hidden="1">{#N/A,#N/A,FALSE,"REPORT"}</definedName>
    <definedName name="qwertqry" localSheetId="1" hidden="1">{#N/A,#N/A,FALSE,"REPORT"}</definedName>
    <definedName name="qwertqry" localSheetId="0" hidden="1">{#N/A,#N/A,FALSE,"REPORT"}</definedName>
    <definedName name="qwertqry" localSheetId="4" hidden="1">{#N/A,#N/A,FALSE,"REPORT"}</definedName>
    <definedName name="qwertqry" hidden="1">{#N/A,#N/A,FALSE,"REPORT"}</definedName>
    <definedName name="qwetqryetytu" localSheetId="1" hidden="1">{#N/A,#N/A,FALSE,"Pharm";#N/A,#N/A,FALSE,"WWCM"}</definedName>
    <definedName name="qwetqryetytu" localSheetId="0" hidden="1">{#N/A,#N/A,FALSE,"Pharm";#N/A,#N/A,FALSE,"WWCM"}</definedName>
    <definedName name="qwetqryetytu" localSheetId="4" hidden="1">{#N/A,#N/A,FALSE,"Pharm";#N/A,#N/A,FALSE,"WWCM"}</definedName>
    <definedName name="qwetqryetytu" hidden="1">{#N/A,#N/A,FALSE,"Pharm";#N/A,#N/A,FALSE,"WWCM"}</definedName>
    <definedName name="RangeC8" localSheetId="4">#REF!</definedName>
    <definedName name="RangeC8">#REF!</definedName>
    <definedName name="reggie" localSheetId="1" hidden="1">{#N/A,#N/A,FALSE,"Pharm";#N/A,#N/A,FALSE,"WWCM"}</definedName>
    <definedName name="reggie" localSheetId="0" hidden="1">{#N/A,#N/A,FALSE,"Pharm";#N/A,#N/A,FALSE,"WWCM"}</definedName>
    <definedName name="reggie" localSheetId="4" hidden="1">{#N/A,#N/A,FALSE,"Pharm";#N/A,#N/A,FALSE,"WWCM"}</definedName>
    <definedName name="reggie" hidden="1">{#N/A,#N/A,FALSE,"Pharm";#N/A,#N/A,FALSE,"WWCM"}</definedName>
    <definedName name="RES">[16]coa!$R$1:$R$1238</definedName>
    <definedName name="RESd">[16]coa!$S$1:$S$1238</definedName>
    <definedName name="ResidentEngineer">'[26]CEF Notes (4339DR-PR)'!#REF!</definedName>
    <definedName name="Resp">[9]GL!$J:$J</definedName>
    <definedName name="resp." localSheetId="1" hidden="1">{#N/A,#N/A,FALSE,"Pharm";#N/A,#N/A,FALSE,"WWCM"}</definedName>
    <definedName name="resp." localSheetId="0" hidden="1">{#N/A,#N/A,FALSE,"Pharm";#N/A,#N/A,FALSE,"WWCM"}</definedName>
    <definedName name="resp." localSheetId="4" hidden="1">{#N/A,#N/A,FALSE,"Pharm";#N/A,#N/A,FALSE,"WWCM"}</definedName>
    <definedName name="resp." hidden="1">{#N/A,#N/A,FALSE,"Pharm";#N/A,#N/A,FALSE,"WWCM"}</definedName>
    <definedName name="RespD">[9]GL!$K:$K</definedName>
    <definedName name="Rev" localSheetId="4">#REF!</definedName>
    <definedName name="Rev">#REF!</definedName>
    <definedName name="Review_Index" localSheetId="4">'[14]Fuel Costs'!#REF!</definedName>
    <definedName name="Review_Index">'[14]Fuel Costs'!#REF!</definedName>
    <definedName name="Revised" localSheetId="4">#REF!</definedName>
    <definedName name="Revised">#REF!</definedName>
    <definedName name="rf2e" localSheetId="1" hidden="1">{#N/A,#N/A,FALSE,"Pharm";#N/A,#N/A,FALSE,"WWCM"}</definedName>
    <definedName name="rf2e" localSheetId="0" hidden="1">{#N/A,#N/A,FALSE,"Pharm";#N/A,#N/A,FALSE,"WWCM"}</definedName>
    <definedName name="rf2e" localSheetId="4" hidden="1">{#N/A,#N/A,FALSE,"Pharm";#N/A,#N/A,FALSE,"WWCM"}</definedName>
    <definedName name="rf2e" hidden="1">{#N/A,#N/A,FALSE,"Pharm";#N/A,#N/A,FALSE,"WWCM"}</definedName>
    <definedName name="RIBBON_OBJECT_POINTER">1368346096896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" localSheetId="4">#REF!</definedName>
    <definedName name="Rn">#REF!</definedName>
    <definedName name="rrrrr" localSheetId="1" hidden="1">{#N/A,#N/A,FALSE,"Pharm";#N/A,#N/A,FALSE,"WWCM"}</definedName>
    <definedName name="rrrrr" localSheetId="0" hidden="1">{#N/A,#N/A,FALSE,"Pharm";#N/A,#N/A,FALSE,"WWCM"}</definedName>
    <definedName name="rrrrr" localSheetId="4" hidden="1">{#N/A,#N/A,FALSE,"Pharm";#N/A,#N/A,FALSE,"WWCM"}</definedName>
    <definedName name="rrrrr" hidden="1">{#N/A,#N/A,FALSE,"Pharm";#N/A,#N/A,FALSE,"WWCM"}</definedName>
    <definedName name="rwert" localSheetId="1" hidden="1">{#N/A,#N/A,FALSE,"Pharm";#N/A,#N/A,FALSE,"WWCM"}</definedName>
    <definedName name="rwert" localSheetId="0" hidden="1">{#N/A,#N/A,FALSE,"Pharm";#N/A,#N/A,FALSE,"WWCM"}</definedName>
    <definedName name="rwert" localSheetId="4" hidden="1">{#N/A,#N/A,FALSE,"Pharm";#N/A,#N/A,FALSE,"WWCM"}</definedName>
    <definedName name="rwert" hidden="1">{#N/A,#N/A,FALSE,"Pharm";#N/A,#N/A,FALSE,"WWCM"}</definedName>
    <definedName name="Sales_price_unit" localSheetId="4">#REF!</definedName>
    <definedName name="Sales_price_unit">#REF!</definedName>
    <definedName name="Sales_volume_units" localSheetId="4">#REF!</definedName>
    <definedName name="Sales_volume_units">#REF!</definedName>
    <definedName name="sally" localSheetId="1" hidden="1">{#N/A,#N/A,FALSE,"Pharm";#N/A,#N/A,FALSE,"WWCM"}</definedName>
    <definedName name="sally" localSheetId="0" hidden="1">{#N/A,#N/A,FALSE,"Pharm";#N/A,#N/A,FALSE,"WWCM"}</definedName>
    <definedName name="sally" localSheetId="4" hidden="1">{#N/A,#N/A,FALSE,"Pharm";#N/A,#N/A,FALSE,"WWCM"}</definedName>
    <definedName name="sally" hidden="1">{#N/A,#N/A,FALSE,"Pharm";#N/A,#N/A,FALSE,"WWCM"}</definedName>
    <definedName name="Scenario" localSheetId="4">#REF!</definedName>
    <definedName name="Scenario">#REF!</definedName>
    <definedName name="SD" localSheetId="1" hidden="1">{#N/A,#N/A,FALSE,"Pharm";#N/A,#N/A,FALSE,"WWCM"}</definedName>
    <definedName name="SD" localSheetId="0" hidden="1">{#N/A,#N/A,FALSE,"Pharm";#N/A,#N/A,FALSE,"WWCM"}</definedName>
    <definedName name="SD" localSheetId="4" hidden="1">{#N/A,#N/A,FALSE,"Pharm";#N/A,#N/A,FALSE,"WWCM"}</definedName>
    <definedName name="SD" hidden="1">{#N/A,#N/A,FALSE,"Pharm";#N/A,#N/A,FALSE,"WWCM"}</definedName>
    <definedName name="sdafgs" localSheetId="1" hidden="1">{#N/A,#N/A,FALSE,"Pharm";#N/A,#N/A,FALSE,"WWCM"}</definedName>
    <definedName name="sdafgs" localSheetId="0" hidden="1">{#N/A,#N/A,FALSE,"Pharm";#N/A,#N/A,FALSE,"WWCM"}</definedName>
    <definedName name="sdafgs" localSheetId="4" hidden="1">{#N/A,#N/A,FALSE,"Pharm";#N/A,#N/A,FALSE,"WWCM"}</definedName>
    <definedName name="sdafgs" hidden="1">{#N/A,#N/A,FALSE,"Pharm";#N/A,#N/A,FALSE,"WWCM"}</definedName>
    <definedName name="sdfh" localSheetId="1" hidden="1">{#N/A,#N/A,FALSE,"Pharm";#N/A,#N/A,FALSE,"WWCM"}</definedName>
    <definedName name="sdfh" localSheetId="0" hidden="1">{#N/A,#N/A,FALSE,"Pharm";#N/A,#N/A,FALSE,"WWCM"}</definedName>
    <definedName name="sdfh" localSheetId="4" hidden="1">{#N/A,#N/A,FALSE,"Pharm";#N/A,#N/A,FALSE,"WWCM"}</definedName>
    <definedName name="sdfh" hidden="1">{#N/A,#N/A,FALSE,"Pharm";#N/A,#N/A,FALSE,"WWCM"}</definedName>
    <definedName name="sdgagf" localSheetId="1" hidden="1">{#N/A,#N/A,FALSE,"Pharm";#N/A,#N/A,FALSE,"WWCM"}</definedName>
    <definedName name="sdgagf" localSheetId="0" hidden="1">{#N/A,#N/A,FALSE,"Pharm";#N/A,#N/A,FALSE,"WWCM"}</definedName>
    <definedName name="sdgagf" localSheetId="4" hidden="1">{#N/A,#N/A,FALSE,"Pharm";#N/A,#N/A,FALSE,"WWCM"}</definedName>
    <definedName name="sdgagf" hidden="1">{#N/A,#N/A,FALSE,"Pharm";#N/A,#N/A,FALSE,"WWCM"}</definedName>
    <definedName name="sdsadasd" localSheetId="1" hidden="1">{#N/A,#N/A,FALSE,"Pharm";#N/A,#N/A,FALSE,"WWCM"}</definedName>
    <definedName name="sdsadasd" localSheetId="0" hidden="1">{#N/A,#N/A,FALSE,"Pharm";#N/A,#N/A,FALSE,"WWCM"}</definedName>
    <definedName name="sdsadasd" localSheetId="4" hidden="1">{#N/A,#N/A,FALSE,"Pharm";#N/A,#N/A,FALSE,"WWCM"}</definedName>
    <definedName name="sdsadasd" hidden="1">{#N/A,#N/A,FALSE,"Pharm";#N/A,#N/A,FALSE,"WWCM"}</definedName>
    <definedName name="sdsd" localSheetId="1" hidden="1">{#N/A,#N/A,FALSE,"REPORT"}</definedName>
    <definedName name="sdsd" localSheetId="0" hidden="1">{#N/A,#N/A,FALSE,"REPORT"}</definedName>
    <definedName name="sdsd" localSheetId="4" hidden="1">{#N/A,#N/A,FALSE,"REPORT"}</definedName>
    <definedName name="sdsd" hidden="1">{#N/A,#N/A,FALSE,"REPORT"}</definedName>
    <definedName name="sencount" hidden="1">1</definedName>
    <definedName name="sf" localSheetId="1" hidden="1">{#N/A,#N/A,FALSE,"Sales Graph";#N/A,#N/A,FALSE,"BUC Graph";#N/A,#N/A,FALSE,"P&amp;L - YTD"}</definedName>
    <definedName name="sf" localSheetId="0" hidden="1">{#N/A,#N/A,FALSE,"Sales Graph";#N/A,#N/A,FALSE,"BUC Graph";#N/A,#N/A,FALSE,"P&amp;L - YTD"}</definedName>
    <definedName name="sf" localSheetId="4" hidden="1">{#N/A,#N/A,FALSE,"Sales Graph";#N/A,#N/A,FALSE,"BUC Graph";#N/A,#N/A,FALSE,"P&amp;L - YTD"}</definedName>
    <definedName name="sf" hidden="1">{#N/A,#N/A,FALSE,"Sales Graph";#N/A,#N/A,FALSE,"BUC Graph";#N/A,#N/A,FALSE,"P&amp;L - YTD"}</definedName>
    <definedName name="sfdirect" localSheetId="1" hidden="1">{#N/A,#N/A,FALSE,"REPORT"}</definedName>
    <definedName name="sfdirect" localSheetId="0" hidden="1">{#N/A,#N/A,FALSE,"REPORT"}</definedName>
    <definedName name="sfdirect" localSheetId="4" hidden="1">{#N/A,#N/A,FALSE,"REPORT"}</definedName>
    <definedName name="sfdirect" hidden="1">{#N/A,#N/A,FALSE,"REPORT"}</definedName>
    <definedName name="Site_Inspectors" localSheetId="4">#REF!</definedName>
    <definedName name="Site_Inspectors">#REF!</definedName>
    <definedName name="solver_adj" hidden="1">'[27]Generic BL Model'!$B$12</definedName>
    <definedName name="solver_lin" hidden="1">0</definedName>
    <definedName name="solver_ntri" hidden="1">1000</definedName>
    <definedName name="solver_num" hidden="1">0</definedName>
    <definedName name="solver_opt" hidden="1">'[27]Generic BL Model'!$J$16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SD" localSheetId="1" hidden="1">{#N/A,#N/A,FALSE,"REPORT"}</definedName>
    <definedName name="SSD" localSheetId="0" hidden="1">{#N/A,#N/A,FALSE,"REPORT"}</definedName>
    <definedName name="SSD" localSheetId="4" hidden="1">{#N/A,#N/A,FALSE,"REPORT"}</definedName>
    <definedName name="SSD" hidden="1">{#N/A,#N/A,FALSE,"REPORT"}</definedName>
    <definedName name="sss" localSheetId="1" hidden="1">{#N/A,#N/A,FALSE,"Pharm";#N/A,#N/A,FALSE,"WWCM"}</definedName>
    <definedName name="sss" localSheetId="0" hidden="1">{#N/A,#N/A,FALSE,"Pharm";#N/A,#N/A,FALSE,"WWCM"}</definedName>
    <definedName name="sss" localSheetId="4" hidden="1">{#N/A,#N/A,FALSE,"Pharm";#N/A,#N/A,FALSE,"WWCM"}</definedName>
    <definedName name="sss" hidden="1">{#N/A,#N/A,FALSE,"Pharm";#N/A,#N/A,FALSE,"WWCM"}</definedName>
    <definedName name="Staril" localSheetId="1" hidden="1">{#N/A,#N/A,FALSE,"REPORT"}</definedName>
    <definedName name="Staril" localSheetId="0" hidden="1">{#N/A,#N/A,FALSE,"REPORT"}</definedName>
    <definedName name="Staril" localSheetId="4" hidden="1">{#N/A,#N/A,FALSE,"REPORT"}</definedName>
    <definedName name="Staril" hidden="1">{#N/A,#N/A,FALSE,"REPORT"}</definedName>
    <definedName name="StratPlanAP" localSheetId="1" hidden="1">{#N/A,#N/A,FALSE,"Pharm";#N/A,#N/A,FALSE,"WWCM"}</definedName>
    <definedName name="StratPlanAP" localSheetId="0" hidden="1">{#N/A,#N/A,FALSE,"Pharm";#N/A,#N/A,FALSE,"WWCM"}</definedName>
    <definedName name="StratPlanAP" localSheetId="4" hidden="1">{#N/A,#N/A,FALSE,"Pharm";#N/A,#N/A,FALSE,"WWCM"}</definedName>
    <definedName name="StratPlanAP" hidden="1">{#N/A,#N/A,FALSE,"Pharm";#N/A,#N/A,FALSE,"WWCM"}</definedName>
    <definedName name="Structure" localSheetId="4">#REF!</definedName>
    <definedName name="Structure">#REF!</definedName>
    <definedName name="Stuff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uff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ub">[9]GL!$D:$D</definedName>
    <definedName name="Subd">[9]GL!$E:$E</definedName>
    <definedName name="SX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TAB1136877249">'[19]Single Journal'!$C$17:$AC$27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xol" localSheetId="1" hidden="1">{#N/A,#N/A,FALSE,"Pharm";#N/A,#N/A,FALSE,"WWCM"}</definedName>
    <definedName name="taxol" localSheetId="0" hidden="1">{#N/A,#N/A,FALSE,"Pharm";#N/A,#N/A,FALSE,"WWCM"}</definedName>
    <definedName name="taxol" localSheetId="4" hidden="1">{#N/A,#N/A,FALSE,"Pharm";#N/A,#N/A,FALSE,"WWCM"}</definedName>
    <definedName name="taxol" hidden="1">{#N/A,#N/A,FALSE,"Pharm";#N/A,#N/A,FALSE,"WWCM"}</definedName>
    <definedName name="Tem" localSheetId="1" hidden="1">{#N/A,#N/A,FALSE,"Pharm";#N/A,#N/A,FALSE,"WWCM"}</definedName>
    <definedName name="Tem" localSheetId="0" hidden="1">{#N/A,#N/A,FALSE,"Pharm";#N/A,#N/A,FALSE,"WWCM"}</definedName>
    <definedName name="Tem" localSheetId="4" hidden="1">{#N/A,#N/A,FALSE,"Pharm";#N/A,#N/A,FALSE,"WWCM"}</definedName>
    <definedName name="Tem" hidden="1">{#N/A,#N/A,FALSE,"Pharm";#N/A,#N/A,FALSE,"WWCM"}</definedName>
    <definedName name="TemplatePrintArea" localSheetId="4">#REF!</definedName>
    <definedName name="TemplatePrintArea">#REF!</definedName>
    <definedName name="teq" localSheetId="1" hidden="1">{#N/A,#N/A,FALSE,"Pharm";#N/A,#N/A,FALSE,"WWCM"}</definedName>
    <definedName name="teq" localSheetId="0" hidden="1">{#N/A,#N/A,FALSE,"Pharm";#N/A,#N/A,FALSE,"WWCM"}</definedName>
    <definedName name="teq" localSheetId="4" hidden="1">{#N/A,#N/A,FALSE,"Pharm";#N/A,#N/A,FALSE,"WWCM"}</definedName>
    <definedName name="teq" hidden="1">{#N/A,#N/A,FALSE,"Pharm";#N/A,#N/A,FALSE,"WWCM"}</definedName>
    <definedName name="Tequin" localSheetId="1" hidden="1">{#N/A,#N/A,FALSE,"Pharm";#N/A,#N/A,FALSE,"WWCM"}</definedName>
    <definedName name="Tequin" localSheetId="0" hidden="1">{#N/A,#N/A,FALSE,"Pharm";#N/A,#N/A,FALSE,"WWCM"}</definedName>
    <definedName name="Tequin" localSheetId="4" hidden="1">{#N/A,#N/A,FALSE,"Pharm";#N/A,#N/A,FALSE,"WWCM"}</definedName>
    <definedName name="Tequin" hidden="1">{#N/A,#N/A,FALSE,"Pharm";#N/A,#N/A,FALSE,"WWCM"}</definedName>
    <definedName name="tequinol" localSheetId="1" hidden="1">{#N/A,#N/A,FALSE,"REPORT"}</definedName>
    <definedName name="tequinol" localSheetId="0" hidden="1">{#N/A,#N/A,FALSE,"REPORT"}</definedName>
    <definedName name="tequinol" localSheetId="4" hidden="1">{#N/A,#N/A,FALSE,"REPORT"}</definedName>
    <definedName name="tequinol" hidden="1">{#N/A,#N/A,FALSE,"REPORT"}</definedName>
    <definedName name="test" localSheetId="1" hidden="1">{#N/A,#N/A,FALSE,"Pharm";#N/A,#N/A,FALSE,"WWCM"}</definedName>
    <definedName name="test" localSheetId="0" hidden="1">{#N/A,#N/A,FALSE,"Pharm";#N/A,#N/A,FALSE,"WWCM"}</definedName>
    <definedName name="test" localSheetId="4" hidden="1">{#N/A,#N/A,FALSE,"Pharm";#N/A,#N/A,FALSE,"WWCM"}</definedName>
    <definedName name="test" hidden="1">{#N/A,#N/A,FALSE,"Pharm";#N/A,#N/A,FALSE,"WWCM"}</definedName>
    <definedName name="TEST_AGO" localSheetId="1" hidden="1">{"VAR HR AG",#N/A,FALSE,"H_R_"}</definedName>
    <definedName name="TEST_AGO" localSheetId="0" hidden="1">{"VAR HR AG",#N/A,FALSE,"H_R_"}</definedName>
    <definedName name="TEST_AGO" localSheetId="4" hidden="1">{"VAR HR AG",#N/A,FALSE,"H_R_"}</definedName>
    <definedName name="TEST_AGO" hidden="1">{"VAR HR AG",#N/A,FALSE,"H_R_"}</definedName>
    <definedName name="teste" localSheetId="1" hidden="1">{#N/A,#N/A,FALSE,"Pharm";#N/A,#N/A,FALSE,"WWCM"}</definedName>
    <definedName name="teste" localSheetId="0" hidden="1">{#N/A,#N/A,FALSE,"Pharm";#N/A,#N/A,FALSE,"WWCM"}</definedName>
    <definedName name="teste" localSheetId="4" hidden="1">{#N/A,#N/A,FALSE,"Pharm";#N/A,#N/A,FALSE,"WWCM"}</definedName>
    <definedName name="teste" hidden="1">{#N/A,#N/A,FALSE,"Pharm";#N/A,#N/A,FALSE,"WWCM"}</definedName>
    <definedName name="three" localSheetId="1" hidden="1">{"midlpg1",#N/A,FALSE,"MIDEAST LPG";"midlpg2",#N/A,FALSE,"MIDEAST LPG"}</definedName>
    <definedName name="three" localSheetId="0" hidden="1">{"midlpg1",#N/A,FALSE,"MIDEAST LPG";"midlpg2",#N/A,FALSE,"MIDEAST LPG"}</definedName>
    <definedName name="three" localSheetId="4" hidden="1">{"midlpg1",#N/A,FALSE,"MIDEAST LPG";"midlpg2",#N/A,FALSE,"MIDEAST LPG"}</definedName>
    <definedName name="three" hidden="1">{"midlpg1",#N/A,FALSE,"MIDEAST LPG";"midlpg2",#N/A,FALSE,"MIDEAST LPG"}</definedName>
    <definedName name="time" localSheetId="1" hidden="1">{"japcurrent1",#N/A,FALSE,"JAPAN PRODUCTS";"japcurrent2",#N/A,FALSE,"JAPAN PRODUCTS"}</definedName>
    <definedName name="time" localSheetId="0" hidden="1">{"japcurrent1",#N/A,FALSE,"JAPAN PRODUCTS";"japcurrent2",#N/A,FALSE,"JAPAN PRODUCTS"}</definedName>
    <definedName name="time" localSheetId="4" hidden="1">{"japcurrent1",#N/A,FALSE,"JAPAN PRODUCTS";"japcurrent2",#N/A,FALSE,"JAPAN PRODUCTS"}</definedName>
    <definedName name="time" hidden="1">{"japcurrent1",#N/A,FALSE,"JAPAN PRODUCTS";"japcurrent2",#N/A,FALSE,"JAPAN PRODUCTS"}</definedName>
    <definedName name="titles" localSheetId="4">#REF!,#REF!,#REF!,#REF!,#REF!,#REF!</definedName>
    <definedName name="titles">#REF!,#REF!,#REF!,#REF!,#REF!,#REF!</definedName>
    <definedName name="titles_2" localSheetId="4">#REF!,#REF!,#REF!,#REF!,#REF!,#REF!</definedName>
    <definedName name="titles_2">#REF!,#REF!,#REF!,#REF!,#REF!,#REF!</definedName>
    <definedName name="titles_3" localSheetId="4">#REF!,#REF!,#REF!,#REF!,#REF!,#REF!</definedName>
    <definedName name="titles_3">#REF!,#REF!,#REF!,#REF!,#REF!,#REF!</definedName>
    <definedName name="Total_fixed" localSheetId="4">#REF!</definedName>
    <definedName name="Total_fixed">#REF!</definedName>
    <definedName name="Total_Sales" localSheetId="4">#REF!</definedName>
    <definedName name="Total_Sales">#REF!</definedName>
    <definedName name="Total_variable" localSheetId="4">#REF!</definedName>
    <definedName name="Total_variable">#REF!</definedName>
    <definedName name="trans" hidden="1">[28]trans!$A$1:$F$167</definedName>
    <definedName name="TrendDashLM" localSheetId="4">'[29]Trends Dashboard'!#REF!</definedName>
    <definedName name="TrendDashLM">'[29]Trends Dashboard'!#REF!</definedName>
    <definedName name="tryeuyit" localSheetId="1" hidden="1">{#N/A,#N/A,FALSE,"Pharm";#N/A,#N/A,FALSE,"WWCM"}</definedName>
    <definedName name="tryeuyit" localSheetId="0" hidden="1">{#N/A,#N/A,FALSE,"Pharm";#N/A,#N/A,FALSE,"WWCM"}</definedName>
    <definedName name="tryeuyit" localSheetId="4" hidden="1">{#N/A,#N/A,FALSE,"Pharm";#N/A,#N/A,FALSE,"WWCM"}</definedName>
    <definedName name="tryeuyit" hidden="1">{#N/A,#N/A,FALSE,"Pharm";#N/A,#N/A,FALSE,"WWCM"}</definedName>
    <definedName name="two" localSheetId="1" hidden="1">{"japlpg1",#N/A,FALSE,"JAPAN LPG ";"japllpg2",#N/A,FALSE,"JAPAN LPG "}</definedName>
    <definedName name="two" localSheetId="0" hidden="1">{"japlpg1",#N/A,FALSE,"JAPAN LPG ";"japllpg2",#N/A,FALSE,"JAPAN LPG "}</definedName>
    <definedName name="two" localSheetId="4" hidden="1">{"japlpg1",#N/A,FALSE,"JAPAN LPG ";"japllpg2",#N/A,FALSE,"JAPAN LPG "}</definedName>
    <definedName name="two" hidden="1">{"japlpg1",#N/A,FALSE,"JAPAN LPG ";"japllpg2",#N/A,FALSE,"JAPAN LPG "}</definedName>
    <definedName name="typeofwork1">'[21]CEF Fact Sheet'!$C$16</definedName>
    <definedName name="typeofwork2">'[21]CEF Fact Sheet'!$C$17</definedName>
    <definedName name="typeofwork3">'[21]CEF Fact Sheet'!$C$18</definedName>
    <definedName name="typeofwork4">'[21]CEF Fact Sheet'!$C$19</definedName>
    <definedName name="typeofwork5">'[21]CEF Fact Sheet'!$C$20</definedName>
    <definedName name="typework1" localSheetId="4">#REF!</definedName>
    <definedName name="typework1">#REF!</definedName>
    <definedName name="typwork1">'[30]CEF Fact Sheet'!$C$16</definedName>
    <definedName name="typwork2">'[30]CEF Fact Sheet'!$C$17</definedName>
    <definedName name="typwork3">'[30]CEF Fact Sheet'!$C$18</definedName>
    <definedName name="typwork4">'[30]CEF Fact Sheet'!$C$19</definedName>
    <definedName name="typwork5">'[30]CEF Fact Sheet'!$C$20</definedName>
    <definedName name="tyutytyi" localSheetId="1" hidden="1">{#N/A,#N/A,FALSE,"Pharm";#N/A,#N/A,FALSE,"WWCM"}</definedName>
    <definedName name="tyutytyi" localSheetId="0" hidden="1">{#N/A,#N/A,FALSE,"Pharm";#N/A,#N/A,FALSE,"WWCM"}</definedName>
    <definedName name="tyutytyi" localSheetId="4" hidden="1">{#N/A,#N/A,FALSE,"Pharm";#N/A,#N/A,FALSE,"WWCM"}</definedName>
    <definedName name="tyutytyi" hidden="1">{#N/A,#N/A,FALSE,"Pharm";#N/A,#N/A,FALSE,"WWCM"}</definedName>
    <definedName name="tyyufkjkhjd" localSheetId="1" hidden="1">{#N/A,#N/A,FALSE,"Pharm";#N/A,#N/A,FALSE,"WWCM"}</definedName>
    <definedName name="tyyufkjkhjd" localSheetId="0" hidden="1">{#N/A,#N/A,FALSE,"Pharm";#N/A,#N/A,FALSE,"WWCM"}</definedName>
    <definedName name="tyyufkjkhjd" localSheetId="4" hidden="1">{#N/A,#N/A,FALSE,"Pharm";#N/A,#N/A,FALSE,"WWCM"}</definedName>
    <definedName name="tyyufkjkhjd" hidden="1">{#N/A,#N/A,FALSE,"Pharm";#N/A,#N/A,FALSE,"WWCM"}</definedName>
    <definedName name="uncompletednonpermanent" localSheetId="4">#REF!</definedName>
    <definedName name="uncompletednonpermanent">#REF!</definedName>
    <definedName name="uncompletedpermanent" localSheetId="4">#REF!</definedName>
    <definedName name="uncompletedpermanent">#REF!</definedName>
    <definedName name="uncompletenonpermanent" localSheetId="4">#REF!</definedName>
    <definedName name="uncompletenonpermanent">#REF!</definedName>
    <definedName name="uncompletepermanent" localSheetId="4">#REF!</definedName>
    <definedName name="uncompletepermanent">#REF!</definedName>
    <definedName name="Unit" localSheetId="1" hidden="1">{#N/A,#N/A,FALSE,"Pharm";#N/A,#N/A,FALSE,"WWCM"}</definedName>
    <definedName name="Unit" localSheetId="0" hidden="1">{#N/A,#N/A,FALSE,"Pharm";#N/A,#N/A,FALSE,"WWCM"}</definedName>
    <definedName name="Unit" localSheetId="4" hidden="1">{#N/A,#N/A,FALSE,"Pharm";#N/A,#N/A,FALSE,"WWCM"}</definedName>
    <definedName name="Unit" hidden="1">{#N/A,#N/A,FALSE,"Pharm";#N/A,#N/A,FALSE,"WWCM"}</definedName>
    <definedName name="Unit_contrib_margin" localSheetId="4">#REF!</definedName>
    <definedName name="Unit_contrib_margin">#REF!</definedName>
    <definedName name="v" localSheetId="4" hidden="1">#REF!</definedName>
    <definedName name="v" hidden="1">#REF!</definedName>
    <definedName name="Validation_List">OFFSET('[26]FIPS-Applicants'!$N$2,,,COUNTIF('[26]FIPS-Applicants'!$N$2:$N$720,"?*"))</definedName>
    <definedName name="ValidationErrors">'[21]CEF Summary of Completed Work'!$AO$288:$AS$299</definedName>
    <definedName name="ValidationErrors_2" localSheetId="4">#REF!</definedName>
    <definedName name="ValidationErrors_2">#REF!</definedName>
    <definedName name="ValidationErrors_CW">'[26]CEF Summary of Completed Work'!$AO$312:$AS$324</definedName>
    <definedName name="Variable_cost_unit" localSheetId="4">#REF!</definedName>
    <definedName name="Variable_cost_unit">#REF!</definedName>
    <definedName name="Variable_costs_unit" localSheetId="4">#REF!</definedName>
    <definedName name="Variable_costs_unit">#REF!</definedName>
    <definedName name="Variable_Unit_Cost" localSheetId="4">#REF!</definedName>
    <definedName name="Variable_Unit_Cost">#REF!</definedName>
    <definedName name="Version" localSheetId="4">#REF!</definedName>
    <definedName name="Version">#REF!</definedName>
    <definedName name="Volume" localSheetId="4">#REF!</definedName>
    <definedName name="Volume">#REF!</definedName>
    <definedName name="w" localSheetId="4" hidden="1">#REF!</definedName>
    <definedName name="w" hidden="1">#REF!</definedName>
    <definedName name="was" localSheetId="1" hidden="1">{#N/A,#N/A,FALSE,"Sales Graph";#N/A,#N/A,FALSE,"BUC Graph";#N/A,#N/A,FALSE,"P&amp;L - YTD"}</definedName>
    <definedName name="was" localSheetId="0" hidden="1">{#N/A,#N/A,FALSE,"Sales Graph";#N/A,#N/A,FALSE,"BUC Graph";#N/A,#N/A,FALSE,"P&amp;L - YTD"}</definedName>
    <definedName name="was" localSheetId="4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1" hidden="1">{#N/A,#N/A,FALSE,"Pharm";#N/A,#N/A,FALSE,"WWCM"}</definedName>
    <definedName name="wb" localSheetId="0" hidden="1">{#N/A,#N/A,FALSE,"Pharm";#N/A,#N/A,FALSE,"WWCM"}</definedName>
    <definedName name="wb" localSheetId="4" hidden="1">{#N/A,#N/A,FALSE,"Pharm";#N/A,#N/A,FALSE,"WWCM"}</definedName>
    <definedName name="wb" hidden="1">{#N/A,#N/A,FALSE,"Pharm";#N/A,#N/A,FALSE,"WWCM"}</definedName>
    <definedName name="wc" localSheetId="1" hidden="1">{#N/A,#N/A,FALSE,"Pharm";#N/A,#N/A,FALSE,"WWCM"}</definedName>
    <definedName name="wc" localSheetId="0" hidden="1">{#N/A,#N/A,FALSE,"Pharm";#N/A,#N/A,FALSE,"WWCM"}</definedName>
    <definedName name="wc" localSheetId="4" hidden="1">{#N/A,#N/A,FALSE,"Pharm";#N/A,#N/A,FALSE,"WWCM"}</definedName>
    <definedName name="wc" hidden="1">{#N/A,#N/A,FALSE,"Pharm";#N/A,#N/A,FALSE,"WWCM"}</definedName>
    <definedName name="we" localSheetId="1" hidden="1">{#N/A,#N/A,FALSE,"Pharm";#N/A,#N/A,FALSE,"WWCM"}</definedName>
    <definedName name="we" localSheetId="0" hidden="1">{#N/A,#N/A,FALSE,"Pharm";#N/A,#N/A,FALSE,"WWCM"}</definedName>
    <definedName name="we" localSheetId="4" hidden="1">{#N/A,#N/A,FALSE,"Pharm";#N/A,#N/A,FALSE,"WWCM"}</definedName>
    <definedName name="we" hidden="1">{#N/A,#N/A,FALSE,"Pharm";#N/A,#N/A,FALSE,"WWCM"}</definedName>
    <definedName name="wed" localSheetId="4" hidden="1">#REF!</definedName>
    <definedName name="wed" hidden="1">#REF!</definedName>
    <definedName name="Week">'[31]WeekDay no borrar'!$A$1:$A$5</definedName>
    <definedName name="werrr" localSheetId="1" hidden="1">{#N/A,#N/A,FALSE,"Pharm";#N/A,#N/A,FALSE,"WWCM"}</definedName>
    <definedName name="werrr" localSheetId="0" hidden="1">{#N/A,#N/A,FALSE,"Pharm";#N/A,#N/A,FALSE,"WWCM"}</definedName>
    <definedName name="werrr" localSheetId="4" hidden="1">{#N/A,#N/A,FALSE,"Pharm";#N/A,#N/A,FALSE,"WWCM"}</definedName>
    <definedName name="werrr" hidden="1">{#N/A,#N/A,FALSE,"Pharm";#N/A,#N/A,FALSE,"WWCM"}</definedName>
    <definedName name="Work_Order_Request_Id" localSheetId="4">#REF!</definedName>
    <definedName name="Work_Order_Request_Id">#REF!</definedName>
    <definedName name="working" localSheetId="1" hidden="1">{#N/A,#N/A,FALSE,"REPORT"}</definedName>
    <definedName name="working" localSheetId="0" hidden="1">{#N/A,#N/A,FALSE,"REPORT"}</definedName>
    <definedName name="working" localSheetId="4" hidden="1">{#N/A,#N/A,FALSE,"REPORT"}</definedName>
    <definedName name="working" hidden="1">{#N/A,#N/A,FALSE,"REPORT"}</definedName>
    <definedName name="wrn.111111" localSheetId="1" hidden="1">{#N/A,#N/A,FALSE,"Pharm";#N/A,#N/A,FALSE,"WWCM"}</definedName>
    <definedName name="wrn.111111" localSheetId="0" hidden="1">{#N/A,#N/A,FALSE,"Pharm";#N/A,#N/A,FALSE,"WWCM"}</definedName>
    <definedName name="wrn.111111" localSheetId="4" hidden="1">{#N/A,#N/A,FALSE,"Pharm";#N/A,#N/A,FALSE,"WWCM"}</definedName>
    <definedName name="wrn.111111" hidden="1">{#N/A,#N/A,FALSE,"Pharm";#N/A,#N/A,FALSE,"WWCM"}</definedName>
    <definedName name="wrn.730." localSheetId="1" hidden="1">{#N/A,#N/A,FALSE,"REPORT"}</definedName>
    <definedName name="wrn.730." localSheetId="0" hidden="1">{#N/A,#N/A,FALSE,"REPORT"}</definedName>
    <definedName name="wrn.730." localSheetId="4" hidden="1">{#N/A,#N/A,FALSE,"REPORT"}</definedName>
    <definedName name="wrn.730." hidden="1">{#N/A,#N/A,FALSE,"REPORT"}</definedName>
    <definedName name="wrn.731" localSheetId="1" hidden="1">{#N/A,#N/A,FALSE,"REPORT"}</definedName>
    <definedName name="wrn.731" localSheetId="0" hidden="1">{#N/A,#N/A,FALSE,"REPORT"}</definedName>
    <definedName name="wrn.731" localSheetId="4" hidden="1">{#N/A,#N/A,FALSE,"REPORT"}</definedName>
    <definedName name="wrn.731" hidden="1">{#N/A,#N/A,FALSE,"REPORT"}</definedName>
    <definedName name="wrn.750." localSheetId="1" hidden="1">{#N/A,#N/A,FALSE,"REPORT"}</definedName>
    <definedName name="wrn.750." localSheetId="0" hidden="1">{#N/A,#N/A,FALSE,"REPORT"}</definedName>
    <definedName name="wrn.750." localSheetId="4" hidden="1">{#N/A,#N/A,FALSE,"REPORT"}</definedName>
    <definedName name="wrn.750." hidden="1">{#N/A,#N/A,FALSE,"REPORT"}</definedName>
    <definedName name="wrn.7501" localSheetId="1" hidden="1">{#N/A,#N/A,FALSE,"REPORT"}</definedName>
    <definedName name="wrn.7501" localSheetId="0" hidden="1">{#N/A,#N/A,FALSE,"REPORT"}</definedName>
    <definedName name="wrn.7501" localSheetId="4" hidden="1">{#N/A,#N/A,FALSE,"REPORT"}</definedName>
    <definedName name="wrn.7501" hidden="1">{#N/A,#N/A,FALSE,"REPORT"}</definedName>
    <definedName name="wrn.760.16." localSheetId="1" hidden="1">{#N/A,#N/A,FALSE,"REPORT"}</definedName>
    <definedName name="wrn.760.16." localSheetId="0" hidden="1">{#N/A,#N/A,FALSE,"REPORT"}</definedName>
    <definedName name="wrn.760.16." localSheetId="4" hidden="1">{#N/A,#N/A,FALSE,"REPORT"}</definedName>
    <definedName name="wrn.760.16." hidden="1">{#N/A,#N/A,FALSE,"REPORT"}</definedName>
    <definedName name="wrn.7900" localSheetId="1" hidden="1">{#N/A,#N/A,FALSE,"REPORT"}</definedName>
    <definedName name="wrn.7900" localSheetId="0" hidden="1">{#N/A,#N/A,FALSE,"REPORT"}</definedName>
    <definedName name="wrn.7900" localSheetId="4" hidden="1">{#N/A,#N/A,FALSE,"REPORT"}</definedName>
    <definedName name="wrn.7900" hidden="1">{#N/A,#N/A,FALSE,"REPORT"}</definedName>
    <definedName name="wrn.905" localSheetId="1" hidden="1">{#N/A,#N/A,FALSE,"REPORT"}</definedName>
    <definedName name="wrn.905" localSheetId="0" hidden="1">{#N/A,#N/A,FALSE,"REPORT"}</definedName>
    <definedName name="wrn.905" localSheetId="4" hidden="1">{#N/A,#N/A,FALSE,"REPORT"}</definedName>
    <definedName name="wrn.905" hidden="1">{#N/A,#N/A,FALSE,"REPORT"}</definedName>
    <definedName name="wrn.99999" localSheetId="1" hidden="1">{#N/A,#N/A,FALSE,"REPORT"}</definedName>
    <definedName name="wrn.99999" localSheetId="0" hidden="1">{#N/A,#N/A,FALSE,"REPORT"}</definedName>
    <definedName name="wrn.99999" localSheetId="4" hidden="1">{#N/A,#N/A,FALSE,"REPORT"}</definedName>
    <definedName name="wrn.99999" hidden="1">{#N/A,#N/A,FALSE,"REPORT"}</definedName>
    <definedName name="wrn.aaa" localSheetId="1" hidden="1">{#N/A,#N/A,FALSE,"Pharm";#N/A,#N/A,FALSE,"WWCM"}</definedName>
    <definedName name="wrn.aaa" localSheetId="0" hidden="1">{#N/A,#N/A,FALSE,"Pharm";#N/A,#N/A,FALSE,"WWCM"}</definedName>
    <definedName name="wrn.aaa" localSheetId="4" hidden="1">{#N/A,#N/A,FALSE,"Pharm";#N/A,#N/A,FALSE,"WWCM"}</definedName>
    <definedName name="wrn.aaa" hidden="1">{#N/A,#N/A,FALSE,"Pharm";#N/A,#N/A,FALSE,"WWCM"}</definedName>
    <definedName name="wrn.aaaaaaa" localSheetId="1" hidden="1">{#N/A,#N/A,FALSE,"Pharm";#N/A,#N/A,FALSE,"WWCM"}</definedName>
    <definedName name="wrn.aaaaaaa" localSheetId="0" hidden="1">{#N/A,#N/A,FALSE,"Pharm";#N/A,#N/A,FALSE,"WWCM"}</definedName>
    <definedName name="wrn.aaaaaaa" localSheetId="4" hidden="1">{#N/A,#N/A,FALSE,"Pharm";#N/A,#N/A,FALSE,"WWCM"}</definedName>
    <definedName name="wrn.aaaaaaa" hidden="1">{#N/A,#N/A,FALSE,"Pharm";#N/A,#N/A,FALSE,"WWCM"}</definedName>
    <definedName name="wrn.bm" localSheetId="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localSheetId="1" hidden="1">{#N/A,#N/A,FALSE,"Card";#N/A,#N/A,FALSE,"Prav";#N/A,#N/A,FALSE,"Irbe";#N/A,#N/A,FALSE,"Plavix";#N/A,#N/A,FALSE,"Capt";#N/A,#N/A,FALSE,"Fosi"}</definedName>
    <definedName name="wrn.Cardiovasculars." localSheetId="0" hidden="1">{#N/A,#N/A,FALSE,"Card";#N/A,#N/A,FALSE,"Prav";#N/A,#N/A,FALSE,"Irbe";#N/A,#N/A,FALSE,"Plavix";#N/A,#N/A,FALSE,"Capt";#N/A,#N/A,FALSE,"Fosi"}</definedName>
    <definedName name="wrn.Cardiovasculars." localSheetId="4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localSheetId="1" hidden="1">{#N/A,#N/A,FALSE,"CNS";#N/A,#N/A,FALSE,"Serz";#N/A,#N/A,FALSE,"Ace"}</definedName>
    <definedName name="wrn.Central._.Nervous._.System." localSheetId="0" hidden="1">{#N/A,#N/A,FALSE,"CNS";#N/A,#N/A,FALSE,"Serz";#N/A,#N/A,FALSE,"Ace"}</definedName>
    <definedName name="wrn.Central._.Nervous._.System." localSheetId="4" hidden="1">{#N/A,#N/A,FALSE,"CNS";#N/A,#N/A,FALSE,"Serz";#N/A,#N/A,FALSE,"Ace"}</definedName>
    <definedName name="wrn.Central._.Nervous._.System." hidden="1">{#N/A,#N/A,FALSE,"CNS";#N/A,#N/A,FALSE,"Serz";#N/A,#N/A,FALSE,"Ace"}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0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nsumer._.Medicines." localSheetId="1" hidden="1">{#N/A,#N/A,FALSE,"OTC";#N/A,#N/A,FALSE,"Ther";#N/A,#N/A,FALSE,"Temp";#N/A,#N/A,FALSE,"Exce";#N/A,#N/A,FALSE,"Buff";#N/A,#N/A,FALSE,"Picot";#N/A,#N/A,FALSE,"Luftal";#N/A,#N/A,FALSE,"Comt"}</definedName>
    <definedName name="wrn.Consumer._.Medicines." localSheetId="0" hidden="1">{#N/A,#N/A,FALSE,"OTC";#N/A,#N/A,FALSE,"Ther";#N/A,#N/A,FALSE,"Temp";#N/A,#N/A,FALSE,"Exce";#N/A,#N/A,FALSE,"Buff";#N/A,#N/A,FALSE,"Picot";#N/A,#N/A,FALSE,"Luftal";#N/A,#N/A,FALSE,"Comt"}</definedName>
    <definedName name="wrn.Consumer._.Medicines." localSheetId="4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rude." localSheetId="1" hidden="1">{"current1",#N/A,FALSE,"CRUDE";"current2",#N/A,FALSE,"CRUDE";"CONSTANT",#N/A,FALSE,"CRUDE"}</definedName>
    <definedName name="wrn.crude." localSheetId="0" hidden="1">{"current1",#N/A,FALSE,"CRUDE";"current2",#N/A,FALSE,"CRUDE";"CONSTANT",#N/A,FALSE,"CRUDE"}</definedName>
    <definedName name="wrn.crude." localSheetId="4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1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0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localSheetId="4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Detail._.Balance._.Sheet." localSheetId="1" hidden="1">{#N/A,#N/A,FALSE,"Detail"}</definedName>
    <definedName name="wrn.Detail._.Balance._.Sheet." localSheetId="0" hidden="1">{#N/A,#N/A,FALSE,"Detail"}</definedName>
    <definedName name="wrn.Detail._.Balance._.Sheet." localSheetId="4" hidden="1">{#N/A,#N/A,FALSE,"Detail"}</definedName>
    <definedName name="wrn.Detail._.Balance._.Sheet." hidden="1">{#N/A,#N/A,FALSE,"Detail"}</definedName>
    <definedName name="wrn.Detail_Projection." localSheetId="1" hidden="1">{#N/A,#N/A,FALSE,"Detail YTD"}</definedName>
    <definedName name="wrn.Detail_Projection." localSheetId="0" hidden="1">{#N/A,#N/A,FALSE,"Detail YTD"}</definedName>
    <definedName name="wrn.Detail_Projection." localSheetId="4" hidden="1">{#N/A,#N/A,FALSE,"Detail YTD"}</definedName>
    <definedName name="wrn.Detail_Projection." hidden="1">{#N/A,#N/A,FALSE,"Detail YTD"}</definedName>
    <definedName name="wrn.DISP_ANUAL." localSheetId="1" hidden="1">{"DISP SE ANUAL",#N/A,FALSE,"DISP";"GENERAL",#N/A,FALSE,"DISP"}</definedName>
    <definedName name="wrn.DISP_ANUAL." localSheetId="0" hidden="1">{"DISP SE ANUAL",#N/A,FALSE,"DISP";"GENERAL",#N/A,FALSE,"DISP"}</definedName>
    <definedName name="wrn.DISP_ANUAL." localSheetId="4" hidden="1">{"DISP SE ANUAL",#N/A,FALSE,"DISP";"GENERAL",#N/A,FALSE,"DISP"}</definedName>
    <definedName name="wrn.DISP_ANUAL." hidden="1">{"DISP SE ANUAL",#N/A,FALSE,"DISP";"GENERAL",#N/A,FALSE,"DISP"}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General._.OTC." localSheetId="1" hidden="1">{#N/A,#N/A,FALSE,"Title Page (3)";#N/A,#N/A,FALSE,"YTD - OTC";#N/A,#N/A,FALSE,"MTH - OTC"}</definedName>
    <definedName name="wrn.General._.OTC." localSheetId="0" hidden="1">{#N/A,#N/A,FALSE,"Title Page (3)";#N/A,#N/A,FALSE,"YTD - OTC";#N/A,#N/A,FALSE,"MTH - OTC"}</definedName>
    <definedName name="wrn.General._.OTC." localSheetId="4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1" hidden="1">{#N/A,#N/A,FALSE,"Title Page (2)";#N/A,#N/A,FALSE,"YTD - Pharm";#N/A,#N/A,FALSE,"MTH - Pharm"}</definedName>
    <definedName name="wrn.General._.Pharm." localSheetId="0" hidden="1">{#N/A,#N/A,FALSE,"Title Page (2)";#N/A,#N/A,FALSE,"YTD - Pharm";#N/A,#N/A,FALSE,"MTH - Pharm"}</definedName>
    <definedName name="wrn.General._.Pharm." localSheetId="4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1" hidden="1">{#N/A,#N/A,FALSE,"Title Page (4)";#N/A,#N/A,FALSE,"YTD - Total";#N/A,#N/A,FALSE,"MTH - Total"}</definedName>
    <definedName name="wrn.General._.Total." localSheetId="0" hidden="1">{#N/A,#N/A,FALSE,"Title Page (4)";#N/A,#N/A,FALSE,"YTD - Total";#N/A,#N/A,FALSE,"MTH - Total"}</definedName>
    <definedName name="wrn.General._.Total." localSheetId="4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GOV_BOARD." localSheetId="1" hidden="1">{"MANT_FORZ",#N/A,FALSE,"GOVBRD";"rendimiento",#N/A,FALSE,"GOVBRD";"PAGE 1_A",#N/A,FALSE,"GOVBRD";"METAS SE",#N/A,FALSE,"GOVBRD"}</definedName>
    <definedName name="wrn.GOV_BOARD." localSheetId="0" hidden="1">{"MANT_FORZ",#N/A,FALSE,"GOVBRD";"rendimiento",#N/A,FALSE,"GOVBRD";"PAGE 1_A",#N/A,FALSE,"GOVBRD";"METAS SE",#N/A,FALSE,"GOVBRD"}</definedName>
    <definedName name="wrn.GOV_BOARD." localSheetId="4" hidden="1">{"MANT_FORZ",#N/A,FALSE,"GOVBRD";"rendimiento",#N/A,FALSE,"GOVBRD";"PAGE 1_A",#N/A,FALSE,"GOVBRD";"METAS SE",#N/A,FALSE,"GOVBRD"}</definedName>
    <definedName name="wrn.GOV_BOARD." hidden="1">{"MANT_FORZ",#N/A,FALSE,"GOVBRD";"rendimiento",#N/A,FALSE,"GOVBRD";"PAGE 1_A",#N/A,FALSE,"GOVBRD";"METAS SE",#N/A,FALSE,"GOVBRD"}</definedName>
    <definedName name="wrn.heat._.rate." localSheetId="1" hidden="1">{"DESV HR GROSS",#N/A,FALSE,"HR_FEB";"ANAL COSTO GEN",#N/A,FALSE,"HR_FEB";"COSTO GEN 1",#N/A,FALSE,"HR_FEB";"COSTO GEN 2",#N/A,FALSE,"HR_FEB";"H R NETO",#N/A,FALSE,"HR_FEB";"VAR H R",#N/A,FALSE,"HR_FEB";"VAR HR AG",#N/A,FALSE,"HR_FEB";"VAR HR CS",#N/A,FALSE,"HR_FEB";"VAR HR PS",#N/A,FALSE,"HR_FEB";"VAR HR SJ",#N/A,FALSE,"HR_FEB"}</definedName>
    <definedName name="wrn.heat._.rate." localSheetId="0" hidden="1">{"DESV HR GROSS",#N/A,FALSE,"HR_FEB";"ANAL COSTO GEN",#N/A,FALSE,"HR_FEB";"COSTO GEN 1",#N/A,FALSE,"HR_FEB";"COSTO GEN 2",#N/A,FALSE,"HR_FEB";"H R NETO",#N/A,FALSE,"HR_FEB";"VAR H R",#N/A,FALSE,"HR_FEB";"VAR HR AG",#N/A,FALSE,"HR_FEB";"VAR HR CS",#N/A,FALSE,"HR_FEB";"VAR HR PS",#N/A,FALSE,"HR_FEB";"VAR HR SJ",#N/A,FALSE,"HR_FEB"}</definedName>
    <definedName name="wrn.heat._.rate." localSheetId="4" hidden="1">{"DESV HR GROSS",#N/A,FALSE,"HR_FEB";"ANAL COSTO GEN",#N/A,FALSE,"HR_FEB";"COSTO GEN 1",#N/A,FALSE,"HR_FEB";"COSTO GEN 2",#N/A,FALSE,"HR_FEB";"H R NETO",#N/A,FALSE,"HR_FEB";"VAR H R",#N/A,FALSE,"HR_FEB";"VAR HR AG",#N/A,FALSE,"HR_FEB";"VAR HR CS",#N/A,FALSE,"HR_FEB";"VAR HR PS",#N/A,FALSE,"HR_FEB";"VAR HR SJ",#N/A,FALSE,"HR_FEB"}</definedName>
    <definedName name="wrn.heat._.rate." hidden="1">{"DESV HR GROSS",#N/A,FALSE,"HR_FEB";"ANAL COSTO GEN",#N/A,FALSE,"HR_FEB";"COSTO GEN 1",#N/A,FALSE,"HR_FEB";"COSTO GEN 2",#N/A,FALSE,"HR_FEB";"H R NETO",#N/A,FALSE,"HR_FEB";"VAR H R",#N/A,FALSE,"HR_FEB";"VAR HR AG",#N/A,FALSE,"HR_FEB";"VAR HR CS",#N/A,FALSE,"HR_FEB";"VAR HR PS",#N/A,FALSE,"HR_FEB";"VAR HR SJ",#N/A,FALSE,"HR_FEB"}</definedName>
    <definedName name="wrn.Infectious._.Diseases." localSheetId="1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localSheetId="0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localSheetId="4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METAS._.Y._.OBJETIVOS." localSheetId="1" hidden="1">{"METAS 4DE4",#N/A,FALSE,"DISP";"METAS 3DE4",#N/A,FALSE,"DISP";"METAS_2DE4",#N/A,FALSE,"DISP"}</definedName>
    <definedName name="wrn.METAS._.Y._.OBJETIVOS." localSheetId="0" hidden="1">{"METAS 4DE4",#N/A,FALSE,"DISP";"METAS 3DE4",#N/A,FALSE,"DISP";"METAS_2DE4",#N/A,FALSE,"DISP"}</definedName>
    <definedName name="wrn.METAS._.Y._.OBJETIVOS." localSheetId="4" hidden="1">{"METAS 4DE4",#N/A,FALSE,"DISP";"METAS 3DE4",#N/A,FALSE,"DISP";"METAS_2DE4",#N/A,FALSE,"DISP"}</definedName>
    <definedName name="wrn.METAS._.Y._.OBJETIVOS." hidden="1">{"METAS 4DE4",#N/A,FALSE,"DISP";"METAS 3DE4",#N/A,FALSE,"DISP";"METAS_2DE4",#N/A,FALSE,"DISP"}</definedName>
    <definedName name="wrn.MISC." localSheetId="1" hidden="1">{"PAGE 1_A",#N/A,FALSE,"GOVBRD"}</definedName>
    <definedName name="wrn.MISC." localSheetId="0" hidden="1">{"PAGE 1_A",#N/A,FALSE,"GOVBRD"}</definedName>
    <definedName name="wrn.MISC." localSheetId="4" hidden="1">{"PAGE 1_A",#N/A,FALSE,"GOVBRD"}</definedName>
    <definedName name="wrn.MISC." hidden="1">{"PAGE 1_A",#N/A,FALSE,"GOVBRD"}</definedName>
    <definedName name="wrn.natgastab." localSheetId="1" hidden="1">{"natgas1",#N/A,FALSE,"u.s. Natural Gas";"natgas2",#N/A,FALSE,"u.s. Natural Gas"}</definedName>
    <definedName name="wrn.natgastab." localSheetId="0" hidden="1">{"natgas1",#N/A,FALSE,"u.s. Natural Gas";"natgas2",#N/A,FALSE,"u.s. Natural Gas"}</definedName>
    <definedName name="wrn.natgastab." localSheetId="4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Oncology." localSheetId="1" hidden="1">{#N/A,#N/A,FALSE,"Onco";#N/A,#N/A,FALSE,"Taxol";#N/A,#N/A,FALSE,"UFT";#N/A,#N/A,FALSE,"Carb"}</definedName>
    <definedName name="wrn.Oncology." localSheetId="0" hidden="1">{#N/A,#N/A,FALSE,"Onco";#N/A,#N/A,FALSE,"Taxol";#N/A,#N/A,FALSE,"UFT";#N/A,#N/A,FALSE,"Carb"}</definedName>
    <definedName name="wrn.Oncology." localSheetId="4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TC._.Market._.Report." localSheetId="1" hidden="1">{#N/A,#N/A,FALSE,"Sales Graph";#N/A,#N/A,FALSE,"BUC Graph";#N/A,#N/A,FALSE,"P&amp;L - YTD"}</definedName>
    <definedName name="wrn.OTC._.Market._.Report." localSheetId="0" hidden="1">{#N/A,#N/A,FALSE,"Sales Graph";#N/A,#N/A,FALSE,"BUC Graph";#N/A,#N/A,FALSE,"P&amp;L - YTD"}</definedName>
    <definedName name="wrn.OTC._.Market._.Report." localSheetId="4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Pharm." localSheetId="1" hidden="1">{#N/A,#N/A,FALSE,"Other";#N/A,#N/A,FALSE,"Ace";#N/A,#N/A,FALSE,"Derm"}</definedName>
    <definedName name="wrn.Other._.Pharm." localSheetId="0" hidden="1">{#N/A,#N/A,FALSE,"Other";#N/A,#N/A,FALSE,"Ace";#N/A,#N/A,FALSE,"Derm"}</definedName>
    <definedName name="wrn.Other._.Pharm." localSheetId="4" hidden="1">{#N/A,#N/A,FALSE,"Other";#N/A,#N/A,FALSE,"Ace";#N/A,#N/A,FALSE,"Derm"}</definedName>
    <definedName name="wrn.Other._.Pharm." hidden="1">{#N/A,#N/A,FALSE,"Other";#N/A,#N/A,FALSE,"Ace";#N/A,#N/A,FALSE,"Derm"}</definedName>
    <definedName name="wrn.p" localSheetId="1" hidden="1">{#N/A,#N/A,FALSE,"1";#N/A,#N/A,FALSE,"2";#N/A,#N/A,FALSE,"16 - 17";#N/A,#N/A,FALSE,"18 - 19";#N/A,#N/A,FALSE,"26";#N/A,#N/A,FALSE,"27";#N/A,#N/A,FALSE,"28"}</definedName>
    <definedName name="wrn.p" localSheetId="0" hidden="1">{#N/A,#N/A,FALSE,"1";#N/A,#N/A,FALSE,"2";#N/A,#N/A,FALSE,"16 - 17";#N/A,#N/A,FALSE,"18 - 19";#N/A,#N/A,FALSE,"26";#N/A,#N/A,FALSE,"27";#N/A,#N/A,FALSE,"28"}</definedName>
    <definedName name="wrn.p" localSheetId="4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localSheetId="1" hidden="1">{#N/A,#N/A,FALSE,"Sales Graph";#N/A,#N/A,FALSE,"PSBM";#N/A,#N/A,FALSE,"BUC Graph";#N/A,#N/A,FALSE,"P&amp;L - YTD"}</definedName>
    <definedName name="wrn.Pharm._.Market._.Report." localSheetId="0" hidden="1">{#N/A,#N/A,FALSE,"Sales Graph";#N/A,#N/A,FALSE,"PSBM";#N/A,#N/A,FALSE,"BUC Graph";#N/A,#N/A,FALSE,"P&amp;L - YTD"}</definedName>
    <definedName name="wrn.Pharm._.Market._.Report." localSheetId="4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localSheetId="1" hidden="1">{#N/A,#N/A,FALSE,"1";#N/A,#N/A,FALSE,"2";#N/A,#N/A,FALSE,"16 - 17";#N/A,#N/A,FALSE,"18 - 19";#N/A,#N/A,FALSE,"26";#N/A,#N/A,FALSE,"27";#N/A,#N/A,FALSE,"28"}</definedName>
    <definedName name="wrn.ppp" localSheetId="0" hidden="1">{#N/A,#N/A,FALSE,"1";#N/A,#N/A,FALSE,"2";#N/A,#N/A,FALSE,"16 - 17";#N/A,#N/A,FALSE,"18 - 19";#N/A,#N/A,FALSE,"26";#N/A,#N/A,FALSE,"27";#N/A,#N/A,FALSE,"28"}</definedName>
    <definedName name="wrn.ppp" localSheetId="4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RELIM._.EA._.ABR." localSheetId="1" hidden="1">{"DIESEL DISP",#N/A,FALSE,"DISP_ABR";"T GAS DISP",#N/A,FALSE,"DISP_ABR";"HIDRO DISP",#N/A,FALSE,"DISP_ABR";"CICLO DISP",#N/A,FALSE,"DISP_ABR";"VAPOR DISP",#N/A,FALSE,"DISP_ABR";"DISP SE MENS _ RESERVA",#N/A,FALSE,"DISP_ABR";"DISP SE ANUAL",#N/A,FALSE,"DISP";"GENERAL",#N/A,FALSE,"DISP_ABR";"GENERAL",#N/A,FALSE,"DISP"}</definedName>
    <definedName name="wrn.PRELIM._.EA._.ABR." localSheetId="0" hidden="1">{"DIESEL DISP",#N/A,FALSE,"DISP_ABR";"T GAS DISP",#N/A,FALSE,"DISP_ABR";"HIDRO DISP",#N/A,FALSE,"DISP_ABR";"CICLO DISP",#N/A,FALSE,"DISP_ABR";"VAPOR DISP",#N/A,FALSE,"DISP_ABR";"DISP SE MENS _ RESERVA",#N/A,FALSE,"DISP_ABR";"DISP SE ANUAL",#N/A,FALSE,"DISP";"GENERAL",#N/A,FALSE,"DISP_ABR";"GENERAL",#N/A,FALSE,"DISP"}</definedName>
    <definedName name="wrn.PRELIM._.EA._.ABR." localSheetId="4" hidden="1">{"DIESEL DISP",#N/A,FALSE,"DISP_ABR";"T GAS DISP",#N/A,FALSE,"DISP_ABR";"HIDRO DISP",#N/A,FALSE,"DISP_ABR";"CICLO DISP",#N/A,FALSE,"DISP_ABR";"VAPOR DISP",#N/A,FALSE,"DISP_ABR";"DISP SE MENS _ RESERVA",#N/A,FALSE,"DISP_ABR";"DISP SE ANUAL",#N/A,FALSE,"DISP";"GENERAL",#N/A,FALSE,"DISP_ABR";"GENERAL",#N/A,FALSE,"DISP"}</definedName>
    <definedName name="wrn.PRELIM._.EA._.ABR." hidden="1">{"DIESEL DISP",#N/A,FALSE,"DISP_ABR";"T GAS DISP",#N/A,FALSE,"DISP_ABR";"HIDRO DISP",#N/A,FALSE,"DISP_ABR";"CICLO DISP",#N/A,FALSE,"DISP_ABR";"VAPOR DISP",#N/A,FALSE,"DISP_ABR";"DISP SE MENS _ RESERVA",#N/A,FALSE,"DISP_ABR";"DISP SE ANUAL",#N/A,FALSE,"DISP";"GENERAL",#N/A,FALSE,"DISP_ABR";"GENERAL",#N/A,FALSE,"DISP"}</definedName>
    <definedName name="wrn.PRELIM._.EA._.JUL." localSheetId="1" hidden="1">{"DIESEL HRS",#N/A,FALSE,"DISP_JUL";"T GAS HRS",#N/A,FALSE,"DISP_JUL";"CICLO HRS",#N/A,FALSE,"DISP_JUL";"VAPOR HRS",#N/A,FALSE,"DISP_JUL";"DISP SE MENS _ RESERVA",#N/A,FALSE,"DISP_JUL";"GENERAL",#N/A,FALSE,"DISP_JUL";"DISP SE ANUAL",#N/A,FALSE,"DISP";"GENERAL",#N/A,FALSE,"DISP"}</definedName>
    <definedName name="wrn.PRELIM._.EA._.JUL." localSheetId="0" hidden="1">{"DIESEL HRS",#N/A,FALSE,"DISP_JUL";"T GAS HRS",#N/A,FALSE,"DISP_JUL";"CICLO HRS",#N/A,FALSE,"DISP_JUL";"VAPOR HRS",#N/A,FALSE,"DISP_JUL";"DISP SE MENS _ RESERVA",#N/A,FALSE,"DISP_JUL";"GENERAL",#N/A,FALSE,"DISP_JUL";"DISP SE ANUAL",#N/A,FALSE,"DISP";"GENERAL",#N/A,FALSE,"DISP"}</definedName>
    <definedName name="wrn.PRELIM._.EA._.JUL." localSheetId="4" hidden="1">{"DIESEL HRS",#N/A,FALSE,"DISP_JUL";"T GAS HRS",#N/A,FALSE,"DISP_JUL";"CICLO HRS",#N/A,FALSE,"DISP_JUL";"VAPOR HRS",#N/A,FALSE,"DISP_JUL";"DISP SE MENS _ RESERVA",#N/A,FALSE,"DISP_JUL";"GENERAL",#N/A,FALSE,"DISP_JUL";"DISP SE ANUAL",#N/A,FALSE,"DISP";"GENERAL",#N/A,FALSE,"DISP"}</definedName>
    <definedName name="wrn.PRELIM._.EA._.JUL." hidden="1">{"DIESEL HRS",#N/A,FALSE,"DISP_JUL";"T GAS HRS",#N/A,FALSE,"DISP_JUL";"CICLO HRS",#N/A,FALSE,"DISP_JUL";"VAPOR HRS",#N/A,FALSE,"DISP_JUL";"DISP SE MENS _ RESERVA",#N/A,FALSE,"DISP_JUL";"GENERAL",#N/A,FALSE,"DISP_JUL";"DISP SE ANUAL",#N/A,FALSE,"DISP";"GENERAL",#N/A,FALSE,"DISP"}</definedName>
    <definedName name="wrn.PRELIM._.EA._.JUN." localSheetId="1" hidden="1">{"DIESEL HRS",#N/A,FALSE,"DISP_JUN";"HIDRO HRS",#N/A,FALSE,"DISP_JUN";"T GAS HRS",#N/A,FALSE,"DISP_JUN";"CICLO HRS",#N/A,FALSE,"DISP_JUN";"VAPOR HRS",#N/A,FALSE,"DISP_JUN";"DISP SE MENS _ RESERVA",#N/A,FALSE,"DISP_JUN";"GENERAL",#N/A,FALSE,"DISP_JUN";"GENERAL",#N/A,FALSE,"DISP";"DISP SE ANUAL",#N/A,FALSE,"DISP"}</definedName>
    <definedName name="wrn.PRELIM._.EA._.JUN." localSheetId="0" hidden="1">{"DIESEL HRS",#N/A,FALSE,"DISP_JUN";"HIDRO HRS",#N/A,FALSE,"DISP_JUN";"T GAS HRS",#N/A,FALSE,"DISP_JUN";"CICLO HRS",#N/A,FALSE,"DISP_JUN";"VAPOR HRS",#N/A,FALSE,"DISP_JUN";"DISP SE MENS _ RESERVA",#N/A,FALSE,"DISP_JUN";"GENERAL",#N/A,FALSE,"DISP_JUN";"GENERAL",#N/A,FALSE,"DISP";"DISP SE ANUAL",#N/A,FALSE,"DISP"}</definedName>
    <definedName name="wrn.PRELIM._.EA._.JUN." localSheetId="4" hidden="1">{"DIESEL HRS",#N/A,FALSE,"DISP_JUN";"HIDRO HRS",#N/A,FALSE,"DISP_JUN";"T GAS HRS",#N/A,FALSE,"DISP_JUN";"CICLO HRS",#N/A,FALSE,"DISP_JUN";"VAPOR HRS",#N/A,FALSE,"DISP_JUN";"DISP SE MENS _ RESERVA",#N/A,FALSE,"DISP_JUN";"GENERAL",#N/A,FALSE,"DISP_JUN";"GENERAL",#N/A,FALSE,"DISP";"DISP SE ANUAL",#N/A,FALSE,"DISP"}</definedName>
    <definedName name="wrn.PRELIM._.EA._.JUN." hidden="1">{"DIESEL HRS",#N/A,FALSE,"DISP_JUN";"HIDRO HRS",#N/A,FALSE,"DISP_JUN";"T GAS HRS",#N/A,FALSE,"DISP_JUN";"CICLO HRS",#N/A,FALSE,"DISP_JUN";"VAPOR HRS",#N/A,FALSE,"DISP_JUN";"DISP SE MENS _ RESERVA",#N/A,FALSE,"DISP_JUN";"GENERAL",#N/A,FALSE,"DISP_JUN";"GENERAL",#N/A,FALSE,"DISP";"DISP SE ANUAL",#N/A,FALSE,"DISP"}</definedName>
    <definedName name="wrn.PRELIM._.EA._.MAY." localSheetId="1" hidden="1">{"CICLO HRS",#N/A,FALSE,"DISP_MAY";"DIESEL HRS",#N/A,FALSE,"DISP_MAY";"HIDRO HRS",#N/A,FALSE,"DISP_MAY";"T GAS HRS",#N/A,FALSE,"DISP_MAY";"VAPOR HRS",#N/A,FALSE,"DISP_MAY";"DISP SE MENS _ RESERVA",#N/A,FALSE,"DISP_MAY";"GENERAL",#N/A,FALSE,"DISP_MAY";"DISP SE ANUAL",#N/A,FALSE,"DISP";"GENERAL",#N/A,FALSE,"DISP"}</definedName>
    <definedName name="wrn.PRELIM._.EA._.MAY." localSheetId="0" hidden="1">{"CICLO HRS",#N/A,FALSE,"DISP_MAY";"DIESEL HRS",#N/A,FALSE,"DISP_MAY";"HIDRO HRS",#N/A,FALSE,"DISP_MAY";"T GAS HRS",#N/A,FALSE,"DISP_MAY";"VAPOR HRS",#N/A,FALSE,"DISP_MAY";"DISP SE MENS _ RESERVA",#N/A,FALSE,"DISP_MAY";"GENERAL",#N/A,FALSE,"DISP_MAY";"DISP SE ANUAL",#N/A,FALSE,"DISP";"GENERAL",#N/A,FALSE,"DISP"}</definedName>
    <definedName name="wrn.PRELIM._.EA._.MAY." localSheetId="4" hidden="1">{"CICLO HRS",#N/A,FALSE,"DISP_MAY";"DIESEL HRS",#N/A,FALSE,"DISP_MAY";"HIDRO HRS",#N/A,FALSE,"DISP_MAY";"T GAS HRS",#N/A,FALSE,"DISP_MAY";"VAPOR HRS",#N/A,FALSE,"DISP_MAY";"DISP SE MENS _ RESERVA",#N/A,FALSE,"DISP_MAY";"GENERAL",#N/A,FALSE,"DISP_MAY";"DISP SE ANUAL",#N/A,FALSE,"DISP";"GENERAL",#N/A,FALSE,"DISP"}</definedName>
    <definedName name="wrn.PRELIM._.EA._.MAY." hidden="1">{"CICLO HRS",#N/A,FALSE,"DISP_MAY";"DIESEL HRS",#N/A,FALSE,"DISP_MAY";"HIDRO HRS",#N/A,FALSE,"DISP_MAY";"T GAS HRS",#N/A,FALSE,"DISP_MAY";"VAPOR HRS",#N/A,FALSE,"DISP_MAY";"DISP SE MENS _ RESERVA",#N/A,FALSE,"DISP_MAY";"GENERAL",#N/A,FALSE,"DISP_MAY";"DISP SE ANUAL",#N/A,FALSE,"DISP";"GENERAL",#N/A,FALSE,"DISP"}</definedName>
    <definedName name="wrn.PRELIM._.ENE." localSheetId="1" hidden="1">{"DIESEL HRS",#N/A,FALSE,"DISP_ENE";"HIDRO HRS",#N/A,FALSE,"DISP_ENE";"T GAS HRS",#N/A,FALSE,"DISP_ENE";"CICLO HRS",#N/A,FALSE,"DISP_ENE";"VAPOR HRS",#N/A,FALSE,"DISP_ENE";"DISP SE MENS _ RESERVA",#N/A,FALSE,"DISP_ENE";"DISP SE ANUAL",#N/A,FALSE,"DISP";"GENERAL",#N/A,FALSE,"DISP_ENE";"GENERAL",#N/A,FALSE,"DISP"}</definedName>
    <definedName name="wrn.PRELIM._.ENE." localSheetId="0" hidden="1">{"DIESEL HRS",#N/A,FALSE,"DISP_ENE";"HIDRO HRS",#N/A,FALSE,"DISP_ENE";"T GAS HRS",#N/A,FALSE,"DISP_ENE";"CICLO HRS",#N/A,FALSE,"DISP_ENE";"VAPOR HRS",#N/A,FALSE,"DISP_ENE";"DISP SE MENS _ RESERVA",#N/A,FALSE,"DISP_ENE";"DISP SE ANUAL",#N/A,FALSE,"DISP";"GENERAL",#N/A,FALSE,"DISP_ENE";"GENERAL",#N/A,FALSE,"DISP"}</definedName>
    <definedName name="wrn.PRELIM._.ENE." localSheetId="4" hidden="1">{"DIESEL HRS",#N/A,FALSE,"DISP_ENE";"HIDRO HRS",#N/A,FALSE,"DISP_ENE";"T GAS HRS",#N/A,FALSE,"DISP_ENE";"CICLO HRS",#N/A,FALSE,"DISP_ENE";"VAPOR HRS",#N/A,FALSE,"DISP_ENE";"DISP SE MENS _ RESERVA",#N/A,FALSE,"DISP_ENE";"DISP SE ANUAL",#N/A,FALSE,"DISP";"GENERAL",#N/A,FALSE,"DISP_ENE";"GENERAL",#N/A,FALSE,"DISP"}</definedName>
    <definedName name="wrn.PRELIM._.ENE." hidden="1">{"DIESEL HRS",#N/A,FALSE,"DISP_ENE";"HIDRO HRS",#N/A,FALSE,"DISP_ENE";"T GAS HRS",#N/A,FALSE,"DISP_ENE";"CICLO HRS",#N/A,FALSE,"DISP_ENE";"VAPOR HRS",#N/A,FALSE,"DISP_ENE";"DISP SE MENS _ RESERVA",#N/A,FALSE,"DISP_ENE";"DISP SE ANUAL",#N/A,FALSE,"DISP";"GENERAL",#N/A,FALSE,"DISP_ENE";"GENERAL",#N/A,FALSE,"DISP"}</definedName>
    <definedName name="wrn.prin2._.all." localSheetId="1" hidden="1">{#N/A,#N/A,FALSE,"Pharm";#N/A,#N/A,FALSE,"WWCM"}</definedName>
    <definedName name="wrn.prin2._.all." localSheetId="0" hidden="1">{#N/A,#N/A,FALSE,"Pharm";#N/A,#N/A,FALSE,"WWCM"}</definedName>
    <definedName name="wrn.prin2._.all." localSheetId="4" hidden="1">{#N/A,#N/A,FALSE,"Pharm";#N/A,#N/A,FALSE,"WWCM"}</definedName>
    <definedName name="wrn.prin2._.all." hidden="1">{#N/A,#N/A,FALSE,"Pharm";#N/A,#N/A,FALSE,"WWCM"}</definedName>
    <definedName name="wrn.prin3" localSheetId="1" hidden="1">{#N/A,#N/A,FALSE,"Pharm";#N/A,#N/A,FALSE,"WWCM"}</definedName>
    <definedName name="wrn.prin3" localSheetId="0" hidden="1">{#N/A,#N/A,FALSE,"Pharm";#N/A,#N/A,FALSE,"WWCM"}</definedName>
    <definedName name="wrn.prin3" localSheetId="4" hidden="1">{#N/A,#N/A,FALSE,"Pharm";#N/A,#N/A,FALSE,"WWCM"}</definedName>
    <definedName name="wrn.prin3" hidden="1">{#N/A,#N/A,FALSE,"Pharm";#N/A,#N/A,FALSE,"WWCM"}</definedName>
    <definedName name="wrn.print" localSheetId="1" hidden="1">{#N/A,#N/A,FALSE,"Pharm";#N/A,#N/A,FALSE,"WWCM"}</definedName>
    <definedName name="wrn.print" localSheetId="0" hidden="1">{#N/A,#N/A,FALSE,"Pharm";#N/A,#N/A,FALSE,"WWCM"}</definedName>
    <definedName name="wrn.print" localSheetId="4" hidden="1">{#N/A,#N/A,FALSE,"Pharm";#N/A,#N/A,FALSE,"WWCM"}</definedName>
    <definedName name="wrn.print" hidden="1">{#N/A,#N/A,FALSE,"Pharm";#N/A,#N/A,FALSE,"WWCM"}</definedName>
    <definedName name="wrn.PRINT._.ALL." localSheetId="1" hidden="1">{#N/A,#N/A,FALSE,"Pharm";#N/A,#N/A,FALSE,"WWCM"}</definedName>
    <definedName name="wrn.PRINT._.ALL." localSheetId="0" hidden="1">{#N/A,#N/A,FALSE,"Pharm";#N/A,#N/A,FALSE,"WWCM"}</definedName>
    <definedName name="wrn.PRINT._.ALL." localSheetId="4" hidden="1">{#N/A,#N/A,FALSE,"Pharm";#N/A,#N/A,FALSE,"WWCM"}</definedName>
    <definedName name="wrn.PRINT._.ALL." hidden="1">{#N/A,#N/A,FALSE,"Pharm";#N/A,#N/A,FALSE,"WWCM"}</definedName>
    <definedName name="wrn.PRINT._.ALL.2" localSheetId="1" hidden="1">{#N/A,#N/A,FALSE,"Pharm";#N/A,#N/A,FALSE,"WWCM"}</definedName>
    <definedName name="wrn.PRINT._.ALL.2" localSheetId="0" hidden="1">{#N/A,#N/A,FALSE,"Pharm";#N/A,#N/A,FALSE,"WWCM"}</definedName>
    <definedName name="wrn.PRINT._.ALL.2" localSheetId="4" hidden="1">{#N/A,#N/A,FALSE,"Pharm";#N/A,#N/A,FALSE,"WWCM"}</definedName>
    <definedName name="wrn.PRINT._.ALL.2" hidden="1">{#N/A,#N/A,FALSE,"Pharm";#N/A,#N/A,FALSE,"WWCM"}</definedName>
    <definedName name="wrn.print._.all2" localSheetId="1" hidden="1">{#N/A,#N/A,FALSE,"Pharm";#N/A,#N/A,FALSE,"WWCM"}</definedName>
    <definedName name="wrn.print._.all2" localSheetId="0" hidden="1">{#N/A,#N/A,FALSE,"Pharm";#N/A,#N/A,FALSE,"WWCM"}</definedName>
    <definedName name="wrn.print._.all2" localSheetId="4" hidden="1">{#N/A,#N/A,FALSE,"Pharm";#N/A,#N/A,FALSE,"WWCM"}</definedName>
    <definedName name="wrn.print._.all2" hidden="1">{#N/A,#N/A,FALSE,"Pharm";#N/A,#N/A,FALSE,"WWCM"}</definedName>
    <definedName name="wrn.print._all1." localSheetId="1" hidden="1">{#N/A,#N/A,FALSE,"Pharm";#N/A,#N/A,FALSE,"WWCM"}</definedName>
    <definedName name="wrn.print._all1." localSheetId="0" hidden="1">{#N/A,#N/A,FALSE,"Pharm";#N/A,#N/A,FALSE,"WWCM"}</definedName>
    <definedName name="wrn.print._all1." localSheetId="4" hidden="1">{#N/A,#N/A,FALSE,"Pharm";#N/A,#N/A,FALSE,"WWCM"}</definedName>
    <definedName name="wrn.print._all1." hidden="1">{#N/A,#N/A,FALSE,"Pharm";#N/A,#N/A,FALSE,"WWCM"}</definedName>
    <definedName name="wrn.print2" localSheetId="1" hidden="1">{#N/A,#N/A,FALSE,"Pharm";#N/A,#N/A,FALSE,"WWCM"}</definedName>
    <definedName name="wrn.print2" localSheetId="0" hidden="1">{#N/A,#N/A,FALSE,"Pharm";#N/A,#N/A,FALSE,"WWCM"}</definedName>
    <definedName name="wrn.print2" localSheetId="4" hidden="1">{#N/A,#N/A,FALSE,"Pharm";#N/A,#N/A,FALSE,"WWCM"}</definedName>
    <definedName name="wrn.print2" hidden="1">{#N/A,#N/A,FALSE,"Pharm";#N/A,#N/A,FALSE,"WWCM"}</definedName>
    <definedName name="wrn.PrintAll." localSheetId="1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0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localSheetId="4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oducts" localSheetId="1" hidden="1">{#N/A,#N/A,FALSE,"1";#N/A,#N/A,FALSE,"2";#N/A,#N/A,FALSE,"16 - 17";#N/A,#N/A,FALSE,"18 - 19";#N/A,#N/A,FALSE,"26";#N/A,#N/A,FALSE,"27";#N/A,#N/A,FALSE,"28"}</definedName>
    <definedName name="wrn.products" localSheetId="0" hidden="1">{#N/A,#N/A,FALSE,"1";#N/A,#N/A,FALSE,"2";#N/A,#N/A,FALSE,"16 - 17";#N/A,#N/A,FALSE,"18 - 19";#N/A,#N/A,FALSE,"26";#N/A,#N/A,FALSE,"27";#N/A,#N/A,FALSE,"28"}</definedName>
    <definedName name="wrn.products" localSheetId="4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1" hidden="1">{#N/A,#N/A,FALSE,"1";#N/A,#N/A,FALSE,"2";#N/A,#N/A,FALSE,"16 - 17";#N/A,#N/A,FALSE,"18 - 19";#N/A,#N/A,FALSE,"26";#N/A,#N/A,FALSE,"27";#N/A,#N/A,FALSE,"28"}</definedName>
    <definedName name="wrn.Products." localSheetId="0" hidden="1">{#N/A,#N/A,FALSE,"1";#N/A,#N/A,FALSE,"2";#N/A,#N/A,FALSE,"16 - 17";#N/A,#N/A,FALSE,"18 - 19";#N/A,#N/A,FALSE,"26";#N/A,#N/A,FALSE,"27";#N/A,#N/A,FALSE,"28"}</definedName>
    <definedName name="wrn.Products." localSheetId="4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r" localSheetId="1" hidden="1">{#N/A,#N/A,FALSE,"Pharm";#N/A,#N/A,FALSE,"WWCM"}</definedName>
    <definedName name="wrn.pror" localSheetId="0" hidden="1">{#N/A,#N/A,FALSE,"Pharm";#N/A,#N/A,FALSE,"WWCM"}</definedName>
    <definedName name="wrn.pror" localSheetId="4" hidden="1">{#N/A,#N/A,FALSE,"Pharm";#N/A,#N/A,FALSE,"WWCM"}</definedName>
    <definedName name="wrn.pror" hidden="1">{#N/A,#N/A,FALSE,"Pharm";#N/A,#N/A,FALSE,"WWCM"}</definedName>
    <definedName name="wrn.savings." localSheetId="1" hidden="1">{#N/A,#N/A,FALSE,"FY97P1";#N/A,#N/A,FALSE,"FY97Z312";#N/A,#N/A,FALSE,"FY97LRBC";#N/A,#N/A,FALSE,"FY97O";#N/A,#N/A,FALSE,"FY97DAM"}</definedName>
    <definedName name="wrn.savings." localSheetId="0" hidden="1">{#N/A,#N/A,FALSE,"FY97P1";#N/A,#N/A,FALSE,"FY97Z312";#N/A,#N/A,FALSE,"FY97LRBC";#N/A,#N/A,FALSE,"FY97O";#N/A,#N/A,FALSE,"FY97DAM"}</definedName>
    <definedName name="wrn.savings." localSheetId="4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1" hidden="1">{#N/A,#N/A,FALSE,"Bldg 75 lean-to T setback";#N/A,#N/A,FALSE,"Bldg 75 hangar T setback";#N/A,#N/A,FALSE,"Bldg 79 lean-to T setback";#N/A,#N/A,FALSE,"Bldg 79 hangar T setback"}</definedName>
    <definedName name="wrn.sb._.rpt." localSheetId="0" hidden="1">{#N/A,#N/A,FALSE,"Bldg 75 lean-to T setback";#N/A,#N/A,FALSE,"Bldg 75 hangar T setback";#N/A,#N/A,FALSE,"Bldg 79 lean-to T setback";#N/A,#N/A,FALSE,"Bldg 79 hangar T setback"}</definedName>
    <definedName name="wrn.sb._.rpt." localSheetId="4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1" hidden="1">{"singcurrent1",#N/A,FALSE,"SING MARG";"SINGCURRENT2",#N/A,FALSE,"SING MARG";"SINGCONSTANT",#N/A,FALSE,"SING MARG"}</definedName>
    <definedName name="wrn.SINGPROD." localSheetId="0" hidden="1">{"singcurrent1",#N/A,FALSE,"SING MARG";"SINGCURRENT2",#N/A,FALSE,"SING MARG";"SINGCONSTANT",#N/A,FALSE,"SING MARG"}</definedName>
    <definedName name="wrn.SINGPROD." localSheetId="4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1" hidden="1">{#N/A,#N/A,TRUE,"Sheet1";#N/A,#N/A,TRUE,"Sheet2 (2)"}</definedName>
    <definedName name="wrn.Stmlks." localSheetId="0" hidden="1">{#N/A,#N/A,TRUE,"Sheet1";#N/A,#N/A,TRUE,"Sheet2 (2)"}</definedName>
    <definedName name="wrn.Stmlks." localSheetId="4" hidden="1">{#N/A,#N/A,TRUE,"Sheet1";#N/A,#N/A,TRUE,"Sheet2 (2)"}</definedName>
    <definedName name="wrn.Stmlks." hidden="1">{#N/A,#N/A,TRUE,"Sheet1";#N/A,#N/A,TRUE,"Sheet2 (2)"}</definedName>
    <definedName name="wrn.tableeurlpg." localSheetId="1" hidden="1">{"eurlpg1",#N/A,FALSE,"europe LPG";"eurlpg2",#N/A,FALSE,"europe LPG"}</definedName>
    <definedName name="wrn.tableeurlpg." localSheetId="0" hidden="1">{"eurlpg1",#N/A,FALSE,"europe LPG";"eurlpg2",#N/A,FALSE,"europe LPG"}</definedName>
    <definedName name="wrn.tableeurlpg." localSheetId="4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1" hidden="1">{"japcurrent1",#N/A,FALSE,"JAPAN PRODUCTS";"japcurrent2",#N/A,FALSE,"JAPAN PRODUCTS"}</definedName>
    <definedName name="wrn.tablejap." localSheetId="0" hidden="1">{"japcurrent1",#N/A,FALSE,"JAPAN PRODUCTS";"japcurrent2",#N/A,FALSE,"JAPAN PRODUCTS"}</definedName>
    <definedName name="wrn.tablejap." localSheetId="4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1" hidden="1">{"japlpg1",#N/A,FALSE,"JAPAN LPG ";"japllpg2",#N/A,FALSE,"JAPAN LPG "}</definedName>
    <definedName name="wrn.tablejaplpg." localSheetId="0" hidden="1">{"japlpg1",#N/A,FALSE,"JAPAN LPG ";"japllpg2",#N/A,FALSE,"JAPAN LPG "}</definedName>
    <definedName name="wrn.tablejaplpg." localSheetId="4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1" hidden="1">{"midlpg1",#N/A,FALSE,"MIDEAST LPG";"midlpg2",#N/A,FALSE,"MIDEAST LPG"}</definedName>
    <definedName name="wrn.tablemeastlpg." localSheetId="0" hidden="1">{"midlpg1",#N/A,FALSE,"MIDEAST LPG";"midlpg2",#N/A,FALSE,"MIDEAST LPG"}</definedName>
    <definedName name="wrn.tablemeastlpg." localSheetId="4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1" hidden="1">{"medcurrent1",#N/A,FALSE,"MED MARGINS";"medcurrent2",#N/A,FALSE,"MED MARGINS";"medconstant",#N/A,FALSE,"MED MARGINS"}</definedName>
    <definedName name="wrn.TABLEMED." localSheetId="0" hidden="1">{"medcurrent1",#N/A,FALSE,"MED MARGINS";"medcurrent2",#N/A,FALSE,"MED MARGINS";"medconstant",#N/A,FALSE,"MED MARGINS"}</definedName>
    <definedName name="wrn.TABLEMED." localSheetId="4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1" hidden="1">{"midcurrent1",#N/A,FALSE,"ARAB GULF PRODUCTS";"midcurrent2",#N/A,FALSE,"ARAB GULF PRODUCTS"}</definedName>
    <definedName name="wrn.tablemideast." localSheetId="0" hidden="1">{"midcurrent1",#N/A,FALSE,"ARAB GULF PRODUCTS";"midcurrent2",#N/A,FALSE,"ARAB GULF PRODUCTS"}</definedName>
    <definedName name="wrn.tablemideast." localSheetId="4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1" hidden="1">{"ngl1",#N/A,FALSE,"u.s. NGL";"ngl2",#N/A,FALSE,"u.s. NGL"}</definedName>
    <definedName name="wrn.tablengl." localSheetId="0" hidden="1">{"ngl1",#N/A,FALSE,"u.s. NGL";"ngl2",#N/A,FALSE,"u.s. NGL"}</definedName>
    <definedName name="wrn.tablengl." localSheetId="4" hidden="1">{"ngl1",#N/A,FALSE,"u.s. NGL";"ngl2",#N/A,FALSE,"u.s. NGL"}</definedName>
    <definedName name="wrn.tablengl." hidden="1">{"ngl1",#N/A,FALSE,"u.s. NGL";"ngl2",#N/A,FALSE,"u.s. NGL"}</definedName>
    <definedName name="wrn.TABLENWE." localSheetId="1" hidden="1">{"nwecurrent1",#N/A,FALSE,"NWE MARGINS";"nwecurrent2",#N/A,FALSE,"NWE MARGINS";"nweconstant",#N/A,FALSE,"NWE MARGINS"}</definedName>
    <definedName name="wrn.TABLENWE." localSheetId="0" hidden="1">{"nwecurrent1",#N/A,FALSE,"NWE MARGINS";"nwecurrent2",#N/A,FALSE,"NWE MARGINS";"nweconstant",#N/A,FALSE,"NWE MARGINS"}</definedName>
    <definedName name="wrn.TABLENWE." localSheetId="4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1" hidden="1">{"current1",#N/A,FALSE,"US PRODUCTS";"current2",#N/A,FALSE,"US PRODUCTS";"constant",#N/A,FALSE,"US PRODUCTS"}</definedName>
    <definedName name="wrn.tableprod." localSheetId="0" hidden="1">{"current1",#N/A,FALSE,"US PRODUCTS";"current2",#N/A,FALSE,"US PRODUCTS";"constant",#N/A,FALSE,"US PRODUCTS"}</definedName>
    <definedName name="wrn.tableprod." localSheetId="4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EST." localSheetId="1" hidden="1">{"T GAS HRS_CARGA",#N/A,FALSE,"DISP_MAR"}</definedName>
    <definedName name="wrn.TEST." localSheetId="0" hidden="1">{"T GAS HRS_CARGA",#N/A,FALSE,"DISP_MAR"}</definedName>
    <definedName name="wrn.TEST." localSheetId="4" hidden="1">{"T GAS HRS_CARGA",#N/A,FALSE,"DISP_MAR"}</definedName>
    <definedName name="wrn.TEST." hidden="1">{"T GAS HRS_CARGA",#N/A,FALSE,"DISP_MAR"}</definedName>
    <definedName name="wrn.total." localSheetId="1" hidden="1">{#N/A,#N/A,FALSE,"Summary";#N/A,#N/A,FALSE,"Berkeley";#N/A,#N/A,FALSE,"HS";#N/A,#N/A,FALSE,"Brookside";#N/A,#N/A,FALSE,"George";#N/A,#N/A,FALSE,"Ketler";#N/A,#N/A,FALSE,"Washington"}</definedName>
    <definedName name="wrn.total." localSheetId="0" hidden="1">{#N/A,#N/A,FALSE,"Summary";#N/A,#N/A,FALSE,"Berkeley";#N/A,#N/A,FALSE,"HS";#N/A,#N/A,FALSE,"Brookside";#N/A,#N/A,FALSE,"George";#N/A,#N/A,FALSE,"Ketler";#N/A,#N/A,FALSE,"Washington"}</definedName>
    <definedName name="wrn.total." localSheetId="4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otal._.Business." localSheetId="1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localSheetId="4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localSheetId="1" hidden="1">{#N/A,#N/A,FALSE,"Sales Graph";#N/A,#N/A,FALSE,"BUC Graph";#N/A,#N/A,FALSE,"P&amp;L - YTD"}</definedName>
    <definedName name="wrn.Total._.Market._.Report." localSheetId="0" hidden="1">{#N/A,#N/A,FALSE,"Sales Graph";#N/A,#N/A,FALSE,"BUC Graph";#N/A,#N/A,FALSE,"P&amp;L - YTD"}</definedName>
    <definedName name="wrn.Total._.Market._.Report." localSheetId="4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ransmission." localSheetId="1" hidden="1">{#N/A,#N/A,FALSE,"Trans"}</definedName>
    <definedName name="wrn.Transmission." localSheetId="0" hidden="1">{#N/A,#N/A,FALSE,"Trans"}</definedName>
    <definedName name="wrn.Transmission." localSheetId="4" hidden="1">{#N/A,#N/A,FALSE,"Trans"}</definedName>
    <definedName name="wrn.Transmission." hidden="1">{#N/A,#N/A,FALSE,"Trans"}</definedName>
    <definedName name="wrn.ttl" localSheetId="1" hidden="1">{#N/A,#N/A,FALSE,"Summary";#N/A,#N/A,FALSE,"Berkeley";#N/A,#N/A,FALSE,"HS";#N/A,#N/A,FALSE,"Brookside";#N/A,#N/A,FALSE,"George";#N/A,#N/A,FALSE,"Ketler";#N/A,#N/A,FALSE,"Washington"}</definedName>
    <definedName name="wrn.ttl" localSheetId="0" hidden="1">{#N/A,#N/A,FALSE,"Summary";#N/A,#N/A,FALSE,"Berkeley";#N/A,#N/A,FALSE,"HS";#N/A,#N/A,FALSE,"Brookside";#N/A,#N/A,FALSE,"George";#N/A,#N/A,FALSE,"Ketler";#N/A,#N/A,FALSE,"Washington"}</definedName>
    <definedName name="wrn.ttl" localSheetId="4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rna.prod" localSheetId="1" hidden="1">{#N/A,#N/A,FALSE,"1";#N/A,#N/A,FALSE,"2";#N/A,#N/A,FALSE,"16 - 17";#N/A,#N/A,FALSE,"18 - 19";#N/A,#N/A,FALSE,"26";#N/A,#N/A,FALSE,"27";#N/A,#N/A,FALSE,"28"}</definedName>
    <definedName name="wrna.prod" localSheetId="0" hidden="1">{#N/A,#N/A,FALSE,"1";#N/A,#N/A,FALSE,"2";#N/A,#N/A,FALSE,"16 - 17";#N/A,#N/A,FALSE,"18 - 19";#N/A,#N/A,FALSE,"26";#N/A,#N/A,FALSE,"27";#N/A,#N/A,FALSE,"28"}</definedName>
    <definedName name="wrna.prod" localSheetId="4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R" localSheetId="1" hidden="1">{#N/A,#N/A,FALSE,"Pharm";#N/A,#N/A,FALSE,"WWCM"}</definedName>
    <definedName name="WRR" localSheetId="0" hidden="1">{#N/A,#N/A,FALSE,"Pharm";#N/A,#N/A,FALSE,"WWCM"}</definedName>
    <definedName name="WRR" localSheetId="4" hidden="1">{#N/A,#N/A,FALSE,"Pharm";#N/A,#N/A,FALSE,"WWCM"}</definedName>
    <definedName name="WRR" hidden="1">{#N/A,#N/A,FALSE,"Pharm";#N/A,#N/A,FALSE,"WWCM"}</definedName>
    <definedName name="wrrrrr" localSheetId="1" hidden="1">{#N/A,#N/A,FALSE,"REPORT"}</definedName>
    <definedName name="wrrrrr" localSheetId="0" hidden="1">{#N/A,#N/A,FALSE,"REPORT"}</definedName>
    <definedName name="wrrrrr" localSheetId="4" hidden="1">{#N/A,#N/A,FALSE,"REPORT"}</definedName>
    <definedName name="wrrrrr" hidden="1">{#N/A,#N/A,FALSE,"REPORT"}</definedName>
    <definedName name="wv" localSheetId="1" hidden="1">{#N/A,#N/A,FALSE,"Pharm";#N/A,#N/A,FALSE,"WWCM"}</definedName>
    <definedName name="wv" localSheetId="0" hidden="1">{#N/A,#N/A,FALSE,"Pharm";#N/A,#N/A,FALSE,"WWCM"}</definedName>
    <definedName name="wv" localSheetId="4" hidden="1">{#N/A,#N/A,FALSE,"Pharm";#N/A,#N/A,FALSE,"WWCM"}</definedName>
    <definedName name="wv" hidden="1">{#N/A,#N/A,FALSE,"Pharm";#N/A,#N/A,FALSE,"WWCM"}</definedName>
    <definedName name="ww" localSheetId="1" hidden="1">{#N/A,#N/A,FALSE,"Pharm";#N/A,#N/A,FALSE,"WWCM"}</definedName>
    <definedName name="ww" localSheetId="0" hidden="1">{#N/A,#N/A,FALSE,"Pharm";#N/A,#N/A,FALSE,"WWCM"}</definedName>
    <definedName name="ww" localSheetId="4" hidden="1">{#N/A,#N/A,FALSE,"Pharm";#N/A,#N/A,FALSE,"WWCM"}</definedName>
    <definedName name="ww" hidden="1">{#N/A,#N/A,FALSE,"Pharm";#N/A,#N/A,FALSE,"WWCM"}</definedName>
    <definedName name="wx" localSheetId="1" hidden="1">{#N/A,#N/A,FALSE,"Pharm";#N/A,#N/A,FALSE,"WWCM"}</definedName>
    <definedName name="wx" localSheetId="0" hidden="1">{#N/A,#N/A,FALSE,"Pharm";#N/A,#N/A,FALSE,"WWCM"}</definedName>
    <definedName name="wx" localSheetId="4" hidden="1">{#N/A,#N/A,FALSE,"Pharm";#N/A,#N/A,FALSE,"WWCM"}</definedName>
    <definedName name="wx" hidden="1">{#N/A,#N/A,FALSE,"Pharm";#N/A,#N/A,FALSE,"WWCM"}</definedName>
    <definedName name="x" localSheetId="1" hidden="1">{#N/A,#N/A,FALSE,"REPORT"}</definedName>
    <definedName name="x" localSheetId="0" hidden="1">{#N/A,#N/A,FALSE,"REPORT"}</definedName>
    <definedName name="x" localSheetId="4" hidden="1">{#N/A,#N/A,FALSE,"REPORT"}</definedName>
    <definedName name="x" hidden="1">{#N/A,#N/A,FALSE,"REPORT"}</definedName>
    <definedName name="xcv" localSheetId="1" hidden="1">{#N/A,#N/A,FALSE,"Pharm";#N/A,#N/A,FALSE,"WWCM"}</definedName>
    <definedName name="xcv" localSheetId="0" hidden="1">{#N/A,#N/A,FALSE,"Pharm";#N/A,#N/A,FALSE,"WWCM"}</definedName>
    <definedName name="xcv" localSheetId="4" hidden="1">{#N/A,#N/A,FALSE,"Pharm";#N/A,#N/A,FALSE,"WWCM"}</definedName>
    <definedName name="xcv" hidden="1">{#N/A,#N/A,FALSE,"Pharm";#N/A,#N/A,FALSE,"WWCM"}</definedName>
    <definedName name="XDO_?abaSwift?" localSheetId="4">#REF!</definedName>
    <definedName name="XDO_?abaSwift?">#REF!</definedName>
    <definedName name="XDO_?AcctNum?" localSheetId="4">#REF!</definedName>
    <definedName name="XDO_?AcctNum?">#REF!</definedName>
    <definedName name="XDO_?Amount?" localSheetId="4">#REF!</definedName>
    <definedName name="XDO_?Amount?">#REF!</definedName>
    <definedName name="XDO_?baiTran?" localSheetId="4">#REF!</definedName>
    <definedName name="XDO_?baiTran?">#REF!</definedName>
    <definedName name="XDO_?BalanceValueDate?">'[32]Bank Transactions'!#REF!</definedName>
    <definedName name="XDO_?BankRef?" localSheetId="4">#REF!</definedName>
    <definedName name="XDO_?BankRef?">#REF!</definedName>
    <definedName name="XDO_?c1001ColHeadLine?" localSheetId="4">#REF!</definedName>
    <definedName name="XDO_?c1001ColHeadLine?">#REF!</definedName>
    <definedName name="XDO_?c1002ColHeadLine?" localSheetId="4">#REF!</definedName>
    <definedName name="XDO_?c1002ColHeadLine?">#REF!</definedName>
    <definedName name="XDO_?c1003ColHeadLine?" localSheetId="4">#REF!</definedName>
    <definedName name="XDO_?c1003ColHeadLine?">#REF!</definedName>
    <definedName name="XDO_?c1004ColHeadLine?" localSheetId="4">#REF!</definedName>
    <definedName name="XDO_?c1004ColHeadLine?">#REF!</definedName>
    <definedName name="XDO_?c1006ColHeadLine?" localSheetId="4">#REF!</definedName>
    <definedName name="XDO_?c1006ColHeadLine?">#REF!</definedName>
    <definedName name="XDO_?c1010ColHeadLine?" localSheetId="4">#REF!</definedName>
    <definedName name="XDO_?c1010ColHeadLine?">#REF!</definedName>
    <definedName name="XDO_?c1012ColHeadLine?" localSheetId="4">#REF!</definedName>
    <definedName name="XDO_?c1012ColHeadLine?">#REF!</definedName>
    <definedName name="XDO_?c1013ColHeadLine?">'[32]Bank Transactions'!#REF!</definedName>
    <definedName name="XDO_?c1014ColHeadLine?" localSheetId="4">#REF!</definedName>
    <definedName name="XDO_?c1014ColHeadLine?">#REF!</definedName>
    <definedName name="XDO_?c1015ColHeadLine?" localSheetId="4">#REF!</definedName>
    <definedName name="XDO_?c1015ColHeadLine?">#REF!</definedName>
    <definedName name="XDO_?c1016ColHeadLine?" localSheetId="4">'[32]Bank Transactions'!#REF!</definedName>
    <definedName name="XDO_?c1016ColHeadLine?">'[32]Bank Transactions'!#REF!</definedName>
    <definedName name="XDO_?c1017ColHeadLine?" localSheetId="4">'[32]Bank Transactions'!#REF!</definedName>
    <definedName name="XDO_?c1017ColHeadLine?">'[32]Bank Transactions'!#REF!</definedName>
    <definedName name="XDO_?c1018ColHeadLine?">'[32]Bank Transactions'!#REF!</definedName>
    <definedName name="XDO_?c1020ColHeadLine?" localSheetId="4">#REF!</definedName>
    <definedName name="XDO_?c1020ColHeadLine?">#REF!</definedName>
    <definedName name="XDO_?CAPEX_ITD?" localSheetId="4">#REF!</definedName>
    <definedName name="XDO_?CAPEX_ITD?">#REF!</definedName>
    <definedName name="XDO_?CER_YTD?" localSheetId="4">#REF!</definedName>
    <definedName name="XDO_?CER_YTD?">#REF!</definedName>
    <definedName name="XDO_?CURR_MONTH_EXPENDITURE?" localSheetId="4">#REF!</definedName>
    <definedName name="XDO_?CURR_MONTH_EXPENDITURE?">#REF!</definedName>
    <definedName name="XDO_?Currency?" localSheetId="4">#REF!</definedName>
    <definedName name="XDO_?Currency?">#REF!</definedName>
    <definedName name="XDO_?CustRef?" localSheetId="4">#REF!</definedName>
    <definedName name="XDO_?CustRef?">#REF!</definedName>
    <definedName name="XDO_?Date?" localSheetId="4">#REF!</definedName>
    <definedName name="XDO_?Date?">#REF!</definedName>
    <definedName name="XDO_?FUND_SRC_1_CLASSIFICATION?" localSheetId="4">#REF!</definedName>
    <definedName name="XDO_?FUND_SRC_1_CLASSIFICATION?">#REF!</definedName>
    <definedName name="XDO_?FUND_SRC_1_PER_CLASSIFICATION?" localSheetId="4">#REF!</definedName>
    <definedName name="XDO_?FUND_SRC_1_PER_CLASSIFICATION?">#REF!</definedName>
    <definedName name="XDO_?INCEPTION_TO_DATE?" localSheetId="4">#REF!</definedName>
    <definedName name="XDO_?INCEPTION_TO_DATE?">#REF!</definedName>
    <definedName name="XDO_?LTIP_CLASSIFICATION?" localSheetId="4">#REF!</definedName>
    <definedName name="XDO_?LTIP_CLASSIFICATION?">#REF!</definedName>
    <definedName name="XDO_?LTIP_CODE?" localSheetId="4">#REF!</definedName>
    <definedName name="XDO_?LTIP_CODE?">#REF!</definedName>
    <definedName name="XDO_?OneDay?">'[32]Bank Transactions'!#REF!</definedName>
    <definedName name="XDO_?OPEX_ITD?" localSheetId="4">#REF!</definedName>
    <definedName name="XDO_?OPEX_ITD?">#REF!</definedName>
    <definedName name="XDO_?P_PERIOD?" localSheetId="4">#REF!</definedName>
    <definedName name="XDO_?P_PERIOD?">#REF!</definedName>
    <definedName name="XDO_?PROGRAM_PROJECT_MAJOR?" localSheetId="4">#REF!</definedName>
    <definedName name="XDO_?PROGRAM_PROJECT_MAJOR?">#REF!</definedName>
    <definedName name="XDO_?PROJ_DESC?" localSheetId="4">#REF!</definedName>
    <definedName name="XDO_?PROJ_DESC?">#REF!</definedName>
    <definedName name="XDO_?PROJECT_NUMBER?" localSheetId="4">#REF!</definedName>
    <definedName name="XDO_?PROJECT_NUMBER?">#REF!</definedName>
    <definedName name="XDO_?PROJECT_PROGRAM_CLASSIFICATION?" localSheetId="4">#REF!</definedName>
    <definedName name="XDO_?PROJECT_PROGRAM_CLASSIFICATION?">#REF!</definedName>
    <definedName name="XDO_?PROJECT_TYPE?" localSheetId="4">#REF!</definedName>
    <definedName name="XDO_?PROJECT_TYPE?">#REF!</definedName>
    <definedName name="XDO_?Text?" localSheetId="4">#REF!</definedName>
    <definedName name="XDO_?Text?">#REF!</definedName>
    <definedName name="XDO_?TwoDay?">'[32]Bank Transactions'!#REF!</definedName>
    <definedName name="XDO_?Type?" localSheetId="4">#REF!</definedName>
    <definedName name="XDO_?Type?">#REF!</definedName>
    <definedName name="XDO_?YTD_PROJECT_TOTAL?" localSheetId="4">#REF!</definedName>
    <definedName name="XDO_?YTD_PROJECT_TOTAL?">#REF!</definedName>
    <definedName name="XDO_?ZeroDay?" localSheetId="4">'[32]Bank Transactions'!#REF!</definedName>
    <definedName name="XDO_?ZeroDay?">'[32]Bank Transactions'!#REF!</definedName>
    <definedName name="XDO_GROUP_?G_MAIN?" localSheetId="4">#REF!</definedName>
    <definedName name="XDO_GROUP_?G_MAIN?">#REF!</definedName>
    <definedName name="XDO_GROUP_?Transaction?" localSheetId="4">#REF!</definedName>
    <definedName name="XDO_GROUP_?Transaction?">#REF!</definedName>
    <definedName name="XLOPTvec">"12 14 1 125 1 0 1 1 1 1 1 1 0 0 1 0 0 0 0 0"</definedName>
    <definedName name="xx" localSheetId="1" hidden="1">{#N/A,#N/A,FALSE,"REPORT"}</definedName>
    <definedName name="xx" localSheetId="0" hidden="1">{#N/A,#N/A,FALSE,"REPORT"}</definedName>
    <definedName name="xx" localSheetId="4" hidden="1">{#N/A,#N/A,FALSE,"REPORT"}</definedName>
    <definedName name="xx" hidden="1">{#N/A,#N/A,FALSE,"REPORT"}</definedName>
    <definedName name="XXX" localSheetId="1" hidden="1">{#N/A,#N/A,FALSE,"Other";#N/A,#N/A,FALSE,"Ace";#N/A,#N/A,FALSE,"Derm"}</definedName>
    <definedName name="XXX" localSheetId="0" hidden="1">{#N/A,#N/A,FALSE,"Other";#N/A,#N/A,FALSE,"Ace";#N/A,#N/A,FALSE,"Derm"}</definedName>
    <definedName name="XXX" localSheetId="4" hidden="1">{#N/A,#N/A,FALSE,"Other";#N/A,#N/A,FALSE,"Ace";#N/A,#N/A,FALSE,"Derm"}</definedName>
    <definedName name="XXX" hidden="1">{#N/A,#N/A,FALSE,"Other";#N/A,#N/A,FALSE,"Ace";#N/A,#N/A,FALSE,"Derm"}</definedName>
    <definedName name="xxxxx" localSheetId="1" hidden="1">{#N/A,#N/A,FALSE,"Pharm";#N/A,#N/A,FALSE,"WWCM"}</definedName>
    <definedName name="xxxxx" localSheetId="0" hidden="1">{#N/A,#N/A,FALSE,"Pharm";#N/A,#N/A,FALSE,"WWCM"}</definedName>
    <definedName name="xxxxx" localSheetId="4" hidden="1">{#N/A,#N/A,FALSE,"Pharm";#N/A,#N/A,FALSE,"WWCM"}</definedName>
    <definedName name="xxxxx" hidden="1">{#N/A,#N/A,FALSE,"Pharm";#N/A,#N/A,FALSE,"WWCM"}</definedName>
    <definedName name="y" localSheetId="1" hidden="1">{#N/A,#N/A,FALSE,"Pharm";#N/A,#N/A,FALSE,"WWCM"}</definedName>
    <definedName name="y" localSheetId="0" hidden="1">{#N/A,#N/A,FALSE,"Pharm";#N/A,#N/A,FALSE,"WWCM"}</definedName>
    <definedName name="y" localSheetId="4" hidden="1">{#N/A,#N/A,FALSE,"Pharm";#N/A,#N/A,FALSE,"WWCM"}</definedName>
    <definedName name="y" hidden="1">{#N/A,#N/A,FALSE,"Pharm";#N/A,#N/A,FALSE,"WWCM"}</definedName>
    <definedName name="Year" localSheetId="4">#REF!</definedName>
    <definedName name="Year">#REF!</definedName>
    <definedName name="yesno">[33]Sheet1!$A$3:$A$4</definedName>
    <definedName name="yyy" localSheetId="1" hidden="1">{#N/A,#N/A,FALSE,"Other";#N/A,#N/A,FALSE,"Ace";#N/A,#N/A,FALSE,"Derm"}</definedName>
    <definedName name="yyy" localSheetId="0" hidden="1">{#N/A,#N/A,FALSE,"Other";#N/A,#N/A,FALSE,"Ace";#N/A,#N/A,FALSE,"Derm"}</definedName>
    <definedName name="yyy" localSheetId="4" hidden="1">{#N/A,#N/A,FALSE,"Other";#N/A,#N/A,FALSE,"Ace";#N/A,#N/A,FALSE,"Derm"}</definedName>
    <definedName name="yyy" hidden="1">{#N/A,#N/A,FALSE,"Other";#N/A,#N/A,FALSE,"Ace";#N/A,#N/A,FALSE,"Derm"}</definedName>
    <definedName name="Z_418DF6FE_13EF_11D2_8C37_00A0C92A9A63_.wvu.Rows" localSheetId="4" hidden="1">[34]WAF!$A$8:$IV$103,[34]WAF!$A$354:$IV$364,[34]WAF!$A$366:$IV$371,[34]WAF!$A$386:$IV$409,[34]WAF!#REF!,[34]WAF!#REF!,[34]WAF!#REF!</definedName>
    <definedName name="Z_418DF6FE_13EF_11D2_8C37_00A0C92A9A63_.wvu.Rows" hidden="1">[34]WAF!$A$8:$IV$103,[34]WAF!$A$354:$IV$364,[34]WAF!$A$366:$IV$371,[34]WAF!$A$386:$IV$409,[34]WAF!#REF!,[34]WAF!#REF!,[34]WAF!#REF!</definedName>
    <definedName name="zhu" localSheetId="1" hidden="1">{#N/A,#N/A,FALSE,"REPORT"}</definedName>
    <definedName name="zhu" localSheetId="0" hidden="1">{#N/A,#N/A,FALSE,"REPORT"}</definedName>
    <definedName name="zhu" localSheetId="4" hidden="1">{#N/A,#N/A,FALSE,"REPORT"}</definedName>
    <definedName name="zhu" hidden="1">{#N/A,#N/A,FALSE,"REPORT"}</definedName>
    <definedName name="zhutr" localSheetId="1" hidden="1">{#N/A,#N/A,FALSE,"REPORT"}</definedName>
    <definedName name="zhutr" localSheetId="0" hidden="1">{#N/A,#N/A,FALSE,"REPORT"}</definedName>
    <definedName name="zhutr" localSheetId="4" hidden="1">{#N/A,#N/A,FALSE,"REPORT"}</definedName>
    <definedName name="zhutr" hidden="1">{#N/A,#N/A,FALSE,"REPORT"}</definedName>
    <definedName name="ZSZ" localSheetId="1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localSheetId="4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a4pg" localSheetId="1" hidden="1">{#N/A,#N/A,FALSE,"REPORT"}</definedName>
    <definedName name="zza4pg" localSheetId="0" hidden="1">{#N/A,#N/A,FALSE,"REPORT"}</definedName>
    <definedName name="zza4pg" localSheetId="4" hidden="1">{#N/A,#N/A,FALSE,"REPORT"}</definedName>
    <definedName name="zza4pg" hidden="1">{#N/A,#N/A,FALSE,"REPORT"}</definedName>
    <definedName name="zzee" localSheetId="1" hidden="1">{#N/A,#N/A,FALSE,"Pharm";#N/A,#N/A,FALSE,"WWCM"}</definedName>
    <definedName name="zzee" localSheetId="0" hidden="1">{#N/A,#N/A,FALSE,"Pharm";#N/A,#N/A,FALSE,"WWCM"}</definedName>
    <definedName name="zzee" localSheetId="4" hidden="1">{#N/A,#N/A,FALSE,"Pharm";#N/A,#N/A,FALSE,"WWCM"}</definedName>
    <definedName name="zzee" hidden="1">{#N/A,#N/A,FALSE,"Pharm";#N/A,#N/A,FALSE,"WWCM"}</definedName>
    <definedName name="zzzzz" localSheetId="1" hidden="1">{#N/A,#N/A,FALSE,"REPORT"}</definedName>
    <definedName name="zzzzz" localSheetId="0" hidden="1">{#N/A,#N/A,FALSE,"REPORT"}</definedName>
    <definedName name="zzzzz" localSheetId="4" hidden="1">{#N/A,#N/A,FALSE,"REPORT"}</definedName>
    <definedName name="zzzzz" hidden="1">{#N/A,#N/A,FALSE,"REPORT"}</definedName>
    <definedName name="고" localSheetId="1" hidden="1">{#N/A,#N/A,FALSE,"REPORT"}</definedName>
    <definedName name="고" localSheetId="0" hidden="1">{#N/A,#N/A,FALSE,"REPORT"}</definedName>
    <definedName name="고" localSheetId="4" hidden="1">{#N/A,#N/A,FALSE,"REPORT"}</definedName>
    <definedName name="고" hidden="1">{#N/A,#N/A,FALSE,"REPORT"}</definedName>
    <definedName name="ㄶㅇ노ㅗㄶ호" localSheetId="1" hidden="1">{#N/A,#N/A,FALSE,"REPORT"}</definedName>
    <definedName name="ㄶㅇ노ㅗㄶ호" localSheetId="0" hidden="1">{#N/A,#N/A,FALSE,"REPORT"}</definedName>
    <definedName name="ㄶㅇ노ㅗㄶ호" localSheetId="4" hidden="1">{#N/A,#N/A,FALSE,"REPORT"}</definedName>
    <definedName name="ㄶㅇ노ㅗㄶ호" hidden="1">{#N/A,#N/A,FALSE,"REPORT"}</definedName>
    <definedName name="미애" localSheetId="1" hidden="1">{#N/A,#N/A,FALSE,"REPORT"}</definedName>
    <definedName name="미애" localSheetId="0" hidden="1">{#N/A,#N/A,FALSE,"REPORT"}</definedName>
    <definedName name="미애" localSheetId="4" hidden="1">{#N/A,#N/A,FALSE,"REPORT"}</definedName>
    <definedName name="미애" hidden="1">{#N/A,#N/A,FALSE,"REPORT"}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T9" i="1" s="1"/>
  <c r="U9" i="1" s="1"/>
  <c r="V9" i="1" s="1"/>
  <c r="W9" i="1" s="1"/>
  <c r="X9" i="1" s="1"/>
  <c r="Y9" i="1" s="1"/>
  <c r="Z9" i="1" s="1"/>
  <c r="AA9" i="1" s="1"/>
  <c r="AB9" i="1" s="1"/>
  <c r="R9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C18" i="1"/>
  <c r="C33" i="2"/>
  <c r="D33" i="2" s="1"/>
  <c r="E33" i="2" s="1"/>
  <c r="F33" i="2" s="1"/>
  <c r="G33" i="2" s="1"/>
  <c r="H33" i="2" s="1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C17" i="2"/>
  <c r="D17" i="2" s="1"/>
  <c r="E17" i="2" s="1"/>
  <c r="F17" i="2" s="1"/>
  <c r="G17" i="2" s="1"/>
  <c r="H17" i="2" s="1"/>
  <c r="I17" i="2" s="1"/>
  <c r="J17" i="2" s="1"/>
  <c r="K17" i="2" s="1"/>
  <c r="L17" i="2" s="1"/>
  <c r="M17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R9" i="2"/>
  <c r="S9" i="2" s="1"/>
  <c r="T9" i="2" s="1"/>
  <c r="U9" i="2" s="1"/>
  <c r="V9" i="2" s="1"/>
  <c r="W9" i="2" s="1"/>
  <c r="X9" i="2" s="1"/>
  <c r="Y9" i="2" s="1"/>
  <c r="Z9" i="2" s="1"/>
  <c r="AA9" i="2" s="1"/>
  <c r="AB9" i="2" s="1"/>
  <c r="R17" i="2"/>
  <c r="S17" i="2" s="1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R33" i="2"/>
  <c r="S33" i="2" s="1"/>
  <c r="T33" i="2" s="1"/>
  <c r="U33" i="2" s="1"/>
  <c r="V33" i="2" s="1"/>
  <c r="W33" i="2" s="1"/>
  <c r="R25" i="2"/>
  <c r="S25" i="2" s="1"/>
  <c r="T25" i="2" s="1"/>
  <c r="U25" i="2" s="1"/>
  <c r="V25" i="2" s="1"/>
  <c r="W25" i="2" s="1"/>
  <c r="X25" i="2" s="1"/>
  <c r="Y25" i="2" s="1"/>
  <c r="Z25" i="2" s="1"/>
  <c r="AA25" i="2" s="1"/>
  <c r="AB25" i="2" s="1"/>
  <c r="AC25" i="2" s="1"/>
  <c r="R18" i="1"/>
  <c r="S18" i="1" s="1"/>
  <c r="T18" i="1" s="1"/>
  <c r="U18" i="1" s="1"/>
  <c r="V18" i="1" s="1"/>
  <c r="A2" i="4" l="1"/>
  <c r="C19" i="3" l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C18" i="3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C9" i="3"/>
  <c r="D18" i="3"/>
  <c r="C20" i="3"/>
  <c r="C28" i="3"/>
  <c r="D28" i="3" s="1"/>
  <c r="E28" i="3" s="1"/>
  <c r="F28" i="3" s="1"/>
  <c r="G28" i="3" s="1"/>
  <c r="H28" i="3" s="1"/>
  <c r="I28" i="3" s="1"/>
  <c r="J28" i="3" s="1"/>
  <c r="K28" i="3" s="1"/>
  <c r="L28" i="3" s="1"/>
  <c r="M28" i="3" s="1"/>
  <c r="N28" i="3" s="1"/>
  <c r="C27" i="3"/>
  <c r="D27" i="3" s="1"/>
  <c r="E27" i="3" s="1"/>
  <c r="F27" i="3" s="1"/>
  <c r="G27" i="3" s="1"/>
  <c r="H27" i="3" s="1"/>
  <c r="I27" i="3" s="1"/>
  <c r="J27" i="3" s="1"/>
  <c r="K27" i="3" s="1"/>
  <c r="L27" i="3" s="1"/>
  <c r="M27" i="3" s="1"/>
  <c r="N27" i="3" s="1"/>
  <c r="E18" i="3" l="1"/>
  <c r="D20" i="3"/>
  <c r="D9" i="3"/>
  <c r="C11" i="3"/>
  <c r="C36" i="3"/>
  <c r="C37" i="3"/>
  <c r="D37" i="3" s="1"/>
  <c r="E37" i="3" s="1"/>
  <c r="F37" i="3" s="1"/>
  <c r="G37" i="3" s="1"/>
  <c r="H37" i="3" s="1"/>
  <c r="I37" i="3" s="1"/>
  <c r="J37" i="3" s="1"/>
  <c r="E20" i="3" l="1"/>
  <c r="F18" i="3"/>
  <c r="E9" i="3"/>
  <c r="D11" i="3"/>
  <c r="C29" i="3"/>
  <c r="D29" i="3"/>
  <c r="D36" i="3"/>
  <c r="C38" i="3"/>
  <c r="E29" i="3"/>
  <c r="F20" i="3" l="1"/>
  <c r="G18" i="3"/>
  <c r="F9" i="3"/>
  <c r="E11" i="3"/>
  <c r="E36" i="3"/>
  <c r="D38" i="3"/>
  <c r="F29" i="3"/>
  <c r="H18" i="3" l="1"/>
  <c r="G20" i="3"/>
  <c r="F11" i="3"/>
  <c r="G9" i="3"/>
  <c r="F36" i="3"/>
  <c r="E38" i="3"/>
  <c r="G29" i="3"/>
  <c r="I18" i="3" l="1"/>
  <c r="H20" i="3"/>
  <c r="G11" i="3"/>
  <c r="H9" i="3"/>
  <c r="F38" i="3"/>
  <c r="G36" i="3"/>
  <c r="H29" i="3"/>
  <c r="I20" i="3" l="1"/>
  <c r="J18" i="3"/>
  <c r="H11" i="3"/>
  <c r="I9" i="3"/>
  <c r="H36" i="3"/>
  <c r="G38" i="3"/>
  <c r="I29" i="3"/>
  <c r="I11" i="3" l="1"/>
  <c r="J9" i="3"/>
  <c r="J20" i="3"/>
  <c r="K18" i="3"/>
  <c r="I36" i="3"/>
  <c r="H38" i="3"/>
  <c r="J29" i="3"/>
  <c r="L18" i="3" l="1"/>
  <c r="K20" i="3"/>
  <c r="J11" i="3"/>
  <c r="K9" i="3"/>
  <c r="I38" i="3"/>
  <c r="J36" i="3"/>
  <c r="K29" i="3"/>
  <c r="M18" i="3" l="1"/>
  <c r="L20" i="3"/>
  <c r="L9" i="3"/>
  <c r="K11" i="3"/>
  <c r="J38" i="3"/>
  <c r="L29" i="3"/>
  <c r="M20" i="3" l="1"/>
  <c r="N18" i="3"/>
  <c r="N20" i="3" s="1"/>
  <c r="M9" i="3"/>
  <c r="L11" i="3"/>
  <c r="M29" i="3"/>
  <c r="N29" i="3"/>
  <c r="N9" i="3" l="1"/>
  <c r="N11" i="3" s="1"/>
  <c r="M11" i="3"/>
  <c r="Q32" i="2" l="1"/>
  <c r="Q34" i="2" s="1"/>
  <c r="V31" i="2"/>
  <c r="U31" i="2"/>
  <c r="T31" i="2"/>
  <c r="S31" i="2"/>
  <c r="R31" i="2"/>
  <c r="Q31" i="2"/>
  <c r="W30" i="2"/>
  <c r="W29" i="2"/>
  <c r="B32" i="2"/>
  <c r="B34" i="2" s="1"/>
  <c r="G31" i="2"/>
  <c r="F31" i="2"/>
  <c r="E31" i="2"/>
  <c r="D31" i="2"/>
  <c r="C31" i="2"/>
  <c r="B31" i="2"/>
  <c r="H30" i="2"/>
  <c r="H29" i="2"/>
  <c r="Q24" i="2"/>
  <c r="Q26" i="2" s="1"/>
  <c r="AB23" i="2"/>
  <c r="AA23" i="2"/>
  <c r="Z23" i="2"/>
  <c r="Y23" i="2"/>
  <c r="X23" i="2"/>
  <c r="W23" i="2"/>
  <c r="V23" i="2"/>
  <c r="U23" i="2"/>
  <c r="T23" i="2"/>
  <c r="S23" i="2"/>
  <c r="R23" i="2"/>
  <c r="Q23" i="2"/>
  <c r="AC22" i="2"/>
  <c r="AC21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N22" i="2"/>
  <c r="N21" i="2"/>
  <c r="Q16" i="2"/>
  <c r="R16" i="2" s="1"/>
  <c r="AB15" i="2"/>
  <c r="AA14" i="2"/>
  <c r="AA15" i="2" s="1"/>
  <c r="Z14" i="2"/>
  <c r="Z15" i="2" s="1"/>
  <c r="Y14" i="2"/>
  <c r="Y15" i="2" s="1"/>
  <c r="X14" i="2"/>
  <c r="X15" i="2" s="1"/>
  <c r="W14" i="2"/>
  <c r="W15" i="2" s="1"/>
  <c r="V14" i="2"/>
  <c r="V15" i="2" s="1"/>
  <c r="U14" i="2"/>
  <c r="U15" i="2" s="1"/>
  <c r="T14" i="2"/>
  <c r="T15" i="2" s="1"/>
  <c r="S14" i="2"/>
  <c r="S15" i="2" s="1"/>
  <c r="R14" i="2"/>
  <c r="R15" i="2" s="1"/>
  <c r="Q14" i="2"/>
  <c r="Q15" i="2" s="1"/>
  <c r="AC13" i="2"/>
  <c r="B16" i="2"/>
  <c r="C16" i="2" s="1"/>
  <c r="M15" i="2"/>
  <c r="L14" i="2"/>
  <c r="L15" i="2" s="1"/>
  <c r="K14" i="2"/>
  <c r="K15" i="2" s="1"/>
  <c r="J14" i="2"/>
  <c r="J15" i="2" s="1"/>
  <c r="I14" i="2"/>
  <c r="I15" i="2" s="1"/>
  <c r="H14" i="2"/>
  <c r="H15" i="2" s="1"/>
  <c r="G14" i="2"/>
  <c r="G15" i="2" s="1"/>
  <c r="F14" i="2"/>
  <c r="F15" i="2" s="1"/>
  <c r="E14" i="2"/>
  <c r="E15" i="2" s="1"/>
  <c r="D14" i="2"/>
  <c r="D15" i="2" s="1"/>
  <c r="C14" i="2"/>
  <c r="C15" i="2" s="1"/>
  <c r="B14" i="2"/>
  <c r="B15" i="2" s="1"/>
  <c r="N13" i="2"/>
  <c r="Q8" i="2"/>
  <c r="AB7" i="2"/>
  <c r="AA7" i="2"/>
  <c r="Z7" i="2"/>
  <c r="Y7" i="2"/>
  <c r="X7" i="2"/>
  <c r="W7" i="2"/>
  <c r="V7" i="2"/>
  <c r="U7" i="2"/>
  <c r="T7" i="2"/>
  <c r="S7" i="2"/>
  <c r="R7" i="2"/>
  <c r="Q7" i="2"/>
  <c r="AC6" i="2"/>
  <c r="AC5" i="2"/>
  <c r="M7" i="2"/>
  <c r="L7" i="2"/>
  <c r="K7" i="2"/>
  <c r="J7" i="2"/>
  <c r="I7" i="2"/>
  <c r="H7" i="2"/>
  <c r="G7" i="2"/>
  <c r="F7" i="2"/>
  <c r="E7" i="2"/>
  <c r="D7" i="2"/>
  <c r="C7" i="2"/>
  <c r="B7" i="2"/>
  <c r="N6" i="2"/>
  <c r="B5" i="2"/>
  <c r="B8" i="2" s="1"/>
  <c r="AA6" i="1"/>
  <c r="AA7" i="1" s="1"/>
  <c r="Z6" i="1"/>
  <c r="Y6" i="1"/>
  <c r="X6" i="1"/>
  <c r="W6" i="1"/>
  <c r="V6" i="1"/>
  <c r="U6" i="1"/>
  <c r="T6" i="1"/>
  <c r="S6" i="1"/>
  <c r="S7" i="1" s="1"/>
  <c r="R6" i="1"/>
  <c r="Q6" i="1"/>
  <c r="V16" i="1"/>
  <c r="U16" i="1"/>
  <c r="T16" i="1"/>
  <c r="S16" i="1"/>
  <c r="R16" i="1"/>
  <c r="Q16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7" i="1" s="1"/>
  <c r="Q8" i="1"/>
  <c r="AB7" i="1"/>
  <c r="AC5" i="1"/>
  <c r="B9" i="1"/>
  <c r="N8" i="1"/>
  <c r="M7" i="1"/>
  <c r="L7" i="1"/>
  <c r="K7" i="1"/>
  <c r="J7" i="1"/>
  <c r="I7" i="1"/>
  <c r="H7" i="1"/>
  <c r="G7" i="1"/>
  <c r="F7" i="1"/>
  <c r="E7" i="1"/>
  <c r="D7" i="1"/>
  <c r="C7" i="1"/>
  <c r="B7" i="1"/>
  <c r="N6" i="1"/>
  <c r="N5" i="1"/>
  <c r="R8" i="1" l="1"/>
  <c r="Q10" i="1"/>
  <c r="C9" i="1"/>
  <c r="B11" i="1"/>
  <c r="C17" i="1"/>
  <c r="C19" i="1" s="1"/>
  <c r="B19" i="1"/>
  <c r="C24" i="2"/>
  <c r="D24" i="2" s="1"/>
  <c r="E24" i="2" s="1"/>
  <c r="B26" i="2"/>
  <c r="N23" i="2"/>
  <c r="N25" i="2" s="1"/>
  <c r="H31" i="2"/>
  <c r="N5" i="2"/>
  <c r="N15" i="2"/>
  <c r="AC23" i="2"/>
  <c r="R24" i="2"/>
  <c r="S24" i="2" s="1"/>
  <c r="N7" i="2"/>
  <c r="N9" i="2" s="1"/>
  <c r="B10" i="2" s="1"/>
  <c r="AC7" i="2"/>
  <c r="C8" i="2"/>
  <c r="AC15" i="2"/>
  <c r="R18" i="2"/>
  <c r="W31" i="2"/>
  <c r="R32" i="2"/>
  <c r="R8" i="2"/>
  <c r="N14" i="2"/>
  <c r="D16" i="2"/>
  <c r="AC14" i="2"/>
  <c r="S16" i="2"/>
  <c r="C32" i="2"/>
  <c r="T7" i="1"/>
  <c r="U7" i="1"/>
  <c r="V7" i="1"/>
  <c r="W16" i="1"/>
  <c r="W7" i="1"/>
  <c r="N16" i="1"/>
  <c r="N18" i="1" s="1"/>
  <c r="AC6" i="1"/>
  <c r="X7" i="1"/>
  <c r="Q7" i="1"/>
  <c r="Y7" i="1"/>
  <c r="S8" i="1"/>
  <c r="R7" i="1"/>
  <c r="Z7" i="1"/>
  <c r="N7" i="1"/>
  <c r="W14" i="1"/>
  <c r="W17" i="1" s="1"/>
  <c r="Q17" i="1"/>
  <c r="Q19" i="1" s="1"/>
  <c r="W15" i="1"/>
  <c r="D17" i="1" l="1"/>
  <c r="D19" i="1" s="1"/>
  <c r="D9" i="1"/>
  <c r="C11" i="1"/>
  <c r="AC9" i="2"/>
  <c r="Q10" i="2" s="1"/>
  <c r="C26" i="2"/>
  <c r="C34" i="2"/>
  <c r="R34" i="2"/>
  <c r="R26" i="2"/>
  <c r="Q18" i="2"/>
  <c r="N17" i="2"/>
  <c r="C18" i="2" s="1"/>
  <c r="T16" i="2"/>
  <c r="S18" i="2"/>
  <c r="T24" i="2"/>
  <c r="R10" i="2"/>
  <c r="S8" i="2"/>
  <c r="C10" i="2"/>
  <c r="D8" i="2"/>
  <c r="F24" i="2"/>
  <c r="S32" i="2"/>
  <c r="E16" i="2"/>
  <c r="D32" i="2"/>
  <c r="R17" i="1"/>
  <c r="R19" i="1" s="1"/>
  <c r="E17" i="1"/>
  <c r="E19" i="1" s="1"/>
  <c r="T8" i="1"/>
  <c r="AC7" i="1"/>
  <c r="AC9" i="1" s="1"/>
  <c r="D11" i="1" l="1"/>
  <c r="E9" i="1"/>
  <c r="D26" i="2"/>
  <c r="D34" i="2"/>
  <c r="S34" i="2"/>
  <c r="S26" i="2"/>
  <c r="R10" i="1"/>
  <c r="D18" i="2"/>
  <c r="B18" i="2"/>
  <c r="T8" i="2"/>
  <c r="S10" i="2"/>
  <c r="U24" i="2"/>
  <c r="E18" i="2"/>
  <c r="F16" i="2"/>
  <c r="E8" i="2"/>
  <c r="D10" i="2"/>
  <c r="E32" i="2"/>
  <c r="T32" i="2"/>
  <c r="T18" i="2"/>
  <c r="U16" i="2"/>
  <c r="G24" i="2"/>
  <c r="U8" i="1"/>
  <c r="S17" i="1"/>
  <c r="S19" i="1" s="1"/>
  <c r="F17" i="1"/>
  <c r="F19" i="1" s="1"/>
  <c r="E11" i="1" l="1"/>
  <c r="F9" i="1"/>
  <c r="E26" i="2"/>
  <c r="E34" i="2"/>
  <c r="T34" i="2"/>
  <c r="T26" i="2"/>
  <c r="S10" i="1"/>
  <c r="U32" i="2"/>
  <c r="F18" i="2"/>
  <c r="G16" i="2"/>
  <c r="H24" i="2"/>
  <c r="V24" i="2"/>
  <c r="F32" i="2"/>
  <c r="U18" i="2"/>
  <c r="V16" i="2"/>
  <c r="E10" i="2"/>
  <c r="F8" i="2"/>
  <c r="T10" i="2"/>
  <c r="U8" i="2"/>
  <c r="V8" i="1"/>
  <c r="G17" i="1"/>
  <c r="G19" i="1" s="1"/>
  <c r="T17" i="1"/>
  <c r="T19" i="1" s="1"/>
  <c r="F11" i="1" l="1"/>
  <c r="G9" i="1"/>
  <c r="F26" i="2"/>
  <c r="F34" i="2"/>
  <c r="V34" i="2"/>
  <c r="U34" i="2"/>
  <c r="U26" i="2"/>
  <c r="T10" i="1"/>
  <c r="W24" i="2"/>
  <c r="V18" i="2"/>
  <c r="W16" i="2"/>
  <c r="H16" i="2"/>
  <c r="G18" i="2"/>
  <c r="U10" i="2"/>
  <c r="V8" i="2"/>
  <c r="I24" i="2"/>
  <c r="G32" i="2"/>
  <c r="H32" i="2" s="1"/>
  <c r="V32" i="2"/>
  <c r="W32" i="2" s="1"/>
  <c r="F10" i="2"/>
  <c r="G8" i="2"/>
  <c r="W8" i="1"/>
  <c r="U17" i="1"/>
  <c r="U19" i="1" s="1"/>
  <c r="H17" i="1"/>
  <c r="H19" i="1" s="1"/>
  <c r="G11" i="1" l="1"/>
  <c r="H9" i="1"/>
  <c r="G26" i="2"/>
  <c r="G34" i="2"/>
  <c r="V26" i="2"/>
  <c r="U10" i="1"/>
  <c r="G10" i="2"/>
  <c r="H8" i="2"/>
  <c r="J24" i="2"/>
  <c r="W8" i="2"/>
  <c r="V10" i="2"/>
  <c r="X24" i="2"/>
  <c r="W18" i="2"/>
  <c r="X16" i="2"/>
  <c r="H18" i="2"/>
  <c r="I16" i="2"/>
  <c r="X8" i="1"/>
  <c r="I17" i="1"/>
  <c r="I19" i="1" s="1"/>
  <c r="V17" i="1"/>
  <c r="V19" i="1" s="1"/>
  <c r="H11" i="1" l="1"/>
  <c r="I9" i="1"/>
  <c r="H26" i="2"/>
  <c r="W26" i="2"/>
  <c r="V10" i="1"/>
  <c r="K24" i="2"/>
  <c r="I18" i="2"/>
  <c r="J16" i="2"/>
  <c r="Y24" i="2"/>
  <c r="H10" i="2"/>
  <c r="I8" i="2"/>
  <c r="W10" i="2"/>
  <c r="X8" i="2"/>
  <c r="X18" i="2"/>
  <c r="Y16" i="2"/>
  <c r="J17" i="1"/>
  <c r="J19" i="1" s="1"/>
  <c r="Y8" i="1"/>
  <c r="I11" i="1" l="1"/>
  <c r="J9" i="1"/>
  <c r="I26" i="2"/>
  <c r="X26" i="2"/>
  <c r="W10" i="1"/>
  <c r="Z24" i="2"/>
  <c r="J8" i="2"/>
  <c r="I10" i="2"/>
  <c r="Y18" i="2"/>
  <c r="Z16" i="2"/>
  <c r="X10" i="2"/>
  <c r="Y8" i="2"/>
  <c r="J18" i="2"/>
  <c r="K16" i="2"/>
  <c r="L24" i="2"/>
  <c r="K17" i="1"/>
  <c r="K19" i="1" s="1"/>
  <c r="Z8" i="1"/>
  <c r="J11" i="1" l="1"/>
  <c r="K9" i="1"/>
  <c r="J26" i="2"/>
  <c r="Y26" i="2"/>
  <c r="X10" i="1"/>
  <c r="Y10" i="2"/>
  <c r="Z8" i="2"/>
  <c r="J10" i="2"/>
  <c r="K8" i="2"/>
  <c r="Z18" i="2"/>
  <c r="AA16" i="2"/>
  <c r="AA24" i="2"/>
  <c r="M24" i="2"/>
  <c r="K18" i="2"/>
  <c r="L16" i="2"/>
  <c r="L17" i="1"/>
  <c r="L19" i="1" s="1"/>
  <c r="AA8" i="1"/>
  <c r="K11" i="1" l="1"/>
  <c r="L9" i="1"/>
  <c r="K26" i="2"/>
  <c r="Z26" i="2"/>
  <c r="Y10" i="1"/>
  <c r="K10" i="2"/>
  <c r="L8" i="2"/>
  <c r="N24" i="2"/>
  <c r="Z10" i="2"/>
  <c r="AA8" i="2"/>
  <c r="AB16" i="2"/>
  <c r="AA18" i="2"/>
  <c r="M16" i="2"/>
  <c r="L18" i="2"/>
  <c r="AB24" i="2"/>
  <c r="M17" i="1"/>
  <c r="M19" i="1" s="1"/>
  <c r="AB8" i="1"/>
  <c r="L11" i="1" l="1"/>
  <c r="M9" i="1"/>
  <c r="M26" i="2"/>
  <c r="L26" i="2"/>
  <c r="AB26" i="2"/>
  <c r="AA26" i="2"/>
  <c r="Z10" i="1"/>
  <c r="M8" i="2"/>
  <c r="L10" i="2"/>
  <c r="AB18" i="2"/>
  <c r="AC16" i="2"/>
  <c r="M18" i="2"/>
  <c r="N16" i="2"/>
  <c r="AB8" i="2"/>
  <c r="AA10" i="2"/>
  <c r="AC24" i="2"/>
  <c r="AC8" i="1"/>
  <c r="M11" i="1" l="1"/>
  <c r="N9" i="1"/>
  <c r="AB10" i="1"/>
  <c r="AA10" i="1"/>
  <c r="AB10" i="2"/>
  <c r="AC8" i="2"/>
  <c r="M10" i="2"/>
  <c r="N8" i="2"/>
</calcChain>
</file>

<file path=xl/sharedStrings.xml><?xml version="1.0" encoding="utf-8"?>
<sst xmlns="http://schemas.openxmlformats.org/spreadsheetml/2006/main" count="249" uniqueCount="132">
  <si>
    <t>OpEx Data Summary July 21- Present</t>
  </si>
  <si>
    <t>(in millions)</t>
  </si>
  <si>
    <t>Fiscal Year 2022</t>
  </si>
  <si>
    <t>FY</t>
  </si>
  <si>
    <t>Fiscal Year 2023</t>
  </si>
  <si>
    <t>Actuals</t>
  </si>
  <si>
    <t>Budget</t>
  </si>
  <si>
    <t>2% Excess</t>
  </si>
  <si>
    <t>Interim Cost</t>
  </si>
  <si>
    <t>Total Actuals YTD</t>
  </si>
  <si>
    <t>Total Budget YTD</t>
  </si>
  <si>
    <t>% Budget Used YTD</t>
  </si>
  <si>
    <t>Fiscal Year 2024</t>
  </si>
  <si>
    <t>Fiscal Year 2025</t>
  </si>
  <si>
    <t xml:space="preserve"> </t>
  </si>
  <si>
    <t>CapEx FF FY22</t>
  </si>
  <si>
    <t>CapEx NME FY22</t>
  </si>
  <si>
    <t>CapEx FF FY23</t>
  </si>
  <si>
    <t>CapEx NME FY23</t>
  </si>
  <si>
    <t>CapEx FF FY24</t>
  </si>
  <si>
    <t>CapEx NME FY24</t>
  </si>
  <si>
    <t>CapEx FF FY25</t>
  </si>
  <si>
    <t>CapEx NME FY25</t>
  </si>
  <si>
    <t>Address</t>
  </si>
  <si>
    <t>ValueType</t>
  </si>
  <si>
    <t>Value</t>
  </si>
  <si>
    <t>ConnectionName</t>
  </si>
  <si>
    <t>REFRESHEDTIME</t>
  </si>
  <si>
    <t>TIME=Jun/25/2025 10:53 AM</t>
  </si>
  <si>
    <t>Sheet Name</t>
  </si>
  <si>
    <t>Start Cell</t>
  </si>
  <si>
    <t>End Cell</t>
  </si>
  <si>
    <t>BusinessArea Name</t>
  </si>
  <si>
    <t>ReportGroup Name</t>
  </si>
  <si>
    <t>Report Name</t>
  </si>
  <si>
    <t>Parameters</t>
  </si>
  <si>
    <t>Rows</t>
  </si>
  <si>
    <t>User Id</t>
  </si>
  <si>
    <t>BusinessArea Id</t>
  </si>
  <si>
    <t>ReportGroup Id</t>
  </si>
  <si>
    <t>Report Id</t>
  </si>
  <si>
    <t>Headers</t>
  </si>
  <si>
    <t>Pivot Sheet Name Ref</t>
  </si>
  <si>
    <t>Sheet Name Ref</t>
  </si>
  <si>
    <t>Process Id</t>
  </si>
  <si>
    <t>Splash SessionID</t>
  </si>
  <si>
    <t>Status</t>
  </si>
  <si>
    <t>Pivot Sheet Name</t>
  </si>
  <si>
    <t>Old ProcessId</t>
  </si>
  <si>
    <t>ColumnsCount</t>
  </si>
  <si>
    <t>Download Time</t>
  </si>
  <si>
    <t>Error Message</t>
  </si>
  <si>
    <t>MandatoryParameters</t>
  </si>
  <si>
    <t>Json ParameterString</t>
  </si>
  <si>
    <t>StartTime</t>
  </si>
  <si>
    <t>EndTime</t>
  </si>
  <si>
    <t>UserGroup ID</t>
  </si>
  <si>
    <t>IsModifyReport</t>
  </si>
  <si>
    <t>Modify Report JSON</t>
  </si>
  <si>
    <t>Display Title</t>
  </si>
  <si>
    <t>Responsibility Name</t>
  </si>
  <si>
    <t>OCRunType</t>
  </si>
  <si>
    <t>OcTrialConnectionId</t>
  </si>
  <si>
    <t>Overtime Metric Summary (July 21 to Present)</t>
  </si>
  <si>
    <t>Jul-21-22</t>
  </si>
  <si>
    <t>Aug-21-22</t>
  </si>
  <si>
    <t>Sep-21-22</t>
  </si>
  <si>
    <t>Oct-21-22</t>
  </si>
  <si>
    <t>Nov-21-22</t>
  </si>
  <si>
    <t>Dec-21-22</t>
  </si>
  <si>
    <t>Jan-22-22</t>
  </si>
  <si>
    <t>Feb-22-22</t>
  </si>
  <si>
    <t>Mar-22-22</t>
  </si>
  <si>
    <t>Apr-22-22</t>
  </si>
  <si>
    <t>May-22-22</t>
  </si>
  <si>
    <t>Jun-22-22</t>
  </si>
  <si>
    <t>132 - Hourly</t>
  </si>
  <si>
    <t>133 - OT 2.0</t>
  </si>
  <si>
    <t>134 - OT 1.5</t>
  </si>
  <si>
    <t>OT Metric YTD</t>
  </si>
  <si>
    <t>Jul-22-23</t>
  </si>
  <si>
    <t>Aug-22-23</t>
  </si>
  <si>
    <t>Sep-22-23</t>
  </si>
  <si>
    <t>Oct-22-23</t>
  </si>
  <si>
    <t>Nov-22-23</t>
  </si>
  <si>
    <t>Dec-22-23</t>
  </si>
  <si>
    <t>Jan-23-23</t>
  </si>
  <si>
    <t>Feb-23-23</t>
  </si>
  <si>
    <t>Mar-23-23</t>
  </si>
  <si>
    <t>Apr-23-23</t>
  </si>
  <si>
    <t>May-23-23</t>
  </si>
  <si>
    <t>Jun-23-23</t>
  </si>
  <si>
    <t>Jul-23-24</t>
  </si>
  <si>
    <t>Aug-23-24</t>
  </si>
  <si>
    <t>Sep-23-24</t>
  </si>
  <si>
    <t>Oct-23-24</t>
  </si>
  <si>
    <t>Nov-23-24</t>
  </si>
  <si>
    <t>Dec-23-24</t>
  </si>
  <si>
    <t>Jan-24-24</t>
  </si>
  <si>
    <t>Feb-24-24</t>
  </si>
  <si>
    <t>Mar-24-24</t>
  </si>
  <si>
    <t>Apr-24-24</t>
  </si>
  <si>
    <t>May-24-24</t>
  </si>
  <si>
    <t>Jun-24-24</t>
  </si>
  <si>
    <t>Jul-24-25</t>
  </si>
  <si>
    <t>Aug-24-25</t>
  </si>
  <si>
    <t>Sep-24-25</t>
  </si>
  <si>
    <t>Oct-24-25</t>
  </si>
  <si>
    <t>Nov-24-25</t>
  </si>
  <si>
    <t>Dec-24-25</t>
  </si>
  <si>
    <t>Jan-25-25</t>
  </si>
  <si>
    <t>Feb-25-25</t>
  </si>
  <si>
    <t>Mar-25-25</t>
  </si>
  <si>
    <t>Apr-25-25</t>
  </si>
  <si>
    <t>May-25-25</t>
  </si>
  <si>
    <t>Jun-25-25</t>
  </si>
  <si>
    <t>Data</t>
  </si>
  <si>
    <t>Row Name</t>
  </si>
  <si>
    <t>Source</t>
  </si>
  <si>
    <t>Actual expenditures</t>
  </si>
  <si>
    <t>Mth-Yr-Executive Summary Spreadsheet</t>
  </si>
  <si>
    <t>Approved budget</t>
  </si>
  <si>
    <t>Approved budget including 2% excess expenditures</t>
  </si>
  <si>
    <t>Total overtime expenses</t>
  </si>
  <si>
    <t>Overtime YTD</t>
  </si>
  <si>
    <t>Splash Reporting Tool</t>
  </si>
  <si>
    <t>Total non-exempt base compensation expenses</t>
  </si>
  <si>
    <t>Hourly Salaries YTD</t>
  </si>
  <si>
    <t>YTD Actuals</t>
  </si>
  <si>
    <t>FY Budget</t>
  </si>
  <si>
    <t>Actuals YTD</t>
  </si>
  <si>
    <t>CapEx Data Summary July 21 -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</si>
</sst>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.0_);_(* \(#,##0.0\);_(* &quot;-&quot;??_);_(@_)"/>
    <numFmt numFmtId="166" formatCode="_(&quot;$&quot;* #,##0.0_);_(&quot;$&quot;* \(#,##0.0\);_(&quot;$&quot;* &quot;-&quot;??_);_(@_)"/>
    <numFmt numFmtId="167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0" tint="-4.9989318521683403E-2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1"/>
      <color theme="0"/>
      <name val="Calibri"/>
      <family val="2"/>
    </font>
    <font>
      <b/>
      <sz val="16"/>
      <color theme="0"/>
      <name val="Calibri"/>
      <family val="2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u val="singleAccounting"/>
      <sz val="10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89999084444715716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theme="4" tint="0.39997558519241921"/>
      </top>
      <bottom style="medium">
        <color rgb="FF000000"/>
      </bottom>
      <diagonal/>
    </border>
    <border>
      <left/>
      <right/>
      <top style="thin">
        <color theme="4" tint="0.39997558519241921"/>
      </top>
      <bottom style="medium">
        <color rgb="FF000000"/>
      </bottom>
      <diagonal/>
    </border>
    <border>
      <left/>
      <right style="medium">
        <color rgb="FF000000"/>
      </right>
      <top style="thin">
        <color theme="4" tint="0.3999755851924192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theme="4" tint="0.39997558519241921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theme="4" tint="0.39997558519241921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</cellStyleXfs>
  <cellXfs count="71">
    <xf numFmtId="0" fontId="0" fillId="0" borderId="0" xfId="0"/>
    <xf numFmtId="0" fontId="3" fillId="0" borderId="0" xfId="0" applyFont="1"/>
    <xf numFmtId="9" fontId="3" fillId="0" borderId="0" xfId="3" applyFont="1" applyBorder="1"/>
    <xf numFmtId="43" fontId="8" fillId="3" borderId="0" xfId="1" applyFont="1" applyFill="1" applyBorder="1"/>
    <xf numFmtId="0" fontId="11" fillId="2" borderId="0" xfId="0" applyFont="1" applyFill="1"/>
    <xf numFmtId="0" fontId="5" fillId="2" borderId="0" xfId="0" applyFont="1" applyFill="1"/>
    <xf numFmtId="0" fontId="12" fillId="0" borderId="0" xfId="0" applyFont="1"/>
    <xf numFmtId="166" fontId="8" fillId="3" borderId="1" xfId="2" applyNumberFormat="1" applyFont="1" applyFill="1" applyBorder="1"/>
    <xf numFmtId="0" fontId="13" fillId="0" borderId="0" xfId="0" applyFont="1"/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9" fontId="9" fillId="3" borderId="7" xfId="3" applyFont="1" applyFill="1" applyBorder="1" applyAlignment="1">
      <alignment horizontal="center"/>
    </xf>
    <xf numFmtId="9" fontId="9" fillId="3" borderId="8" xfId="3" applyFont="1" applyFill="1" applyBorder="1" applyAlignment="1">
      <alignment horizontal="center"/>
    </xf>
    <xf numFmtId="0" fontId="8" fillId="0" borderId="0" xfId="4" applyFont="1"/>
    <xf numFmtId="167" fontId="3" fillId="0" borderId="0" xfId="5" applyNumberFormat="1" applyFont="1"/>
    <xf numFmtId="0" fontId="8" fillId="0" borderId="0" xfId="4" applyFont="1" applyAlignment="1">
      <alignment horizontal="center"/>
    </xf>
    <xf numFmtId="16" fontId="8" fillId="0" borderId="0" xfId="4" applyNumberFormat="1" applyFont="1" applyAlignment="1">
      <alignment horizontal="center"/>
    </xf>
    <xf numFmtId="0" fontId="4" fillId="2" borderId="0" xfId="4" applyFont="1" applyFill="1"/>
    <xf numFmtId="44" fontId="8" fillId="3" borderId="5" xfId="2" applyFont="1" applyFill="1" applyBorder="1"/>
    <xf numFmtId="44" fontId="8" fillId="3" borderId="6" xfId="2" applyFont="1" applyFill="1" applyBorder="1"/>
    <xf numFmtId="43" fontId="8" fillId="3" borderId="5" xfId="1" applyFont="1" applyFill="1" applyBorder="1"/>
    <xf numFmtId="43" fontId="8" fillId="3" borderId="6" xfId="1" applyFont="1" applyFill="1" applyBorder="1"/>
    <xf numFmtId="43" fontId="16" fillId="3" borderId="5" xfId="1" applyFont="1" applyFill="1" applyBorder="1"/>
    <xf numFmtId="43" fontId="16" fillId="3" borderId="6" xfId="1" applyFont="1" applyFill="1" applyBorder="1"/>
    <xf numFmtId="43" fontId="8" fillId="3" borderId="4" xfId="1" applyFont="1" applyFill="1" applyBorder="1"/>
    <xf numFmtId="43" fontId="8" fillId="3" borderId="13" xfId="1" applyFont="1" applyFill="1" applyBorder="1"/>
    <xf numFmtId="43" fontId="8" fillId="3" borderId="14" xfId="1" applyFont="1" applyFill="1" applyBorder="1"/>
    <xf numFmtId="0" fontId="11" fillId="2" borderId="0" xfId="4" applyFont="1" applyFill="1"/>
    <xf numFmtId="0" fontId="8" fillId="2" borderId="0" xfId="4" applyFont="1" applyFill="1"/>
    <xf numFmtId="0" fontId="2" fillId="3" borderId="12" xfId="0" applyFont="1" applyFill="1" applyBorder="1"/>
    <xf numFmtId="0" fontId="8" fillId="3" borderId="0" xfId="4" applyFont="1" applyFill="1"/>
    <xf numFmtId="0" fontId="17" fillId="0" borderId="0" xfId="0" applyFont="1"/>
    <xf numFmtId="0" fontId="2" fillId="2" borderId="0" xfId="0" applyFont="1" applyFill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10" fontId="2" fillId="0" borderId="0" xfId="0" applyNumberFormat="1" applyFont="1"/>
    <xf numFmtId="9" fontId="2" fillId="0" borderId="0" xfId="3" applyFont="1" applyBorder="1"/>
    <xf numFmtId="0" fontId="2" fillId="3" borderId="13" xfId="0" applyFont="1" applyFill="1" applyBorder="1"/>
    <xf numFmtId="0" fontId="2" fillId="3" borderId="9" xfId="0" applyFont="1" applyFill="1" applyBorder="1"/>
    <xf numFmtId="0" fontId="2" fillId="3" borderId="7" xfId="0" applyFont="1" applyFill="1" applyBorder="1"/>
    <xf numFmtId="167" fontId="2" fillId="0" borderId="0" xfId="5" applyNumberFormat="1" applyFont="1"/>
    <xf numFmtId="0" fontId="1" fillId="3" borderId="12" xfId="0" applyFont="1" applyFill="1" applyBorder="1"/>
    <xf numFmtId="166" fontId="9" fillId="3" borderId="20" xfId="0" applyNumberFormat="1" applyFont="1" applyFill="1" applyBorder="1"/>
    <xf numFmtId="165" fontId="8" fillId="3" borderId="13" xfId="1" applyNumberFormat="1" applyFont="1" applyFill="1" applyBorder="1"/>
    <xf numFmtId="165" fontId="9" fillId="3" borderId="14" xfId="1" applyNumberFormat="1" applyFont="1" applyFill="1" applyBorder="1"/>
    <xf numFmtId="0" fontId="1" fillId="3" borderId="21" xfId="0" applyFont="1" applyFill="1" applyBorder="1"/>
    <xf numFmtId="166" fontId="9" fillId="3" borderId="20" xfId="2" applyNumberFormat="1" applyFont="1" applyFill="1" applyBorder="1"/>
    <xf numFmtId="166" fontId="8" fillId="3" borderId="13" xfId="2" applyNumberFormat="1" applyFont="1" applyFill="1" applyBorder="1"/>
    <xf numFmtId="166" fontId="9" fillId="3" borderId="14" xfId="2" applyNumberFormat="1" applyFont="1" applyFill="1" applyBorder="1"/>
    <xf numFmtId="0" fontId="1" fillId="3" borderId="17" xfId="0" applyFont="1" applyFill="1" applyBorder="1"/>
    <xf numFmtId="10" fontId="8" fillId="0" borderId="18" xfId="0" applyNumberFormat="1" applyFont="1" applyBorder="1"/>
    <xf numFmtId="0" fontId="8" fillId="0" borderId="19" xfId="0" applyFont="1" applyBorder="1"/>
    <xf numFmtId="0" fontId="10" fillId="4" borderId="25" xfId="0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164" fontId="7" fillId="4" borderId="27" xfId="0" applyNumberFormat="1" applyFont="1" applyFill="1" applyBorder="1" applyAlignment="1">
      <alignment horizontal="center"/>
    </xf>
    <xf numFmtId="0" fontId="1" fillId="3" borderId="28" xfId="0" applyFont="1" applyFill="1" applyBorder="1"/>
    <xf numFmtId="166" fontId="8" fillId="5" borderId="1" xfId="2" applyNumberFormat="1" applyFont="1" applyFill="1" applyBorder="1"/>
    <xf numFmtId="166" fontId="9" fillId="3" borderId="29" xfId="0" applyNumberFormat="1" applyFont="1" applyFill="1" applyBorder="1"/>
    <xf numFmtId="165" fontId="8" fillId="5" borderId="13" xfId="1" applyNumberFormat="1" applyFont="1" applyFill="1" applyBorder="1"/>
    <xf numFmtId="165" fontId="9" fillId="3" borderId="30" xfId="1" applyNumberFormat="1" applyFont="1" applyFill="1" applyBorder="1"/>
    <xf numFmtId="0" fontId="1" fillId="3" borderId="31" xfId="0" applyFont="1" applyFill="1" applyBorder="1"/>
    <xf numFmtId="166" fontId="9" fillId="3" borderId="29" xfId="2" applyNumberFormat="1" applyFont="1" applyFill="1" applyBorder="1"/>
    <xf numFmtId="166" fontId="9" fillId="3" borderId="30" xfId="2" applyNumberFormat="1" applyFont="1" applyFill="1" applyBorder="1"/>
    <xf numFmtId="0" fontId="1" fillId="3" borderId="22" xfId="0" applyFont="1" applyFill="1" applyBorder="1"/>
    <xf numFmtId="10" fontId="8" fillId="0" borderId="23" xfId="0" applyNumberFormat="1" applyFont="1" applyBorder="1"/>
    <xf numFmtId="0" fontId="8" fillId="0" borderId="24" xfId="0" applyFont="1" applyBorder="1"/>
    <xf numFmtId="0" fontId="1" fillId="3" borderId="16" xfId="0" applyFont="1" applyFill="1" applyBorder="1"/>
    <xf numFmtId="0" fontId="1" fillId="3" borderId="15" xfId="0" applyFont="1" applyFill="1" applyBorder="1"/>
  </cellXfs>
  <cellStyles count="8">
    <cellStyle name="Comma" xfId="1" builtinId="3"/>
    <cellStyle name="Comma 5 2" xfId="5" xr:uid="{53A9B0B4-E7F8-4CD1-B149-862CE311537F}"/>
    <cellStyle name="Currency" xfId="2" builtinId="4"/>
    <cellStyle name="Normal" xfId="0" builtinId="0"/>
    <cellStyle name="Normal 2 2 2" xfId="4" xr:uid="{370CB185-E4A0-46EE-9DE5-8D10ADD27CEE}"/>
    <cellStyle name="Normal 2 3" xfId="6" xr:uid="{457FD527-A988-44FC-9BCA-34E2EA38FA58}"/>
    <cellStyle name="Normal 3 7" xfId="7" xr:uid="{D578CFA5-4F33-4AC4-ADCC-A6109B0AD727}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14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pfiler1\acumen\Personal\Deals\Unisource\Springerville%20model\Springerville34_Base%207%2025_v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sites/LUMAReporting/Shared%20Documents/General/_FY22-23%20Reporting/01_Jul22%20Reporting/05_Management%20Reports/Draft%202/DRAFT%202_01_Jul22_Management%20Reporting%20Packag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personal/cindy_detiveaux_lumapr_com/Documents/Misc/Finance%20Calendar_7.221.202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personal/jornell_aveledo_lumapr_com/Documents/Desktop/4.%20Mar%202022/Draft%201%20-%20ME%20Close/09_Asset%20Suite_Q3_Mar22_Extract%20with%20Pivo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WINDOWS/TEMP/GAMxFiles/8ai2rj2p88fy4cticimvfmcrzm8h53xnz549n4a3ckh4c2dnzw3n/May%2013%2013/c0c8931137bc4d6b80003374f1da7dc0/F03a%20WIP%20&amp;%20FG%20Valuation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jects\Puerto%20Rico\Fuel%20Adjustment\Diligence\REPORTES%20DE%20COMBUSTIBLE%20DB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test/di/JournalEntry_multi-500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personal/jornell_aveledo_lumapr_com/Documents/Desktop/2.%20Jan%202022/DRAFT1_GridCo_Q3_JAN_AA_Template_2.1462022_Pivot%20-%20GL%20Detail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ROWDY/2010/CASHFLOW2010%20(Historical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WINDOWS/TEMP/GAMxFiles/xk7egixkmey22bz48h8jzkbwyczuwdtjgjvp3ta3ckh4c2dnzw3n/May%209%2013/1af6b2cd5c9e454db2bd3c4c6626659f/A05%20SAD_Template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tco-my.sharepoint.com/personal/kelly_thornhill_atco_com/Documents/Directories/LUMA/8%202021%20Entries/Jun'21/pending%20KThornhill%20Jun'21%20AIS%20Revenue-FX%20Accruals%20G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hydro.adroot.bchydro.bc.ca\misc$\CC&amp;C\EP\EP\Forecast\2009%20Forecast\August%202009%20RRA%20Forecast%20and%20Tracking\CompAugust2009Dec2008_gc%20_v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Progress\Documents%20and%20Settings\cab13367\Local%20Settings\Temporary%20Internet%20Files\OLK2C\Palomar%20Energy%20Switchyard%20%20estim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fonline-my.sharepoint.com/personal/50070_icf_com/Documents/PREPA%20Distribution%20Feeders/FCE/4340%20-%20TMUR802%20-%20VIWAPA%20-%20COST%20VALIDATION%20-%20CEF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dr2f04\dr4339-pr\Users\jortiza3\Documents\CEG\CEF%20-%20Combined%20Project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ulder-data\webdrive\Common\DSM\DSM%20Incentive%20Analysis\SUMMIT%20BLUE%2006-01-05\Lighting%20100s\Incentive%20analysis%20-%20ligh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ta\Projects%20and%20Construction\FINANCIAL\WFMAC\2015\02-Feb\Entries\00968KELA1502%20JV%2002%20To%20Record%20Revenue%20for%20February%202015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wa.isemployee.com/Documents%20and%20Settings/bob.MRM-NEWBERLIN/Local%20Settings/Temporary%20Internet%20Files/OLK4/Undg%20Slide%20Dat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dr2f04\DR4339-PR\Users\jortiza3\Documents\Education%20Sector\Estimate%20Revisions\Project%20Num%20-%20DR4339PR%20-%20CEF%204339PR%20Template%201910081300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/My%20Documents/EXCEL/Asset%20Management/Constellation/Rio%20Nogales/Production%20Cost%20Estimates_11-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acetrac.corporate.paceglobal.com/common/Robert%20Castillo/AGAVE/FYE%20DEC%202010%20(Historical%20Cash%20Flows)/HISTCSHF2010-12%20Preliminary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COMBUSTIBLE/Fuel%20Diligence%20Analysis/201908%20Fuel%20Accounting%20Diligence%20Review%20(2019091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efficiencyalberta.sharepoint.com/Excel2000f/ROA%20v.%20Bundled/Templates/Rev%20Credi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fema-my.sharepoint.com/Users/kbernar1/AppData/Local/Temp/Temp1_Substations(10)%20Estimates%20(03-23-2020).zip/CEF/Factor%20-%20CEF%20Don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lder%2002\Informes%20-%20DPO%20(Negociado)\2019-12\Proyected%20Cash%20Flow%20%202019-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antafs\LMC\Shared%20With%20Me\Accounting\.Quanta%20Marine\2017\11%20-%20November\Month%20End%20Close\11%20November%20JEs\10544%20P11%202017%20Accrue%20Payroll%20Expense%2011.20-30.201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WINDOWS/TEMP/GAMxFiles/j7g9ecf7q58ngu3fcp7ij3g9c5g7yb4rzf5upcsup5mqsj5by3u2/Apr%208%2013/7fd9e218c14441aeb6a99827f5b76aa6/B05.7%20Cash%20Control%20WT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Documents%20and%20Settings/urd4/Local%20Settings/Temporary%20Internet%20Files/OLK1E81/Revenues%20Sales%20and%20Generation%20-%20BP%202009-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efficiencyalberta.sharepoint.com/CUSTSERV/PFLR/EXCEL/2010fcst/POWER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Jobs\1996\960027\PROPOSAL\LANS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ergyefficiencyalberta.sharepoint.com/TEMP/D.Notes.Data/Review%20Package/SP%20vs%2004%20Bud%20&amp;%2003%20Fcst%20Excel%20Nov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ia.gov/forecasts/steo/xls/Quarterly-tables%20Curr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EGOCIADO%20DE%20ENERGIA\2020-2021\Reconciliaci&#243;n%20FAC-PPAC\Sep-Oct-Nov%202020\QUARTER%20RECONCILIATION%20FILE%20SEP-OCT-NOV%20(VALUES%20ONLY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eepr.sharepoint.com/sites/LUMA/FIN/Financial%20Management%20%20Initial%20Budgets/8.0%20Quarterly%20Financial%20Reports/Report%20Analysis%20-%20725%20Oracle%20Extr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"/>
      <sheetName val="Assumptions &amp; Log"/>
      <sheetName val="Inputs"/>
      <sheetName val="Con"/>
      <sheetName val="Summary"/>
      <sheetName val="Ptnr Returns (Lease)"/>
      <sheetName val="UNS Retuns"/>
      <sheetName val="Performance"/>
      <sheetName val="Costs"/>
      <sheetName val="Rev"/>
      <sheetName val="Inc (Lease)"/>
      <sheetName val="Cash (Lease)"/>
      <sheetName val="Bal"/>
      <sheetName val="Depn"/>
      <sheetName val="Property Tax"/>
      <sheetName val="Common Facilities"/>
      <sheetName val="Debt"/>
      <sheetName val="CSFB Debt"/>
      <sheetName val="EPC Calcs"/>
      <sheetName val="50 50 "/>
      <sheetName val="100"/>
      <sheetName val="Cash"/>
      <sheetName val="Inc"/>
      <sheetName val="Ptnr Retur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0|Cover"/>
      <sheetName val="T1|Results Summary"/>
      <sheetName val="T2|Current Period"/>
      <sheetName val="T2|Current Period(Feb Comments)"/>
      <sheetName val="T3|QTD Act vs. Budget"/>
      <sheetName val="T4|Quarterly Summary"/>
      <sheetName val="T5|YTD_Actual vs. Budget"/>
      <sheetName val="T6|FY_Act vs. Budget"/>
      <sheetName val="Update Checklist"/>
      <sheetName val="Source Information &gt;&gt;&gt;"/>
      <sheetName val="Inputs &gt;&gt;&gt;"/>
      <sheetName val="LTIP"/>
      <sheetName val="Shared Svcs"/>
      <sheetName val="Input - YTD Actuals by Dept"/>
      <sheetName val="Input - YTD Budget per OM"/>
      <sheetName val="Input - Forecast per Dept Files"/>
      <sheetName val="FY Budget per Dept Files"/>
      <sheetName val="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MB, AAFAF"/>
      <sheetName val="Governing Board"/>
      <sheetName val="Regulatory"/>
      <sheetName val="PREB"/>
      <sheetName val="Internal Reporting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 Suite"/>
      <sheetName val="CapProg"/>
      <sheetName val="CE"/>
      <sheetName val="CEO"/>
      <sheetName val="CorpSvcs"/>
      <sheetName val="Finance Material Issued"/>
      <sheetName val="Finance"/>
      <sheetName val="Health"/>
      <sheetName val="HR"/>
      <sheetName val="ITOT"/>
      <sheetName val="Regulatory"/>
      <sheetName val="UT-Consol"/>
      <sheetName val="UT"/>
      <sheetName val="Engineering"/>
      <sheetName val="Operations-Consol"/>
      <sheetName val="Ops-East"/>
      <sheetName val="Ops-Exec"/>
      <sheetName val="Ops-Fleet"/>
      <sheetName val="Ops-OpsExcel"/>
      <sheetName val="Ops-Substations"/>
      <sheetName val="Ops-VegMgmt"/>
      <sheetName val="Ops-West"/>
      <sheetName val="Finance Use Only&gt;&gt;&gt;"/>
      <sheetName val="Consolidated"/>
      <sheetName val="Summary by Department"/>
      <sheetName val="Unmapped"/>
      <sheetName val="CO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03a WIP &amp; FG Valuation Memo"/>
      <sheetName val="F03b FG&amp;WIP $MSF"/>
      <sheetName val="Hyperion GL"/>
      <sheetName val="F03c FG &amp; WIP Inv - INPUT"/>
      <sheetName val="Str 1"/>
      <sheetName val="Compass Sheets Jun &amp; Jul 2011"/>
      <sheetName val="Cincinnati"/>
      <sheetName val="External Adj."/>
      <sheetName val="Hyperion_GL"/>
      <sheetName val="F03a_WIP_&amp;_FG_Valuation_Memo"/>
      <sheetName val="F03b_FG&amp;WIP_$MSF"/>
      <sheetName val="F03c_FG_&amp;_WIP_Inv_-_INPUT"/>
      <sheetName val="Str_1"/>
      <sheetName val="Compass_Sheets_Jun_&amp;_Jul_2011"/>
      <sheetName val="External_Adj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ntrol"/>
      <sheetName val="Dashboard Builder"/>
      <sheetName val="Monthly Gen Fuel Summary"/>
      <sheetName val="Trends Dashboard"/>
      <sheetName val="BBLS Consumed"/>
      <sheetName val="Fuel Costs"/>
      <sheetName val="Fuel Unit Cost ($ per BBL)"/>
      <sheetName val="Generation (Fuels Reports Adj)"/>
      <sheetName val="Fuel Gen Cost ($ per MWH)"/>
      <sheetName val="Heat Content Consumed"/>
      <sheetName val="Heat Rate (MMBtu per MWH)"/>
      <sheetName val="Database"/>
      <sheetName val="Generation Reconciliations"/>
      <sheetName val="Fuel Report DB Lists"/>
      <sheetName val="Conversions"/>
      <sheetName val="REPORTES DE COMBUSTIBLE DB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Multiple Journals"/>
      <sheetName val="Bulk Journals"/>
      <sheetName val="Sheet3"/>
      <sheetName val="_ADFDI_Parameters"/>
      <sheetName val="_ADFDI_Metadata"/>
      <sheetName val="_ADFDI_WorkbookData"/>
      <sheetName val="_ADFDI_LOV"/>
      <sheetName val="_ADFDI_BCMetadata"/>
      <sheetName val="_ADFDI_DynamicTable"/>
      <sheetName val="999999 - Review N229"/>
      <sheetName val="N2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IDCO_GL_Journals_Rpt_DEC-21-2"/>
      <sheetName val="GRIDCO_GL_Journals_NOV-21-22"/>
      <sheetName val="GRIDCO_GL_Journals_OCT-21-22"/>
      <sheetName val="Jul_All_Companies_GL_Journals_R"/>
      <sheetName val="Dept Pivots &gt;&gt;&gt;"/>
      <sheetName val="CapProg"/>
      <sheetName val="CE"/>
      <sheetName val="CEO"/>
      <sheetName val="CorpSvcs"/>
      <sheetName val="Utilities 1 Debit"/>
      <sheetName val="Utilities"/>
      <sheetName val="Bank Fees"/>
      <sheetName val="Utilities 2 Credit"/>
      <sheetName val="Materials"/>
      <sheetName val="Land Transportation 762"/>
      <sheetName val="Land Trans 766"/>
      <sheetName val="Per diem 773"/>
      <sheetName val="Rent 745"/>
      <sheetName val="Rent  765"/>
      <sheetName val="Finance"/>
      <sheetName val="Health 260"/>
      <sheetName val="Sheet9"/>
      <sheetName val="Health"/>
      <sheetName val="HR"/>
      <sheetName val="ITOT"/>
      <sheetName val="Regulatory"/>
      <sheetName val="UT-Consol"/>
      <sheetName val="UT"/>
      <sheetName val="Engineering"/>
      <sheetName val="Operations-Consol"/>
      <sheetName val="Ops-East"/>
      <sheetName val="Ops-Exec"/>
      <sheetName val="Ops-Fleet"/>
      <sheetName val="Ops-OpsExcel"/>
      <sheetName val="Ops-Substations"/>
      <sheetName val="Ops-VegMgmt"/>
      <sheetName val="Ops-West"/>
      <sheetName val="Unmapped"/>
      <sheetName val="Summary by Department"/>
      <sheetName val="co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 reclass"/>
      <sheetName val="suzannes"/>
      <sheetName val="holli's entry"/>
      <sheetName val="Transfer 1209"/>
      <sheetName val="0110"/>
      <sheetName val="0210"/>
      <sheetName val="0310"/>
      <sheetName val="0410"/>
      <sheetName val="0510"/>
      <sheetName val="0610"/>
      <sheetName val="0710"/>
      <sheetName val="0810"/>
      <sheetName val="0910"/>
      <sheetName val="1010"/>
      <sheetName val="390"/>
      <sheetName val="560"/>
      <sheetName val="590"/>
      <sheetName val="960"/>
      <sheetName val="110"/>
      <sheetName val="210"/>
      <sheetName val="100"/>
      <sheetName val="Pivot"/>
      <sheetName val="RPL DETAIL"/>
      <sheetName val="GEN MAXIMUMS"/>
      <sheetName val="2008 Environmental"/>
      <sheetName val="2009 Environmental"/>
      <sheetName val="2010 Environmental"/>
      <sheetName val="2011 Environmental"/>
      <sheetName val="2012 Environmental"/>
      <sheetName val="2008 Necessity"/>
      <sheetName val="2009 Necessity"/>
      <sheetName val="2010 Necessity"/>
      <sheetName val="2011 Necessity"/>
      <sheetName val="2012 Necessity"/>
      <sheetName val="_ADFDI_LOV"/>
      <sheetName val="PD Fixed Profo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5 SAD Schedule"/>
      <sheetName val="A05.1 SAD Conclusion"/>
      <sheetName val="A05.2 Reclass Misstatements"/>
      <sheetName val="SAD Schedule - CV (0)"/>
      <sheetName val="SAD Schedule - CV (1)"/>
      <sheetName val="Disclosure Diff Schd - CV (0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ngle Journal"/>
      <sheetName val="FX Accrual"/>
      <sheetName val="Multiple Journals"/>
      <sheetName val="Bulk Journals"/>
      <sheetName val="_ADFDI_Parameters"/>
      <sheetName val="_ADFDI_Metadata"/>
      <sheetName val="_ADFDI_WorkbookData"/>
      <sheetName val="_ADFDI_BCMetadata"/>
      <sheetName val="_ADFDI_DynamicTable"/>
      <sheetName val="_ADFDI_LOV"/>
      <sheetName val="RPL DETAIL"/>
      <sheetName val="Capital"/>
      <sheetName val="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dist tracking April"/>
      <sheetName val="Notes "/>
      <sheetName val="Commercial dist tracking hybrid"/>
      <sheetName val="july 2009"/>
      <sheetName val="Industrial dist tracking"/>
      <sheetName val="Transmission tracking"/>
      <sheetName val="August 2009"/>
      <sheetName val="Residential tracking"/>
      <sheetName val="Rate Impact Calculator NON RES"/>
      <sheetName val="RATES"/>
      <sheetName val="Rate Impact Calculator Res"/>
      <sheetName val="RGTBeforeDSMBeforeRates"/>
      <sheetName val="RCIBeforeDSMWithRates"/>
      <sheetName val="RCIBeforeDSMBeforeRates"/>
      <sheetName val="RCIWithDSMWithRates"/>
      <sheetName val="RGTBeforeDSMWithRates"/>
      <sheetName val="RGTWithDSMWithRates"/>
      <sheetName val="VAR REPORT 2008"/>
      <sheetName val="Dec2008"/>
      <sheetName val="Tasks &amp; Hours"/>
      <sheetName val="Commercial_dist_tracking_April"/>
      <sheetName val="Notes_"/>
      <sheetName val="Commercial_dist_tracking_hybrid"/>
      <sheetName val="july_2009"/>
      <sheetName val="Industrial_dist_tracking"/>
      <sheetName val="Transmission_tracking"/>
      <sheetName val="August_2009"/>
      <sheetName val="Residential_tracking"/>
      <sheetName val="Rate_Impact_Calculator_NON_RES"/>
      <sheetName val="Rate_Impact_Calculator_Res"/>
      <sheetName val="VAR_REPORT_2008"/>
      <sheetName val="Tasks_&amp;_Hour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s &amp; Hours"/>
      <sheetName val="Tasks_&amp;_Hours"/>
      <sheetName val="Param"/>
    </sheetNames>
    <sheetDataSet>
      <sheetData sheetId="0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F Fact Sheet"/>
      <sheetName val="CEF Notes"/>
      <sheetName val="CEF Part A"/>
      <sheetName val="H2 Contract Curves"/>
      <sheetName val="CEF Summary of Completed Work"/>
      <sheetName val="CEF Summary of Uncompleted Work"/>
      <sheetName val="CEF Total Project Summary"/>
      <sheetName val="A05 SAD Schedul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F Fact Sheet"/>
      <sheetName val="CEF Notes"/>
      <sheetName val="CEF Part A"/>
      <sheetName val="H2 Contract Curves"/>
      <sheetName val="CEF Summary of Uncompleted Work"/>
      <sheetName val="F-2-1 Municipal Patent Fees-2"/>
      <sheetName val="F-2-2 Const Tax by Municipality"/>
      <sheetName val="ST Summary"/>
      <sheetName val="DI COST ESTIMATE"/>
      <sheetName val="DI COST ESTIMATE (2)"/>
      <sheetName val="DI COST ESTIMATE (3)"/>
      <sheetName val="DI COST ESTIMATE (4)"/>
      <sheetName val="DI COST ESTIMATE (5)"/>
      <sheetName val="CEF Summary of Completed Work"/>
      <sheetName val="CEF Summary of Uncompleted"/>
      <sheetName val="CEF Total Project Summary"/>
      <sheetName val="Engineering Cost Estimator"/>
      <sheetName val="Engineering Cost Estimator (2)"/>
      <sheetName val="Curve Data"/>
      <sheetName val="Data"/>
      <sheetName val="ST00000-DR4339PR-Cost Summary"/>
      <sheetName val="DI159708 HM SCost &amp; Inventory"/>
      <sheetName val="HM SOW for CE_159708"/>
      <sheetName val="DI159714  HM SCost &amp; Inventory"/>
      <sheetName val="HM SOW for CE_159714"/>
      <sheetName val="DI159734 HM SCost &amp; Inventory"/>
      <sheetName val="Calc"/>
      <sheetName val="HM SOW for CE_159734"/>
      <sheetName val="DI159741  HM SCost &amp; Inventory"/>
      <sheetName val="HM SOW for CE_159741"/>
      <sheetName val="DI159746  HM SCost &amp; Inventory"/>
      <sheetName val="HM SOW for CE_159746"/>
      <sheetName val="DI159757  HM SCost &amp; Inventory"/>
      <sheetName val="HM SOW for CE_159757"/>
      <sheetName val="DI159761  HM SCost &amp; Inventory"/>
      <sheetName val="HM SOW for CE_159761"/>
      <sheetName val="CEF_Fact_Sheet"/>
      <sheetName val="CEF_Notes"/>
      <sheetName val="CEF_Part_A"/>
      <sheetName val="H2_Contract_Curves"/>
      <sheetName val="CEF_Summary_of_Uncompleted_Work"/>
      <sheetName val="F-2-1_Municipal_Patent_Fees-2"/>
      <sheetName val="F-2-2_Const_Tax_by_Municipality"/>
      <sheetName val="ST_Summary"/>
      <sheetName val="DI_COST_ESTIMATE"/>
      <sheetName val="DI_COST_ESTIMATE_(2)"/>
      <sheetName val="DI_COST_ESTIMATE_(3)"/>
      <sheetName val="DI_COST_ESTIMATE_(4)"/>
      <sheetName val="DI_COST_ESTIMATE_(5)"/>
      <sheetName val="CEF_Summary_of_Completed_Work"/>
      <sheetName val="CEF_Summary_of_Uncompleted"/>
      <sheetName val="CEF_Total_Project_Summary"/>
      <sheetName val="Engineering_Cost_Estimator"/>
      <sheetName val="Engineering_Cost_Estimator_(2)"/>
      <sheetName val="Curve_Data"/>
      <sheetName val="ST00000-DR4339PR-Cost_Summary"/>
      <sheetName val="DI159708_HM_SCost_&amp;_Inventory"/>
      <sheetName val="HM_SOW_for_CE_159708"/>
      <sheetName val="DI159714__HM_SCost_&amp;_Inventory"/>
      <sheetName val="HM_SOW_for_CE_159714"/>
      <sheetName val="DI159734_HM_SCost_&amp;_Inventory"/>
      <sheetName val="HM_SOW_for_CE_159734"/>
      <sheetName val="DI159741__HM_SCost_&amp;_Inventory"/>
      <sheetName val="HM_SOW_for_CE_159741"/>
      <sheetName val="DI159746__HM_SCost_&amp;_Inventory"/>
      <sheetName val="HM_SOW_for_CE_159746"/>
      <sheetName val="DI159757__HM_SCost_&amp;_Inventory"/>
      <sheetName val="HM_SOW_for_CE_159757"/>
      <sheetName val="DI159761__HM_SCost_&amp;_Inventory"/>
      <sheetName val="HM_SOW_for_CE_159761"/>
      <sheetName val="CEF_Fact_Sheet1"/>
      <sheetName val="CEF_Notes1"/>
      <sheetName val="CEF_Part_A1"/>
      <sheetName val="H2_Contract_Curves1"/>
      <sheetName val="CEF_Summary_of_Uncompleted_Wor1"/>
      <sheetName val="F-2-1_Municipal_Patent_Fees-21"/>
      <sheetName val="F-2-2_Const_Tax_by_Municipalit1"/>
      <sheetName val="ST_Summary1"/>
      <sheetName val="DI_COST_ESTIMATE1"/>
      <sheetName val="DI_COST_ESTIMATE_(2)1"/>
      <sheetName val="DI_COST_ESTIMATE_(3)1"/>
      <sheetName val="DI_COST_ESTIMATE_(4)1"/>
      <sheetName val="DI_COST_ESTIMATE_(5)1"/>
      <sheetName val="CEF_Summary_of_Completed_Work1"/>
      <sheetName val="CEF_Summary_of_Uncompleted1"/>
      <sheetName val="CEF_Total_Project_Summary1"/>
      <sheetName val="Engineering_Cost_Estimator1"/>
      <sheetName val="Engineering_Cost_Estimator_(2)1"/>
      <sheetName val="Curve_Data1"/>
      <sheetName val="ST00000-DR4339PR-Cost_Summary1"/>
      <sheetName val="DI159708_HM_SCost_&amp;_Inventory1"/>
      <sheetName val="HM_SOW_for_CE_1597081"/>
      <sheetName val="DI159714__HM_SCost_&amp;_Inventory1"/>
      <sheetName val="HM_SOW_for_CE_1597141"/>
      <sheetName val="DI159734_HM_SCost_&amp;_Inventory1"/>
      <sheetName val="HM_SOW_for_CE_1597341"/>
      <sheetName val="DI159741__HM_SCost_&amp;_Inventory1"/>
      <sheetName val="HM_SOW_for_CE_1597411"/>
      <sheetName val="DI159746__HM_SCost_&amp;_Inventory1"/>
      <sheetName val="HM_SOW_for_CE_1597461"/>
      <sheetName val="DI159757__HM_SCost_&amp;_Inventory1"/>
      <sheetName val="HM_SOW_for_CE_1597571"/>
      <sheetName val="DI159761__HM_SCost_&amp;_Inventory1"/>
      <sheetName val="HM_SOW_for_CE_1597611"/>
      <sheetName val="A05 SAD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"/>
      <sheetName val="old"/>
      <sheetName val="list"/>
      <sheetName val="_ADFDI_LOV"/>
      <sheetName val="Commissioning"/>
      <sheetName val="Construction"/>
      <sheetName val="Engineering"/>
      <sheetName val="Equipment"/>
      <sheetName val="Forestry"/>
      <sheetName val="Land"/>
      <sheetName val="2-US_PRICE"/>
      <sheetName val="Capital"/>
      <sheetName val="Potash"/>
      <sheetName val="Pot Drivers"/>
      <sheetName val="Pot_Drivers"/>
      <sheetName val="RPL DETAI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Log"/>
      <sheetName val="BneWorkBookProperties"/>
      <sheetName val="JV"/>
      <sheetName val="DBJV"/>
      <sheetName val="APL"/>
      <sheetName val="RDA"/>
      <sheetName val="RDA2"/>
      <sheetName val="RDA3"/>
      <sheetName val="O&amp;M"/>
      <sheetName val="Backup"/>
      <sheetName val="old"/>
      <sheetName val="CEF Notes"/>
      <sheetName val="PD Fixed Proforma"/>
      <sheetName val="2-US_PRICE"/>
      <sheetName val="LANSING"/>
      <sheetName val="CEF_Notes"/>
      <sheetName val="PD_Fixed_Proforma"/>
      <sheetName val="_ADFDI_L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List"/>
      <sheetName val="Data_Pipeline"/>
      <sheetName val="SalesPipelineChart"/>
      <sheetName val="Data_Segmentation"/>
      <sheetName val="Segment Chart"/>
      <sheetName val="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F Fact Sheet"/>
      <sheetName val="CEF Notes"/>
      <sheetName val="CEF Part A"/>
      <sheetName val="H2 Contract Curves"/>
      <sheetName val="CEF Summary of Completed Work"/>
      <sheetName val="CEF Summary of Uncompleted"/>
      <sheetName val="CEF Total Project Summary"/>
      <sheetName val="CEF Notes (4339DR-PR)"/>
      <sheetName val="CEF Summary of Uncompleted  (2)"/>
      <sheetName val="FIPS-Applicants"/>
      <sheetName val="CEF Fact Sheet (4339DR-PR)"/>
      <sheetName val="CEF Summary of Uncompleted Work"/>
      <sheetName val="PR Sister Island (Workers Camp)"/>
      <sheetName val="PR Sister Island (Hotel)"/>
      <sheetName val="Man Hours Evaluation"/>
      <sheetName val="Small Projects (old 2)"/>
      <sheetName val="CEF Part A (4339DR-PR)"/>
      <sheetName val="Small Projects (old)"/>
      <sheetName val="Permit Fees"/>
      <sheetName val="Lines"/>
      <sheetName val="Small Projects"/>
      <sheetName val="mun-region"/>
      <sheetName val="F-2-1 Municipal Patent Fees-2"/>
      <sheetName val="F-2-2 Const Tax by Municipality"/>
      <sheetName val="CEF_Fact_Sheet"/>
      <sheetName val="CEF_Notes"/>
      <sheetName val="CEF_Part_A"/>
      <sheetName val="H2_Contract_Curves"/>
      <sheetName val="CEF_Summary_of_Completed_Work"/>
      <sheetName val="CEF_Summary_of_Uncompleted"/>
      <sheetName val="CEF_Total_Project_Summary"/>
      <sheetName val="CEF_Notes_(4339DR-PR)"/>
      <sheetName val="CEF_Summary_of_Uncompleted__(2)"/>
      <sheetName val="CEF_Fact_Sheet_(4339DR-PR)"/>
      <sheetName val="CEF_Summary_of_Uncompleted_Work"/>
      <sheetName val="PR_Sister_Island_(Workers_Camp)"/>
      <sheetName val="PR_Sister_Island_(Hotel)"/>
      <sheetName val="Man_Hours_Evaluation"/>
      <sheetName val="Small_Projects_(old_2)"/>
      <sheetName val="CEF_Part_A_(4339DR-PR)"/>
      <sheetName val="Small_Projects_(old)"/>
      <sheetName val="Permit_Fees"/>
      <sheetName val="Small_Projects"/>
      <sheetName val="F-2-1_Municipal_Patent_Fees-2"/>
      <sheetName val="F-2-2_Const_Tax_by_Municipality"/>
      <sheetName val="CEF_Fact_Sheet1"/>
      <sheetName val="CEF_Notes1"/>
      <sheetName val="CEF_Part_A1"/>
      <sheetName val="H2_Contract_Curves1"/>
      <sheetName val="CEF_Summary_of_Completed_Work1"/>
      <sheetName val="CEF_Summary_of_Uncompleted1"/>
      <sheetName val="CEF_Total_Project_Summary1"/>
      <sheetName val="CEF_Notes_(4339DR-PR)1"/>
      <sheetName val="CEF_Summary_of_Uncompleted__(21"/>
      <sheetName val="CEF_Fact_Sheet_(4339DR-PR)1"/>
      <sheetName val="CEF_Summary_of_Uncompleted_Wor1"/>
      <sheetName val="PR_Sister_Island_(Workers_Camp1"/>
      <sheetName val="PR_Sister_Island_(Hotel)1"/>
      <sheetName val="Man_Hours_Evaluation1"/>
      <sheetName val="Small_Projects_(old_2)1"/>
      <sheetName val="CEF_Part_A_(4339DR-PR)1"/>
      <sheetName val="Small_Projects_(old)1"/>
      <sheetName val="Permit_Fees1"/>
      <sheetName val="Small_Projects1"/>
      <sheetName val="F-2-1_Municipal_Patent_Fees-21"/>
      <sheetName val="F-2-2_Const_Tax_by_Municipali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up Cost Model"/>
      <sheetName val="Operating Cost Model"/>
      <sheetName val="FFH Charge"/>
      <sheetName val="Performance Summary"/>
      <sheetName val="Rio Start Matrix + Fuel"/>
      <sheetName val="GW Start Matrix + Fuel"/>
      <sheetName val="FFH-Lump Sum basis"/>
      <sheetName val="Rio Nogales O&amp;M RCE (2)"/>
      <sheetName val="Rio Nogales O&amp;M JU"/>
      <sheetName val="Rio Nogales O&amp;M RCE"/>
      <sheetName val="Rio Nogales Start JU"/>
      <sheetName val="2006 Start Cost Summary ALII"/>
      <sheetName val="2006 Start Cost Summary ALI (2)"/>
      <sheetName val="VA PL hrdata"/>
      <sheetName val="Generic BL Model"/>
      <sheetName val="Lookups"/>
      <sheetName val="PopCache"/>
      <sheetName val="PPS Estimate Summary"/>
      <sheetName val="RPL DETAIL"/>
      <sheetName val="PD Fixed Proforma"/>
      <sheetName val="Capital"/>
      <sheetName val="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error"/>
      <sheetName val="dist branch adj"/>
      <sheetName val="year end adjustments"/>
      <sheetName val="990-999compressors"/>
      <sheetName val="990-999"/>
      <sheetName val="DISTBRANCH"/>
      <sheetName val="volumes"/>
      <sheetName val="390"/>
      <sheetName val="160"/>
      <sheetName val="560"/>
      <sheetName val="590"/>
      <sheetName val="149"/>
      <sheetName val="130"/>
      <sheetName val="100"/>
      <sheetName val="200"/>
      <sheetName val="111"/>
      <sheetName val="Sheet11"/>
      <sheetName val="210"/>
      <sheetName val="465"/>
      <sheetName val="460"/>
      <sheetName val="Sheet15"/>
      <sheetName val="trans pivot"/>
      <sheetName val="trans"/>
      <sheetName val="HISTCSHFL"/>
      <sheetName val="DIST-BRN"/>
      <sheetName val="Blended Forecast Formulas"/>
      <sheetName val="CONTINGENCIES"/>
      <sheetName val="AES_ECO_LNG"/>
      <sheetName val="AAP_ANALYSIS"/>
      <sheetName val="MONTHLY_ANALYSIS"/>
      <sheetName val="JULY_CONTRACTION"/>
      <sheetName val="CAPEX"/>
      <sheetName val="INVENTORY"/>
      <sheetName val="CIP_OLD"/>
      <sheetName val="Millstein_OLD"/>
      <sheetName val="Puma Aging_OLD"/>
      <sheetName val="Capitalization Table"/>
      <sheetName val="Generic BL Model"/>
      <sheetName val="Telecommunication Eng"/>
      <sheetName val="_ADFDI_LOV"/>
      <sheetName val="RPL DETAIL"/>
      <sheetName val="2-US_PRICE"/>
      <sheetName val="PopCac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Gen Fuel Summary"/>
      <sheetName val="Trends Dashboard"/>
      <sheetName val="Control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te Tbl"/>
      <sheetName val="Input"/>
      <sheetName val="Revenue"/>
      <sheetName val="MC"/>
      <sheetName val="PF"/>
      <sheetName val="Max Capital"/>
      <sheetName val="Summary"/>
      <sheetName val="Financials"/>
      <sheetName val="Principal Int."/>
      <sheetName val="Rates"/>
      <sheetName val="Rate Table"/>
      <sheetName val="Forecast Fuel"/>
      <sheetName val="Depreciation"/>
      <sheetName val="Capital Invest"/>
      <sheetName val="Input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F Fact Sheet"/>
      <sheetName val="CEF Notes"/>
      <sheetName val="CEF Part A"/>
      <sheetName val="CEF Summary of Completed Work"/>
      <sheetName val="H2 Contract Curves"/>
      <sheetName val="CEF Summary of Uncompleted"/>
      <sheetName val="CEF Total Project Summary"/>
      <sheetName val="Generic BL Model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igible 4 Julio"/>
      <sheetName val="Eligible 11 Julio"/>
      <sheetName val="Eligible 18 Julio"/>
      <sheetName val="Eligible 25 Julio"/>
      <sheetName val="Forecast Maria-July 2019"/>
      <sheetName val="Eligible 1 Aug"/>
      <sheetName val="Eligible 8 Aug"/>
      <sheetName val="Eligible 15 Aug"/>
      <sheetName val="Eligible 22 Aug"/>
      <sheetName val="Eligible 29 Aug"/>
      <sheetName val="Forecast Maria-Aug 2019"/>
      <sheetName val="Eligible 5 Sep"/>
      <sheetName val="Eligible 12 Sep"/>
      <sheetName val="Eligible 19 Sep"/>
      <sheetName val="Eligible 26 Sep"/>
      <sheetName val="Forecast Maria-Sept 2019"/>
      <sheetName val="Eligible 3 Oct"/>
      <sheetName val="Eligible 10 Oct"/>
      <sheetName val="Eligible 17 Oct"/>
      <sheetName val="Eligible 24 Oct"/>
      <sheetName val="Eligible 31 Oct"/>
      <sheetName val="Forecast Maria-Oct 2019"/>
      <sheetName val="Eligible 7 Nov"/>
      <sheetName val="Eligible 14 Nov"/>
      <sheetName val="Eligible 21 Nov"/>
      <sheetName val="Eligible 28 Nov"/>
      <sheetName val="Forecast Maria-Nov 2019"/>
      <sheetName val="Eligible 05 Dec"/>
      <sheetName val="Eligible 12 Dec"/>
      <sheetName val="Eligible 19 Dec"/>
      <sheetName val="Eligible 26 Dec "/>
      <sheetName val="Eligible 2 Jan"/>
      <sheetName val="Dec 2019"/>
      <sheetName val="Eligible 9 Jan "/>
      <sheetName val="Eligible 16 Jan"/>
      <sheetName val="Eligible 23 Jan"/>
      <sheetName val="Eligible 30 Jan"/>
      <sheetName val="Jan 2020"/>
      <sheetName val="Eligible 06 Feb"/>
      <sheetName val="Eligible 13 Feb"/>
      <sheetName val="Eligible 20 Feb"/>
      <sheetName val="Eligible 27 Feb"/>
      <sheetName val="Feb 2020"/>
      <sheetName val="Eligible 05 Mar"/>
      <sheetName val="Eligible 12 Mar"/>
      <sheetName val="Mar 2020"/>
      <sheetName val="Fuel&amp;Gen"/>
      <sheetName val="WeekDay no borrar"/>
      <sheetName val="Jan 2020 (2)"/>
      <sheetName val="MARZO 2017 PROYEC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Entry"/>
      <sheetName val="ACC 11.19.17 THROUGH 11.30.17"/>
      <sheetName val="ADP Stat Summ"/>
      <sheetName val="General Ledger Report"/>
      <sheetName val="Bank Transactions"/>
      <sheetName val="PPS Estimate Summary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Walkthrough"/>
      <sheetName val="Sheet1"/>
      <sheetName val="Control_Walkthrough"/>
    </sheetNames>
    <sheetDataSet>
      <sheetData sheetId="0" refreshError="1"/>
      <sheetData sheetId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 &amp; Rider J Forecast"/>
      <sheetName val="Total YEC"/>
      <sheetName val="Mayo Dawson Combined"/>
      <sheetName val="Dawson with hydro"/>
      <sheetName val="Mayo"/>
      <sheetName val="Alexco Forecast"/>
      <sheetName val="N Klondike Hwy"/>
      <sheetName val="WAF"/>
      <sheetName val="WAF Industrial"/>
      <sheetName val="WAF Res &amp; Com"/>
      <sheetName val="POP WAF Distribution"/>
      <sheetName val="WAF Secondary Sls"/>
      <sheetName val="N.Klondike Res. Fsct"/>
      <sheetName val="N.Klondike GS. Fsct"/>
      <sheetName val="Faro GS fcst"/>
      <sheetName val="ARM Forecast"/>
      <sheetName val="Western Copper"/>
      <sheetName val="Braeburn GS Fcst"/>
      <sheetName val="Champagne GS Fcst"/>
      <sheetName val="DawsonWith Diesel"/>
      <sheetName val="Wholesales"/>
      <sheetName val="Cents per KWh"/>
      <sheetName val="trans"/>
      <sheetName val="old"/>
      <sheetName val="Generic BL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rm_Spec"/>
      <sheetName val="Fcst Compare"/>
      <sheetName val="Agrium"/>
      <sheetName val="PCS"/>
      <sheetName val="IMC"/>
      <sheetName val="Potash"/>
      <sheetName val="Pot Drivers"/>
      <sheetName val="Enbridge"/>
      <sheetName val="Cochin-Amoco"/>
      <sheetName val="TCPL"/>
      <sheetName val="Wey"/>
      <sheetName val="Weysoft"/>
      <sheetName val="Weyosb2"/>
      <sheetName val="WeyBigRiv"/>
      <sheetName val="MW"/>
      <sheetName val="Tolko"/>
      <sheetName val="IPSCO"/>
      <sheetName val="Sterling"/>
      <sheetName val="Saskferco"/>
      <sheetName val="Amoco"/>
      <sheetName val="NewGrade"/>
      <sheetName val="Husky"/>
      <sheetName val="PR Coal"/>
      <sheetName val="Est Coal"/>
      <sheetName val="Rabbit"/>
      <sheetName val="Key"/>
      <sheetName val="Cigar"/>
      <sheetName val="Claude"/>
      <sheetName val="McArthur"/>
      <sheetName val="McLean"/>
      <sheetName val="U of S"/>
      <sheetName val="U of R"/>
      <sheetName val="Buff Pnd"/>
      <sheetName val="Praxair"/>
      <sheetName val="Pr Malt"/>
      <sheetName val="Reg Hth"/>
      <sheetName val="SaskTel"/>
      <sheetName val="Regina Ex"/>
      <sheetName val="Spec Load"/>
      <sheetName val="Co Generation"/>
      <sheetName val="Power Rate"/>
      <sheetName val="Canamera"/>
      <sheetName val="Dairywld"/>
      <sheetName val="XLMeats"/>
      <sheetName val="Flexicoil"/>
      <sheetName val="Nexans"/>
      <sheetName val="NorSask"/>
      <sheetName val="Sears"/>
      <sheetName val="NAL"/>
      <sheetName val="RegSew"/>
      <sheetName val="StoonSew"/>
      <sheetName val="CFBMJ"/>
      <sheetName val="SPMC"/>
      <sheetName val="RCMP"/>
      <sheetName val="Cargill"/>
      <sheetName val="SIAST"/>
      <sheetName val="ShawPipe"/>
      <sheetName val="PlainsUnity"/>
      <sheetName val="TCPLBurstall"/>
      <sheetName val="WesternAlfalfa"/>
      <sheetName val="pSpec Load"/>
      <sheetName val="poSpec Load"/>
      <sheetName val="powSpec Load"/>
      <sheetName val="poweSpec Load"/>
      <sheetName val="powerSpec Load"/>
      <sheetName val="power Spec Load"/>
      <sheetName val="Fcst_Compare"/>
      <sheetName val="Pot_Drivers"/>
      <sheetName val="PR_Coal"/>
      <sheetName val="Est_Coal"/>
      <sheetName val="U_of_S"/>
      <sheetName val="U_of_R"/>
      <sheetName val="Buff_Pnd"/>
      <sheetName val="Pr_Malt"/>
      <sheetName val="Reg_Hth"/>
      <sheetName val="Regina_Ex"/>
      <sheetName val="Spec_Load"/>
      <sheetName val="Co_Generation"/>
      <sheetName val="Power_Rate"/>
      <sheetName val="pSpec_Load"/>
      <sheetName val="poSpec_Load"/>
      <sheetName val="powSpec_Load"/>
      <sheetName val="poweSpec_Load"/>
      <sheetName val="powerSpec_Load"/>
      <sheetName val="power_Spec_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M Summary"/>
      <sheetName val="Project Estimates"/>
      <sheetName val="LANSING"/>
      <sheetName val="High School"/>
      <sheetName val="HS Lights"/>
      <sheetName val="Pool "/>
      <sheetName val="COGEN"/>
      <sheetName val="Middle School"/>
      <sheetName val="MS Lights"/>
      <sheetName val="Elementary School"/>
      <sheetName val="ES Lights "/>
      <sheetName val="Bus Garage"/>
      <sheetName val="Syracuse"/>
      <sheetName val="1999-2000"/>
      <sheetName val="August 2009"/>
      <sheetName val="Potash"/>
      <sheetName val="Pot Drivers"/>
      <sheetName val="ECM_Summary"/>
      <sheetName val="Project_Estimates"/>
      <sheetName val="High_School"/>
      <sheetName val="HS_Lights"/>
      <sheetName val="Pool_"/>
      <sheetName val="Middle_School"/>
      <sheetName val="MS_Lights"/>
      <sheetName val="Elementary_School"/>
      <sheetName val="ES_Lights_"/>
      <sheetName val="Bus_Garage"/>
      <sheetName val="August_2009"/>
      <sheetName val="Pot_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Assumptions"/>
      <sheetName val="Variances"/>
      <sheetName val="Risks &amp; Opps"/>
      <sheetName val="ESBU NI (04 Bud vs SP)"/>
      <sheetName val="ESBU NI (04 Bud vs 03 FC)"/>
      <sheetName val="Monthly ESBU NI"/>
      <sheetName val="O&amp;M Bud vs Strat Plan"/>
      <sheetName val="O&amp;M Bud vs Oct Fcst"/>
      <sheetName val="Capital"/>
      <sheetName val="Capital - 12 mo "/>
      <sheetName val="Other O&amp;M Detail"/>
      <sheetName val="Potash"/>
      <sheetName val="Pot 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Contents"/>
      <sheetName val="1-US Summary"/>
      <sheetName val="2-US_PRICE"/>
      <sheetName val="3a-Int"/>
      <sheetName val="3b-non-OPEC"/>
      <sheetName val="3c-OPEC"/>
      <sheetName val="3d-Int_Cons"/>
      <sheetName val="4a-Us_Petroleum"/>
      <sheetName val="4b-Refining"/>
      <sheetName val="4c-Mogas"/>
      <sheetName val="5a-US_NG"/>
      <sheetName val="5b-NGPrices"/>
      <sheetName val="6-US_COAL"/>
      <sheetName val="7a-US_ELEC"/>
      <sheetName val="7b-Elec Sales"/>
      <sheetName val="7c-Elec Prices"/>
      <sheetName val="7d-Elec Gen"/>
      <sheetName val="7e-Elec Fuel"/>
      <sheetName val="8-Renewables"/>
      <sheetName val="9a-US Macro"/>
      <sheetName val="9b-Regional Macro"/>
      <sheetName val="9c-Weather"/>
      <sheetName val="Forward Recovery"/>
      <sheetName val="Runrate Bridge"/>
      <sheetName val="Week 53"/>
      <sheetName val="FY12 Bridge"/>
      <sheetName val="Summary_PW Cake Model v61"/>
      <sheetName val="New FY12 Detailed Bridge"/>
      <sheetName val="FY12 Bridge -revised"/>
      <sheetName val="F13 EBITDA bps change"/>
      <sheetName val="Initiative Proration - BRIDGE"/>
      <sheetName val="LANSING"/>
      <sheetName val="August 200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CILIATION GRAND SUMMARY"/>
      <sheetName val="SEP-2020 RECONCILIATION"/>
      <sheetName val="OCT-2020 RECONCILIATION"/>
      <sheetName val="NOV-2020 RECONCILIATION"/>
      <sheetName val="SEP-2020 DATA SUMMARY"/>
      <sheetName val="OCT-2020 DATA SUMMARY"/>
      <sheetName val="NOV-2020 DATA SUMMARY"/>
      <sheetName val="SEP-2020 Net Billed Sales"/>
      <sheetName val="OCT-2020 Net Billed Sales"/>
      <sheetName val="NOV-2020 Net Billed Sales"/>
      <sheetName val="SEP-20Subsidies-Authority Use"/>
      <sheetName val="OCT-20Subsidies-Authority Use"/>
      <sheetName val="NOV-20Subsidies-Authority Use"/>
      <sheetName val="SEP-2020 GENERATION"/>
      <sheetName val="OCT-2020 GENERATION"/>
      <sheetName val="NOV-2020 GENERATION"/>
      <sheetName val="SEP-2020 FUEL COST&amp;CONSUMPTION"/>
      <sheetName val="OCT-2020 FUEL COST&amp;CONSUMPTION"/>
      <sheetName val="NOV-20 FUEL COST&amp;CONSUMPTION"/>
      <sheetName val="SEP-20Renewable Purchased Power"/>
      <sheetName val="OCT-20Renewable Purchased Power"/>
      <sheetName val="NOV-20Renewable Purchased Power"/>
      <sheetName val="FUEL REPORTS----&gt;"/>
      <sheetName val="FUEL REP 09-20 Busqueda"/>
      <sheetName val="FUEL REP 9-20 REPORTE"/>
      <sheetName val="FUELREP920-Consumo y Generación"/>
      <sheetName val="FUEL REP 09-20 Transfer"/>
      <sheetName val="FUEL REP 10-20 Busqueda"/>
      <sheetName val="FUEL REP 10-20 REPORTE"/>
      <sheetName val="FUELREPO20-Consumo y Generación"/>
      <sheetName val="FUEL REP 10-20 Transfer"/>
      <sheetName val="FUEL REP 11-20 Busqueda"/>
      <sheetName val="FUEL REP 11-20 REPORTE"/>
      <sheetName val="FUELREP1120Consumo y Generacion"/>
      <sheetName val="FUEL REP 11-20 Transfer"/>
      <sheetName val="ORIG PURCHASED POWER REPORTS -&gt;"/>
      <sheetName val="ECO-SEP-20 Input"/>
      <sheetName val="ECO-SEP-20 FACT"/>
      <sheetName val="ECO-SEP-20 FCCC-ACF"/>
      <sheetName val="ECO-SEP-20 OH&amp;DH&amp;FMH"/>
      <sheetName val="ECO-SEP-20 EA"/>
      <sheetName val="ECO-SEP-20 SFP"/>
      <sheetName val="ECO-SEP-20 BTU-TA"/>
      <sheetName val="ECO-SEP-20 FMAF"/>
      <sheetName val="ECO-SEP-20 SRPF"/>
      <sheetName val="ECO OCT1-21 2020 Input"/>
      <sheetName val="ECO OCT1-21 2020 FACT"/>
      <sheetName val="ECO1-21 OCT 2020 FCCC-ACF"/>
      <sheetName val="ECO1-21 OCT 2020 OH&amp;DH&amp;FMH"/>
      <sheetName val="ECO1-21 OCT 2020 EA"/>
      <sheetName val="ECO1-21 OCT 2020 SFP"/>
      <sheetName val="ECO1-21 OCT 2020 BTU-TA"/>
      <sheetName val="ECO1-21 OCT 2020 FMAF"/>
      <sheetName val="ECO1-21 OCT 2020 SRPF"/>
      <sheetName val="SummaryECO22-31OCT2020"/>
      <sheetName val="ECO22-31OCT02020 FCCF (App B)"/>
      <sheetName val="ECO22-31OCT2020 CP (App C)"/>
      <sheetName val="ECO22-31OCT2020 EA (App D)"/>
      <sheetName val="ECO22-31OCT2020 SU (App G)"/>
      <sheetName val="ECO22-31OCT2020 Degr (App N)"/>
      <sheetName val="ECO22-31OCT2020 HRA (App O)"/>
      <sheetName val="ECO  NOV2020 Summary"/>
      <sheetName val="ECO NOV 2020 FCCF (App B)"/>
      <sheetName val="ECO NOV 2020 CP (App C)"/>
      <sheetName val="ECO NOV 2020 EA (App D)"/>
      <sheetName val="ECO NOV 2020 SU (App G)"/>
      <sheetName val="ECO NOV 2020 Degr (App N)"/>
      <sheetName val="ECO NOV 2020 HRA (App O)"/>
      <sheetName val="AES-SEP-20 Input"/>
      <sheetName val="AES SEP-20 FACT"/>
      <sheetName val="AES SEP-20 FCDF"/>
      <sheetName val="AES-SEP-20 OH&amp;EDH&amp;MOH&amp;FMH"/>
      <sheetName val="AES-SEP-20 EA"/>
      <sheetName val="AES-SEP-20 Cost of Fuel"/>
      <sheetName val="AES-SEP-20 Demand Charge Table"/>
      <sheetName val="AES-SEP-20 FMAF"/>
      <sheetName val="AESSEP20Additional Energy Sales"/>
      <sheetName val="AES-SEP-20 Misc Coal Charges"/>
      <sheetName val="AES OCT 20 Input"/>
      <sheetName val="AES OCT 20 FACT"/>
      <sheetName val="AES OCT 20 FCDF"/>
      <sheetName val="AES OCT20 OH&amp;EDH&amp;MOH&amp;FMH"/>
      <sheetName val="AES OCT 20 EA"/>
      <sheetName val="AES OCT 20 Cost of Fuel"/>
      <sheetName val="AES OCT 20 Demand Charge Table"/>
      <sheetName val="AES OCT 20 FMAF"/>
      <sheetName val="AESOCT Additional Energy Sales"/>
      <sheetName val="AES OCT 20 Misc Coal Charges"/>
      <sheetName val="AES NOV 20 Input"/>
      <sheetName val="AES NOV 20 FACT"/>
      <sheetName val="AES NOV 20 FCDF"/>
      <sheetName val="AES NOV 20 OH&amp;EDH&amp;MOH&amp;FMH"/>
      <sheetName val="AES NOV 20 EA"/>
      <sheetName val="AES NOV 20 Cost of Fuel"/>
      <sheetName val="AES NOV 20 Demand Charge Table"/>
      <sheetName val="AES NOV 20 FMAF"/>
      <sheetName val="AESNOV20 AdditionalEnergySales"/>
      <sheetName val="AES NOV 20 Misc Coal Charges"/>
      <sheetName val="RENEWABLES"/>
      <sheetName val="AES ILUMINA"/>
      <sheetName val="AES ILUMINA NEO SEP 2020"/>
      <sheetName val="AES ILUMINA CERs SEP 2020"/>
      <sheetName val="AES ILUMINA NEO OCT 2020"/>
      <sheetName val="AES ILUMINA CERs OCT 2020"/>
      <sheetName val="AES ILUMINA NEO NOV 2020"/>
      <sheetName val="AES ILUMINA CERs NOV 2020"/>
      <sheetName val="COTO_LAUREL"/>
      <sheetName val="COTO LAUREL NEO SEPT 2020"/>
      <sheetName val="COTO LAUREL CERs SEPT 2020"/>
      <sheetName val="COTO LAUREL NEO OCT 2020"/>
      <sheetName val="COTO LAUREL CERs OCT 2020"/>
      <sheetName val="COTO LAUREL NEO NOV 2020"/>
      <sheetName val="COTO LAUREL CERs NOV 2020"/>
      <sheetName val="HORIZON_ENERGY"/>
      <sheetName val="HORIZON NEO SEPT 2020"/>
      <sheetName val="HORIZON CERs SEPT 2020"/>
      <sheetName val="HORIZON NEO OCT 2020"/>
      <sheetName val="HORIZON CERs OCT 2020"/>
      <sheetName val="HORIZON NEO NOV 2020"/>
      <sheetName val="HORIZON CERs NOV 2020"/>
      <sheetName val="Humacao Solar"/>
      <sheetName val="HUMACAO NEO SEP 2020"/>
      <sheetName val="HUMACAO CERs SEP 2020"/>
      <sheetName val="HUMACAO NEO OCT 2020"/>
      <sheetName val="HUMACAO CERs OCT 2020"/>
      <sheetName val="HUMACAO NEO NOV 2020"/>
      <sheetName val="HUMACAO CERs NOV 2020"/>
      <sheetName val="LFGT Fajardo"/>
      <sheetName val="FAJARDO NEO Septiembre 2020"/>
      <sheetName val="FAJARDO CERs Septiembre 2020"/>
      <sheetName val="FAJARDO NEO Octubre 2020"/>
      <sheetName val="FAJARDO CERs Octubre 2020"/>
      <sheetName val="FAJARDO NEO Noviembre 2020"/>
      <sheetName val="FAJARDO CERs Noviembre 2020"/>
      <sheetName val="LFGT TOA BAJA"/>
      <sheetName val="TOA BAJA NEO Septiembre 2020"/>
      <sheetName val="TOA BAJA CERs Septiembre 2020"/>
      <sheetName val="TOA BAJA NEO Octubre 2020"/>
      <sheetName val="TOA BAJA CERs Octubre 2020"/>
      <sheetName val="TOA BAJA NEO Noviembre 2020"/>
      <sheetName val="TOA BAJA CERs Noviembre 2020"/>
      <sheetName val="PATTERN"/>
      <sheetName val="PATTERN NEO SEPT 2020"/>
      <sheetName val="PATTERN CERs SEPT 2020"/>
      <sheetName val="PATTERN NEO OCT 2020"/>
      <sheetName val="PATTERN CERs OCT 2020"/>
      <sheetName val="PATTERN NEO NOV 2020"/>
      <sheetName val="PATTERN CERs NOV 2020"/>
      <sheetName val="WINDMAR CANTERA_MARTINÓ"/>
      <sheetName val="CANTERAMARTINO NEO SEPT 2020"/>
      <sheetName val="CANTERAMARTINO CERs SEPT 2020"/>
      <sheetName val="CANTERAMARTINO NEO OCT 2020"/>
      <sheetName val="CANTERAMARTINO CERs OCT 2020"/>
      <sheetName val="CANTERAMARTINO NEO NOV 2020"/>
      <sheetName val="CANTERAMARTINO CERs NOV 2020"/>
      <sheetName val="ORIANA ENERGY"/>
      <sheetName val="ORIANA NEO SEP 2020"/>
      <sheetName val="ORIANA SEP 2020CERs"/>
      <sheetName val="ORIANA NEO OCT 2020"/>
      <sheetName val="ORIANA OCT 2020 CERs"/>
      <sheetName val="ORIANA NEO NOV 2020"/>
      <sheetName val="ORIANA NOV 2020 CERs"/>
      <sheetName val="SAN FERMÍN SOLAR FARM"/>
      <sheetName val="SANFERMIN NEO SEPT 2020"/>
      <sheetName val="SANFERMIN SEPT 2020 CERs"/>
      <sheetName val="SANFERMIN NEO OCT 2020"/>
      <sheetName val="SANFERMIN OCT 2020 CERs"/>
      <sheetName val="SANFERMIN NEO NOV 2020"/>
      <sheetName val="SANFERMIN NOV 2020 CERs"/>
      <sheetName val="NEO NOV"/>
      <sheetName val="CERs NOV"/>
      <sheetName val="NEO DIC"/>
      <sheetName val="CERs DIC"/>
      <sheetName val="NEO JAN"/>
      <sheetName val="CERs JAN"/>
      <sheetName val="NEO FEB"/>
      <sheetName val="CERs FEB"/>
      <sheetName val="NEO MAR"/>
      <sheetName val="CERs MAR"/>
      <sheetName val="NEO ABR"/>
      <sheetName val="CERs ABR"/>
      <sheetName val="NEO MAY"/>
      <sheetName val="CERs MAY"/>
      <sheetName val="NEO JUN"/>
      <sheetName val="CERs JUN"/>
      <sheetName val="NEO JUL"/>
      <sheetName val="CERs JUL"/>
      <sheetName val="NEO AGO"/>
      <sheetName val="CERs AGO"/>
      <sheetName val="NEO ENE 2019"/>
      <sheetName val="CERs ENE 2019"/>
      <sheetName val="NEO FEB 2019"/>
      <sheetName val="CERs FEB 2019"/>
      <sheetName val="NEO MAR 2019"/>
      <sheetName val="CERs MAR 2019"/>
      <sheetName val="NEO ABR 2019"/>
      <sheetName val="CERs ABR 2019"/>
      <sheetName val="NEO MAY 2019"/>
      <sheetName val="CERs MAY 2019"/>
      <sheetName val="NEO JUN 2019"/>
      <sheetName val="CERs JUN 2019"/>
      <sheetName val="NEO JUL 2019"/>
      <sheetName val="CERs JUL 2019"/>
      <sheetName val="NEO AUG 2019"/>
      <sheetName val="CERs AUG 2019"/>
      <sheetName val="NEO AUG"/>
      <sheetName val="CERs AUG "/>
      <sheetName val="NEO DEC 2018"/>
      <sheetName val="CERs DEC 2018"/>
      <sheetName val="NEO ENE 2019 (2)"/>
      <sheetName val="CERs ENE 2019 (2)"/>
      <sheetName val="NEO FEB 2019 (2)"/>
      <sheetName val="CERs FEB 2019 (2)"/>
      <sheetName val="NEO MAR 2019 (2)"/>
      <sheetName val="CERs MAR 2019 (2)"/>
      <sheetName val="NEO ABR 2019 (2)"/>
      <sheetName val="CERs ABR 2019 (2)"/>
      <sheetName val="NEO MAY 2019 (2)"/>
      <sheetName val="CERs MAY 2019 (2)"/>
      <sheetName val="NEO JUN 2019 (2)"/>
      <sheetName val="CERs JUN 2019 (2)"/>
      <sheetName val="NEO JUL 2019 (2)"/>
      <sheetName val="CERs JUL 2019 (2)"/>
      <sheetName val="NEO AGO 2019"/>
      <sheetName val="CERs AGO 2019"/>
      <sheetName val="NEO Marzo 2019"/>
      <sheetName val="CERs Marzo 2019"/>
      <sheetName val="NEO Abril 2019"/>
      <sheetName val="CERs Abril 2019"/>
      <sheetName val="NEO Mayo 2019"/>
      <sheetName val="CERs Mayo 2019"/>
      <sheetName val="NEO Junio 2019"/>
      <sheetName val="CERs Junio 2019"/>
      <sheetName val="NEO Julio 2019"/>
      <sheetName val="CERs Julio 2019"/>
      <sheetName val="NEO Agosto 2019"/>
      <sheetName val="CERs Agosto 2019"/>
      <sheetName val="NEO DEC"/>
      <sheetName val="CERs DEC"/>
      <sheetName val="NEO JAN (2)"/>
      <sheetName val="CERs JAN (2)"/>
      <sheetName val="NEO FEB (2)"/>
      <sheetName val="CERs FEB (2)"/>
      <sheetName val="NEO MAR (2)"/>
      <sheetName val="CERs MAR (2)"/>
      <sheetName val="NEO APR"/>
      <sheetName val="CERs APR"/>
      <sheetName val="NEO MAY (2)"/>
      <sheetName val="CERs MAY (2)"/>
      <sheetName val="NEO JUN (2)"/>
      <sheetName val="CERs JUN (2)"/>
      <sheetName val="NEO JUL (2)"/>
      <sheetName val="CERs JUL (2)"/>
      <sheetName val="NEO AGO (2)"/>
      <sheetName val="CERs AGO (2)"/>
      <sheetName val="ENE 2019"/>
      <sheetName val="ENE 2019 CERs"/>
      <sheetName val="FEB 2019"/>
      <sheetName val="FEB 2019 CERs"/>
      <sheetName val="MAR 2019"/>
      <sheetName val="MAR 2019 ERs"/>
      <sheetName val="ABR 2019"/>
      <sheetName val="ABR 2019 CERs"/>
      <sheetName val="MAY 2019"/>
      <sheetName val="MAY 2019 CERs"/>
      <sheetName val="JUN 2019"/>
      <sheetName val="JUN 2019 CERs"/>
      <sheetName val="JUL 2019"/>
      <sheetName val="JUL 2019CERs"/>
      <sheetName val="AUG 2019"/>
      <sheetName val="AUG 2019 CERs"/>
      <sheetName val="ENE 2019 (2)"/>
      <sheetName val="ENE 2019CERs"/>
      <sheetName val="FEB 2019 (2)"/>
      <sheetName val="FEB 2019 CERs (2)"/>
      <sheetName val="MAR 2019 (2)"/>
      <sheetName val="MAR 2019 CERs"/>
      <sheetName val="APR 2019"/>
      <sheetName val="APR 2019 CERs"/>
      <sheetName val="MAY 2019 (2)"/>
      <sheetName val="MAY 2019 CERs (2)"/>
      <sheetName val="JUN 2019 (2)"/>
      <sheetName val="JUN 2019 CERs (2)"/>
      <sheetName val="JUL 2019 (2)"/>
      <sheetName val="JUL 2019 CERs"/>
      <sheetName val="NEO AUG 2019 (2)"/>
      <sheetName val="AUG 2019 CERs (2)"/>
      <sheetName val="DIC 2019"/>
      <sheetName val="DIC 2019 CERs"/>
      <sheetName val="TOA BAJA-NEO Diciembre 2019"/>
      <sheetName val="TOA BAJA-CERs Diciembre 2019"/>
      <sheetName val="HUMACAO-NEO DIC 2019"/>
      <sheetName val="HUMACAO-CERs DIC 2019"/>
      <sheetName val="Transferencias NAR"/>
      <sheetName val="RECONCILIATION_GRAND_SUMMARY"/>
      <sheetName val="SEP-2020_RECONCILIATION"/>
      <sheetName val="OCT-2020_RECONCILIATION"/>
      <sheetName val="NOV-2020_RECONCILIATION"/>
      <sheetName val="SEP-2020_DATA_SUMMARY"/>
      <sheetName val="OCT-2020_DATA_SUMMARY"/>
      <sheetName val="NOV-2020_DATA_SUMMARY"/>
      <sheetName val="SEP-2020_Net_Billed_Sales"/>
      <sheetName val="OCT-2020_Net_Billed_Sales"/>
      <sheetName val="NOV-2020_Net_Billed_Sales"/>
      <sheetName val="SEP-20Subsidies-Authority_Use"/>
      <sheetName val="OCT-20Subsidies-Authority_Use"/>
      <sheetName val="NOV-20Subsidies-Authority_Use"/>
      <sheetName val="SEP-2020_GENERATION"/>
      <sheetName val="OCT-2020_GENERATION"/>
      <sheetName val="NOV-2020_GENERATION"/>
      <sheetName val="SEP-2020_FUEL_COST&amp;CONSUMPTION"/>
      <sheetName val="OCT-2020_FUEL_COST&amp;CONSUMPTION"/>
      <sheetName val="NOV-20_FUEL_COST&amp;CONSUMPTION"/>
      <sheetName val="SEP-20Renewable_Purchased_Power"/>
      <sheetName val="OCT-20Renewable_Purchased_Power"/>
      <sheetName val="NOV-20Renewable_Purchased_Power"/>
      <sheetName val="FUEL_REPORTS----&gt;"/>
      <sheetName val="FUEL_REP_09-20_Busqueda"/>
      <sheetName val="FUEL_REP_9-20_REPORTE"/>
      <sheetName val="FUELREP920-Consumo_y_Generación"/>
      <sheetName val="FUEL_REP_09-20_Transfer"/>
      <sheetName val="FUEL_REP_10-20_Busqueda"/>
      <sheetName val="FUEL_REP_10-20_REPORTE"/>
      <sheetName val="FUELREPO20-Consumo_y_Generación"/>
      <sheetName val="FUEL_REP_10-20_Transfer"/>
      <sheetName val="FUEL_REP_11-20_Busqueda"/>
      <sheetName val="FUEL_REP_11-20_REPORTE"/>
      <sheetName val="FUELREP1120Consumo_y_Generacion"/>
      <sheetName val="FUEL_REP_11-20_Transfer"/>
      <sheetName val="ORIG_PURCHASED_POWER_REPORTS_-&gt;"/>
      <sheetName val="ECO-SEP-20_Input"/>
      <sheetName val="ECO-SEP-20_FACT"/>
      <sheetName val="ECO-SEP-20_FCCC-ACF"/>
      <sheetName val="ECO-SEP-20_OH&amp;DH&amp;FMH"/>
      <sheetName val="ECO-SEP-20_EA"/>
      <sheetName val="ECO-SEP-20_SFP"/>
      <sheetName val="ECO-SEP-20_BTU-TA"/>
      <sheetName val="ECO-SEP-20_FMAF"/>
      <sheetName val="ECO-SEP-20_SRPF"/>
      <sheetName val="ECO_OCT1-21_2020_Input"/>
      <sheetName val="ECO_OCT1-21_2020_FACT"/>
      <sheetName val="ECO1-21_OCT_2020_FCCC-ACF"/>
      <sheetName val="ECO1-21_OCT_2020_OH&amp;DH&amp;FMH"/>
      <sheetName val="ECO1-21_OCT_2020_EA"/>
      <sheetName val="ECO1-21_OCT_2020_SFP"/>
      <sheetName val="ECO1-21_OCT_2020_BTU-TA"/>
      <sheetName val="ECO1-21_OCT_2020_FMAF"/>
      <sheetName val="ECO1-21_OCT_2020_SRPF"/>
      <sheetName val="ECO22-31OCT02020_FCCF_(App_B)"/>
      <sheetName val="ECO22-31OCT2020_CP_(App_C)"/>
      <sheetName val="ECO22-31OCT2020_EA_(App_D)"/>
      <sheetName val="ECO22-31OCT2020_SU_(App_G)"/>
      <sheetName val="ECO22-31OCT2020_Degr_(App_N)"/>
      <sheetName val="ECO22-31OCT2020_HRA_(App_O)"/>
      <sheetName val="ECO__NOV2020_Summary"/>
      <sheetName val="ECO_NOV_2020_FCCF_(App_B)"/>
      <sheetName val="ECO_NOV_2020_CP_(App_C)"/>
      <sheetName val="ECO_NOV_2020_EA_(App_D)"/>
      <sheetName val="ECO_NOV_2020_SU_(App_G)"/>
      <sheetName val="ECO_NOV_2020_Degr_(App_N)"/>
      <sheetName val="ECO_NOV_2020_HRA_(App_O)"/>
      <sheetName val="AES-SEP-20_Input"/>
      <sheetName val="AES_SEP-20_FACT"/>
      <sheetName val="AES_SEP-20_FCDF"/>
      <sheetName val="AES-SEP-20_OH&amp;EDH&amp;MOH&amp;FMH"/>
      <sheetName val="AES-SEP-20_EA"/>
      <sheetName val="AES-SEP-20_Cost_of_Fuel"/>
      <sheetName val="AES-SEP-20_Demand_Charge_Table"/>
      <sheetName val="AES-SEP-20_FMAF"/>
      <sheetName val="AESSEP20Additional_Energy_Sales"/>
      <sheetName val="AES-SEP-20_Misc_Coal_Charges"/>
      <sheetName val="AES_OCT_20_Input"/>
      <sheetName val="AES_OCT_20_FACT"/>
      <sheetName val="AES_OCT_20_FCDF"/>
      <sheetName val="AES_OCT20_OH&amp;EDH&amp;MOH&amp;FMH"/>
      <sheetName val="AES_OCT_20_EA"/>
      <sheetName val="AES_OCT_20_Cost_of_Fuel"/>
      <sheetName val="AES_OCT_20_Demand_Charge_Table"/>
      <sheetName val="AES_OCT_20_FMAF"/>
      <sheetName val="AESOCT_Additional_Energy_Sales"/>
      <sheetName val="AES_OCT_20_Misc_Coal_Charges"/>
      <sheetName val="AES_NOV_20_Input"/>
      <sheetName val="AES_NOV_20_FACT"/>
      <sheetName val="AES_NOV_20_FCDF"/>
      <sheetName val="AES_NOV_20_OH&amp;EDH&amp;MOH&amp;FMH"/>
      <sheetName val="AES_NOV_20_EA"/>
      <sheetName val="AES_NOV_20_Cost_of_Fuel"/>
      <sheetName val="AES_NOV_20_Demand_Charge_Table"/>
      <sheetName val="AES_NOV_20_FMAF"/>
      <sheetName val="AESNOV20_AdditionalEnergySales"/>
      <sheetName val="AES_NOV_20_Misc_Coal_Charges"/>
      <sheetName val="AES_ILUMINA"/>
      <sheetName val="AES_ILUMINA_NEO_SEP_2020"/>
      <sheetName val="AES_ILUMINA_CERs_SEP_2020"/>
      <sheetName val="AES_ILUMINA_NEO_OCT_2020"/>
      <sheetName val="AES_ILUMINA_CERs_OCT_2020"/>
      <sheetName val="AES_ILUMINA_NEO_NOV_2020"/>
      <sheetName val="AES_ILUMINA_CERs_NOV_2020"/>
      <sheetName val="COTO_LAUREL_NEO_SEPT_2020"/>
      <sheetName val="COTO_LAUREL_CERs_SEPT_2020"/>
      <sheetName val="COTO_LAUREL_NEO_OCT_2020"/>
      <sheetName val="COTO_LAUREL_CERs_OCT_2020"/>
      <sheetName val="COTO_LAUREL_NEO_NOV_2020"/>
      <sheetName val="COTO_LAUREL_CERs_NOV_2020"/>
      <sheetName val="HORIZON_NEO_SEPT_2020"/>
      <sheetName val="HORIZON_CERs_SEPT_2020"/>
      <sheetName val="HORIZON_NEO_OCT_2020"/>
      <sheetName val="HORIZON_CERs_OCT_2020"/>
      <sheetName val="HORIZON_NEO_NOV_2020"/>
      <sheetName val="HORIZON_CERs_NOV_2020"/>
      <sheetName val="Humacao_Solar"/>
      <sheetName val="HUMACAO_NEO_SEP_2020"/>
      <sheetName val="HUMACAO_CERs_SEP_2020"/>
      <sheetName val="HUMACAO_NEO_OCT_2020"/>
      <sheetName val="HUMACAO_CERs_OCT_2020"/>
      <sheetName val="HUMACAO_NEO_NOV_2020"/>
      <sheetName val="HUMACAO_CERs_NOV_2020"/>
      <sheetName val="LFGT_Fajardo"/>
      <sheetName val="FAJARDO_NEO_Septiembre_2020"/>
      <sheetName val="FAJARDO_CERs_Septiembre_2020"/>
      <sheetName val="FAJARDO_NEO_Octubre_2020"/>
      <sheetName val="FAJARDO_CERs_Octubre_2020"/>
      <sheetName val="FAJARDO_NEO_Noviembre_2020"/>
      <sheetName val="FAJARDO_CERs_Noviembre_2020"/>
      <sheetName val="LFGT_TOA_BAJA"/>
      <sheetName val="TOA_BAJA_NEO_Septiembre_2020"/>
      <sheetName val="TOA_BAJA_CERs_Septiembre_2020"/>
      <sheetName val="TOA_BAJA_NEO_Octubre_2020"/>
      <sheetName val="TOA_BAJA_CERs_Octubre_2020"/>
      <sheetName val="TOA_BAJA_NEO_Noviembre_2020"/>
      <sheetName val="TOA_BAJA_CERs_Noviembre_2020"/>
      <sheetName val="PATTERN_NEO_SEPT_2020"/>
      <sheetName val="PATTERN_CERs_SEPT_2020"/>
      <sheetName val="PATTERN_NEO_OCT_2020"/>
      <sheetName val="PATTERN_CERs_OCT_2020"/>
      <sheetName val="PATTERN_NEO_NOV_2020"/>
      <sheetName val="PATTERN_CERs_NOV_2020"/>
      <sheetName val="WINDMAR_CANTERA_MARTINÓ"/>
      <sheetName val="CANTERAMARTINO_NEO_SEPT_2020"/>
      <sheetName val="CANTERAMARTINO_CERs_SEPT_2020"/>
      <sheetName val="CANTERAMARTINO_NEO_OCT_2020"/>
      <sheetName val="CANTERAMARTINO_CERs_OCT_2020"/>
      <sheetName val="CANTERAMARTINO_NEO_NOV_2020"/>
      <sheetName val="CANTERAMARTINO_CERs_NOV_2020"/>
      <sheetName val="ORIANA_ENERGY"/>
      <sheetName val="ORIANA_NEO_SEP_2020"/>
      <sheetName val="ORIANA_SEP_2020CERs"/>
      <sheetName val="ORIANA_NEO_OCT_2020"/>
      <sheetName val="ORIANA_OCT_2020_CERs"/>
      <sheetName val="ORIANA_NEO_NOV_2020"/>
      <sheetName val="ORIANA_NOV_2020_CERs"/>
      <sheetName val="SAN_FERMÍN_SOLAR_FARM"/>
      <sheetName val="SANFERMIN_NEO_SEPT_2020"/>
      <sheetName val="SANFERMIN_SEPT_2020_CERs"/>
      <sheetName val="SANFERMIN_NEO_OCT_2020"/>
      <sheetName val="SANFERMIN_OCT_2020_CERs"/>
      <sheetName val="SANFERMIN_NEO_NOV_2020"/>
      <sheetName val="SANFERMIN_NOV_2020_CERs"/>
      <sheetName val="NEO_NOV"/>
      <sheetName val="CERs_NOV"/>
      <sheetName val="NEO_DIC"/>
      <sheetName val="CERs_DIC"/>
      <sheetName val="NEO_JAN"/>
      <sheetName val="CERs_JAN"/>
      <sheetName val="NEO_FEB"/>
      <sheetName val="CERs_FEB"/>
      <sheetName val="NEO_MAR"/>
      <sheetName val="CERs_MAR"/>
      <sheetName val="NEO_ABR"/>
      <sheetName val="CERs_ABR"/>
      <sheetName val="NEO_MAY"/>
      <sheetName val="CERs_MAY"/>
      <sheetName val="NEO_JUN"/>
      <sheetName val="CERs_JUN"/>
      <sheetName val="NEO_JUL"/>
      <sheetName val="CERs_JUL"/>
      <sheetName val="NEO_AGO"/>
      <sheetName val="CERs_AGO"/>
      <sheetName val="NEO_ENE_2019"/>
      <sheetName val="CERs_ENE_2019"/>
      <sheetName val="NEO_FEB_2019"/>
      <sheetName val="CERs_FEB_2019"/>
      <sheetName val="NEO_MAR_2019"/>
      <sheetName val="CERs_MAR_2019"/>
      <sheetName val="NEO_ABR_2019"/>
      <sheetName val="CERs_ABR_2019"/>
      <sheetName val="NEO_MAY_2019"/>
      <sheetName val="CERs_MAY_2019"/>
      <sheetName val="NEO_JUN_2019"/>
      <sheetName val="CERs_JUN_2019"/>
      <sheetName val="NEO_JUL_2019"/>
      <sheetName val="CERs_JUL_2019"/>
      <sheetName val="NEO_AUG_2019"/>
      <sheetName val="CERs_AUG_2019"/>
      <sheetName val="NEO_AUG"/>
      <sheetName val="CERs_AUG_"/>
      <sheetName val="NEO_DEC_2018"/>
      <sheetName val="CERs_DEC_2018"/>
      <sheetName val="NEO_ENE_2019_(2)"/>
      <sheetName val="CERs_ENE_2019_(2)"/>
      <sheetName val="NEO_FEB_2019_(2)"/>
      <sheetName val="CERs_FEB_2019_(2)"/>
      <sheetName val="NEO_MAR_2019_(2)"/>
      <sheetName val="CERs_MAR_2019_(2)"/>
      <sheetName val="NEO_ABR_2019_(2)"/>
      <sheetName val="CERs_ABR_2019_(2)"/>
      <sheetName val="NEO_MAY_2019_(2)"/>
      <sheetName val="CERs_MAY_2019_(2)"/>
      <sheetName val="NEO_JUN_2019_(2)"/>
      <sheetName val="CERs_JUN_2019_(2)"/>
      <sheetName val="NEO_JUL_2019_(2)"/>
      <sheetName val="CERs_JUL_2019_(2)"/>
      <sheetName val="NEO_AGO_2019"/>
      <sheetName val="CERs_AGO_2019"/>
      <sheetName val="NEO_Marzo_2019"/>
      <sheetName val="CERs_Marzo_2019"/>
      <sheetName val="NEO_Abril_2019"/>
      <sheetName val="CERs_Abril_2019"/>
      <sheetName val="NEO_Mayo_2019"/>
      <sheetName val="CERs_Mayo_2019"/>
      <sheetName val="NEO_Junio_2019"/>
      <sheetName val="CERs_Junio_2019"/>
      <sheetName val="NEO_Julio_2019"/>
      <sheetName val="CERs_Julio_2019"/>
      <sheetName val="NEO_Agosto_2019"/>
      <sheetName val="CERs_Agosto_2019"/>
      <sheetName val="NEO_DEC"/>
      <sheetName val="CERs_DEC"/>
      <sheetName val="NEO_JAN_(2)"/>
      <sheetName val="CERs_JAN_(2)"/>
      <sheetName val="NEO_FEB_(2)"/>
      <sheetName val="CERs_FEB_(2)"/>
      <sheetName val="NEO_MAR_(2)"/>
      <sheetName val="CERs_MAR_(2)"/>
      <sheetName val="NEO_APR"/>
      <sheetName val="CERs_APR"/>
      <sheetName val="NEO_MAY_(2)"/>
      <sheetName val="CERs_MAY_(2)"/>
      <sheetName val="NEO_JUN_(2)"/>
      <sheetName val="CERs_JUN_(2)"/>
      <sheetName val="NEO_JUL_(2)"/>
      <sheetName val="CERs_JUL_(2)"/>
      <sheetName val="NEO_AGO_(2)"/>
      <sheetName val="CERs_AGO_(2)"/>
      <sheetName val="ENE_2019"/>
      <sheetName val="ENE_2019_CERs"/>
      <sheetName val="FEB_2019"/>
      <sheetName val="FEB_2019_CERs"/>
      <sheetName val="MAR_2019"/>
      <sheetName val="MAR_2019_ERs"/>
      <sheetName val="ABR_2019"/>
      <sheetName val="ABR_2019_CERs"/>
      <sheetName val="MAY_2019"/>
      <sheetName val="MAY_2019_CERs"/>
      <sheetName val="JUN_2019"/>
      <sheetName val="JUN_2019_CERs"/>
      <sheetName val="JUL_2019"/>
      <sheetName val="JUL_2019CERs"/>
      <sheetName val="AUG_2019"/>
      <sheetName val="AUG_2019_CERs"/>
      <sheetName val="ENE_2019_(2)"/>
      <sheetName val="ENE_2019CERs"/>
      <sheetName val="FEB_2019_(2)"/>
      <sheetName val="FEB_2019_CERs_(2)"/>
      <sheetName val="MAR_2019_(2)"/>
      <sheetName val="MAR_2019_CERs"/>
      <sheetName val="APR_2019"/>
      <sheetName val="APR_2019_CERs"/>
      <sheetName val="MAY_2019_(2)"/>
      <sheetName val="MAY_2019_CERs_(2)"/>
      <sheetName val="JUN_2019_(2)"/>
      <sheetName val="JUN_2019_CERs_(2)"/>
      <sheetName val="JUL_2019_(2)"/>
      <sheetName val="JUL_2019_CERs"/>
      <sheetName val="NEO_AUG_2019_(2)"/>
      <sheetName val="AUG_2019_CERs_(2)"/>
      <sheetName val="DIC_2019"/>
      <sheetName val="DIC_2019_CERs"/>
      <sheetName val="TOA_BAJA-NEO_Diciembre_2019"/>
      <sheetName val="TOA_BAJA-CERs_Diciembre_2019"/>
      <sheetName val="HUMACAO-NEO_DIC_2019"/>
      <sheetName val="HUMACAO-CERs_DIC_2019"/>
      <sheetName val="Transferencias_NAR"/>
      <sheetName val="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Cost Center Mapping"/>
      <sheetName val="Mapping Guide"/>
      <sheetName val="GL Budget Detail FY 2021"/>
      <sheetName val="GL"/>
      <sheetName val="Jul21"/>
      <sheetName val="Aug21"/>
      <sheetName val="Sep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A483-1F32-425A-905A-F274F2954CBE}">
  <dimension ref="A1:AC71"/>
  <sheetViews>
    <sheetView showGridLines="0" tabSelected="1" zoomScale="99" zoomScaleNormal="134" workbookViewId="0"/>
  </sheetViews>
  <sheetFormatPr defaultRowHeight="15" x14ac:dyDescent="0.25"/>
  <cols>
    <col min="1" max="1" width="19.7109375" style="1" customWidth="1"/>
    <col min="2" max="2" width="9.140625" style="1" bestFit="1" customWidth="1"/>
    <col min="3" max="11" width="7.7109375" style="1" bestFit="1" customWidth="1"/>
    <col min="12" max="13" width="9.140625" style="1" bestFit="1" customWidth="1"/>
    <col min="14" max="14" width="7.7109375" style="1" bestFit="1" customWidth="1"/>
    <col min="15" max="15" width="3.28515625" style="1" customWidth="1"/>
    <col min="16" max="16" width="18.28515625" style="1" bestFit="1" customWidth="1"/>
    <col min="17" max="29" width="7.7109375" style="1" bestFit="1" customWidth="1"/>
    <col min="30" max="16384" width="9.140625" style="1"/>
  </cols>
  <sheetData>
    <row r="1" spans="1:29" ht="21" x14ac:dyDescent="0.35">
      <c r="A1" s="4" t="s">
        <v>0</v>
      </c>
      <c r="B1" s="4"/>
      <c r="C1" s="5"/>
      <c r="D1" s="34"/>
      <c r="E1" s="34"/>
      <c r="F1" s="34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x14ac:dyDescent="0.25">
      <c r="A2" s="8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.75" thickBot="1" x14ac:dyDescent="0.3">
      <c r="A3" s="6"/>
      <c r="B3"/>
      <c r="C3"/>
      <c r="D3"/>
      <c r="E3"/>
      <c r="F3"/>
      <c r="G3"/>
      <c r="H3"/>
      <c r="I3"/>
      <c r="J3"/>
      <c r="K3"/>
      <c r="L3"/>
      <c r="M3"/>
      <c r="N3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x14ac:dyDescent="0.25">
      <c r="A4" s="9" t="s">
        <v>2</v>
      </c>
      <c r="B4" s="11">
        <v>44378</v>
      </c>
      <c r="C4" s="11">
        <v>44409</v>
      </c>
      <c r="D4" s="11">
        <v>44440</v>
      </c>
      <c r="E4" s="11">
        <v>44470</v>
      </c>
      <c r="F4" s="11">
        <v>44501</v>
      </c>
      <c r="G4" s="11">
        <v>44531</v>
      </c>
      <c r="H4" s="11">
        <v>44562</v>
      </c>
      <c r="I4" s="11">
        <v>44593</v>
      </c>
      <c r="J4" s="11">
        <v>44621</v>
      </c>
      <c r="K4" s="11">
        <v>44652</v>
      </c>
      <c r="L4" s="11">
        <v>44682</v>
      </c>
      <c r="M4" s="11">
        <v>44713</v>
      </c>
      <c r="N4" s="12" t="s">
        <v>3</v>
      </c>
      <c r="O4" s="35"/>
      <c r="P4" s="9" t="s">
        <v>4</v>
      </c>
      <c r="Q4" s="11">
        <v>44743</v>
      </c>
      <c r="R4" s="11">
        <v>44774</v>
      </c>
      <c r="S4" s="11">
        <v>44805</v>
      </c>
      <c r="T4" s="11">
        <v>44835</v>
      </c>
      <c r="U4" s="11">
        <v>44866</v>
      </c>
      <c r="V4" s="11">
        <v>44896</v>
      </c>
      <c r="W4" s="11">
        <v>44927</v>
      </c>
      <c r="X4" s="11">
        <v>44958</v>
      </c>
      <c r="Y4" s="11">
        <v>44986</v>
      </c>
      <c r="Z4" s="11">
        <v>45017</v>
      </c>
      <c r="AA4" s="11">
        <v>45047</v>
      </c>
      <c r="AB4" s="11">
        <v>45078</v>
      </c>
      <c r="AC4" s="12" t="s">
        <v>3</v>
      </c>
    </row>
    <row r="5" spans="1:29" x14ac:dyDescent="0.25">
      <c r="A5" s="44" t="s">
        <v>5</v>
      </c>
      <c r="B5" s="7">
        <v>41.24773247666667</v>
      </c>
      <c r="C5" s="7">
        <v>44.56236725666664</v>
      </c>
      <c r="D5" s="7">
        <v>70.579051436666674</v>
      </c>
      <c r="E5" s="7">
        <v>53.629466719999996</v>
      </c>
      <c r="F5" s="7">
        <v>58.856749270000009</v>
      </c>
      <c r="G5" s="7">
        <v>45.865739700000006</v>
      </c>
      <c r="H5" s="7">
        <v>53.144440500000002</v>
      </c>
      <c r="I5" s="7">
        <v>36.850069070000004</v>
      </c>
      <c r="J5" s="7">
        <v>24.747866250000008</v>
      </c>
      <c r="K5" s="7">
        <v>50.613693229999996</v>
      </c>
      <c r="L5" s="7">
        <v>40.839421419999979</v>
      </c>
      <c r="M5" s="7">
        <v>28.842442710000011</v>
      </c>
      <c r="N5" s="45">
        <f>SUM(B5:M5)</f>
        <v>549.77904004000004</v>
      </c>
      <c r="O5" s="35"/>
      <c r="P5" s="44" t="s">
        <v>5</v>
      </c>
      <c r="Q5" s="7">
        <v>42.737497650000002</v>
      </c>
      <c r="R5" s="7">
        <v>46.308684720000002</v>
      </c>
      <c r="S5" s="7">
        <v>36.294777229999994</v>
      </c>
      <c r="T5" s="7">
        <v>45.458492390000004</v>
      </c>
      <c r="U5" s="7">
        <v>53.826576899999992</v>
      </c>
      <c r="V5" s="7">
        <v>38.478834290000002</v>
      </c>
      <c r="W5" s="7">
        <v>56.059664740000002</v>
      </c>
      <c r="X5" s="7">
        <v>49.34274193000001</v>
      </c>
      <c r="Y5" s="7">
        <v>47.063239409999994</v>
      </c>
      <c r="Z5" s="7">
        <v>26.864229459999997</v>
      </c>
      <c r="AA5" s="7">
        <v>32.275289650000012</v>
      </c>
      <c r="AB5" s="7">
        <v>65.496465180000001</v>
      </c>
      <c r="AC5" s="45">
        <f>SUM(Q5:AB5)</f>
        <v>540.20649355</v>
      </c>
    </row>
    <row r="6" spans="1:29" x14ac:dyDescent="0.25">
      <c r="A6" s="44" t="s">
        <v>6</v>
      </c>
      <c r="B6" s="46">
        <v>44.653010154113666</v>
      </c>
      <c r="C6" s="46">
        <v>45.178421299725564</v>
      </c>
      <c r="D6" s="46">
        <v>45.70383259303788</v>
      </c>
      <c r="E6" s="46">
        <v>46.182682866045774</v>
      </c>
      <c r="F6" s="46">
        <v>46.708188186091228</v>
      </c>
      <c r="G6" s="46">
        <v>48.465948635550617</v>
      </c>
      <c r="H6" s="46">
        <v>47.891889812234233</v>
      </c>
      <c r="I6" s="46">
        <v>48.183825498490805</v>
      </c>
      <c r="J6" s="46">
        <v>50.236614250263827</v>
      </c>
      <c r="K6" s="46">
        <v>48.839686271682325</v>
      </c>
      <c r="L6" s="46">
        <v>49.131621932450621</v>
      </c>
      <c r="M6" s="46">
        <v>49.423557933516705</v>
      </c>
      <c r="N6" s="47">
        <f>SUM(B6:M6)</f>
        <v>570.59927943320315</v>
      </c>
      <c r="O6" s="35"/>
      <c r="P6" s="44" t="s">
        <v>6</v>
      </c>
      <c r="Q6" s="46">
        <f>(45970101.17)/1000000</f>
        <v>45.97010117</v>
      </c>
      <c r="R6" s="46">
        <f>(46158419.14)/1000000</f>
        <v>46.158419139999999</v>
      </c>
      <c r="S6" s="46">
        <f>(45555466.15)/1000000</f>
        <v>45.555466150000001</v>
      </c>
      <c r="T6" s="46">
        <f>(44403981.12)/1000000</f>
        <v>44.403981119999997</v>
      </c>
      <c r="U6" s="46">
        <f>(44403228.89)/1000000</f>
        <v>44.403228890000001</v>
      </c>
      <c r="V6" s="46">
        <f>((44403086.72))/1000000</f>
        <v>44.403086719999997</v>
      </c>
      <c r="W6" s="46">
        <f>(44259493.77)/1000000</f>
        <v>44.259493770000006</v>
      </c>
      <c r="X6" s="46">
        <f>(44258985.44)/1000000</f>
        <v>44.258985439999996</v>
      </c>
      <c r="Y6" s="46">
        <f>((44239993.77))/1000000</f>
        <v>44.239993770000005</v>
      </c>
      <c r="Z6" s="46">
        <f>(44265827.11)/1000000</f>
        <v>44.265827109999996</v>
      </c>
      <c r="AA6" s="46">
        <f>(44240945.45)/1000000</f>
        <v>44.240945450000005</v>
      </c>
      <c r="AB6" s="46">
        <v>46.735945999999998</v>
      </c>
      <c r="AC6" s="47">
        <f>SUM(Q6:AB6)</f>
        <v>538.89547473000005</v>
      </c>
    </row>
    <row r="7" spans="1:29" x14ac:dyDescent="0.25">
      <c r="A7" s="44" t="s">
        <v>7</v>
      </c>
      <c r="B7" s="46">
        <f t="shared" ref="B7:M7" si="0">B6*0.02</f>
        <v>0.8930602030822733</v>
      </c>
      <c r="C7" s="46">
        <f t="shared" si="0"/>
        <v>0.90356842599451126</v>
      </c>
      <c r="D7" s="46">
        <f t="shared" si="0"/>
        <v>0.91407665186075759</v>
      </c>
      <c r="E7" s="46">
        <f t="shared" si="0"/>
        <v>0.92365365732091553</v>
      </c>
      <c r="F7" s="46">
        <f t="shared" si="0"/>
        <v>0.93416376372182452</v>
      </c>
      <c r="G7" s="46">
        <f t="shared" si="0"/>
        <v>0.96931897271101242</v>
      </c>
      <c r="H7" s="46">
        <f t="shared" si="0"/>
        <v>0.95783779624468468</v>
      </c>
      <c r="I7" s="46">
        <f t="shared" si="0"/>
        <v>0.96367650996981613</v>
      </c>
      <c r="J7" s="46">
        <f t="shared" si="0"/>
        <v>1.0047322850052764</v>
      </c>
      <c r="K7" s="46">
        <f t="shared" si="0"/>
        <v>0.97679372543364651</v>
      </c>
      <c r="L7" s="46">
        <f t="shared" si="0"/>
        <v>0.9826324386490124</v>
      </c>
      <c r="M7" s="46">
        <f t="shared" si="0"/>
        <v>0.98847115867033408</v>
      </c>
      <c r="N7" s="47">
        <f>SUM(B7:M7)</f>
        <v>11.411985588664065</v>
      </c>
      <c r="O7" s="35"/>
      <c r="P7" s="44" t="s">
        <v>7</v>
      </c>
      <c r="Q7" s="46">
        <f t="shared" ref="Q7:AB7" si="1">Q6*0.02</f>
        <v>0.91940202339999999</v>
      </c>
      <c r="R7" s="46">
        <f t="shared" si="1"/>
        <v>0.92316838280000002</v>
      </c>
      <c r="S7" s="46">
        <f t="shared" si="1"/>
        <v>0.91110932300000003</v>
      </c>
      <c r="T7" s="46">
        <f t="shared" si="1"/>
        <v>0.88807962239999994</v>
      </c>
      <c r="U7" s="46">
        <f t="shared" si="1"/>
        <v>0.88806457780000003</v>
      </c>
      <c r="V7" s="46">
        <f t="shared" si="1"/>
        <v>0.88806173439999991</v>
      </c>
      <c r="W7" s="46">
        <f t="shared" si="1"/>
        <v>0.88518987540000016</v>
      </c>
      <c r="X7" s="46">
        <f t="shared" si="1"/>
        <v>0.88517970879999996</v>
      </c>
      <c r="Y7" s="46">
        <f t="shared" si="1"/>
        <v>0.88479987540000016</v>
      </c>
      <c r="Z7" s="46">
        <f t="shared" si="1"/>
        <v>0.8853165422</v>
      </c>
      <c r="AA7" s="46">
        <f t="shared" si="1"/>
        <v>0.88481890900000015</v>
      </c>
      <c r="AB7" s="46">
        <f t="shared" si="1"/>
        <v>0.93471892000000001</v>
      </c>
      <c r="AC7" s="47">
        <f>SUM(Q7:AB7)</f>
        <v>10.777909494599999</v>
      </c>
    </row>
    <row r="8" spans="1:29" x14ac:dyDescent="0.25">
      <c r="A8" s="44" t="s">
        <v>8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>
        <v>1.3919999999999999</v>
      </c>
      <c r="N8" s="47">
        <f>SUM('Raw Data-OpEx vs Budget Metric'!$B8:$M8)</f>
        <v>1.3919999999999999</v>
      </c>
      <c r="O8" s="35"/>
      <c r="P8" s="48" t="s">
        <v>130</v>
      </c>
      <c r="Q8" s="7">
        <f>Q5</f>
        <v>42.737497650000002</v>
      </c>
      <c r="R8" s="7">
        <f t="shared" ref="R8:AB8" si="2">Q8+R5</f>
        <v>89.046182369999997</v>
      </c>
      <c r="S8" s="7">
        <f t="shared" si="2"/>
        <v>125.34095959999999</v>
      </c>
      <c r="T8" s="7">
        <f t="shared" si="2"/>
        <v>170.79945198999999</v>
      </c>
      <c r="U8" s="7">
        <f t="shared" si="2"/>
        <v>224.62602888999999</v>
      </c>
      <c r="V8" s="7">
        <f t="shared" si="2"/>
        <v>263.10486318</v>
      </c>
      <c r="W8" s="7">
        <f t="shared" si="2"/>
        <v>319.16452792000001</v>
      </c>
      <c r="X8" s="7">
        <f t="shared" si="2"/>
        <v>368.50726985</v>
      </c>
      <c r="Y8" s="7">
        <f t="shared" si="2"/>
        <v>415.57050925999999</v>
      </c>
      <c r="Z8" s="7">
        <f t="shared" si="2"/>
        <v>442.43473871999998</v>
      </c>
      <c r="AA8" s="7">
        <f t="shared" si="2"/>
        <v>474.71002836999997</v>
      </c>
      <c r="AB8" s="7">
        <f t="shared" si="2"/>
        <v>540.20649355</v>
      </c>
      <c r="AC8" s="49">
        <f>'Raw Data-OpEx vs Budget Metric'!$AB8</f>
        <v>540.20649355</v>
      </c>
    </row>
    <row r="9" spans="1:29" x14ac:dyDescent="0.25">
      <c r="A9" s="48" t="s">
        <v>130</v>
      </c>
      <c r="B9" s="7">
        <f>B5</f>
        <v>41.24773247666667</v>
      </c>
      <c r="C9" s="7">
        <f t="shared" ref="C9:M9" si="3">B9+C5</f>
        <v>85.810099733333317</v>
      </c>
      <c r="D9" s="7">
        <f t="shared" si="3"/>
        <v>156.38915116999999</v>
      </c>
      <c r="E9" s="7">
        <f t="shared" si="3"/>
        <v>210.01861788999997</v>
      </c>
      <c r="F9" s="7">
        <f t="shared" si="3"/>
        <v>268.87536716</v>
      </c>
      <c r="G9" s="7">
        <f t="shared" si="3"/>
        <v>314.74110686</v>
      </c>
      <c r="H9" s="7">
        <f t="shared" si="3"/>
        <v>367.88554736000003</v>
      </c>
      <c r="I9" s="7">
        <f t="shared" si="3"/>
        <v>404.73561643000005</v>
      </c>
      <c r="J9" s="7">
        <f t="shared" si="3"/>
        <v>429.48348268000007</v>
      </c>
      <c r="K9" s="7">
        <f t="shared" si="3"/>
        <v>480.09717591000003</v>
      </c>
      <c r="L9" s="7">
        <f t="shared" si="3"/>
        <v>520.93659733000004</v>
      </c>
      <c r="M9" s="7">
        <f t="shared" si="3"/>
        <v>549.77904004000004</v>
      </c>
      <c r="N9" s="49">
        <f>M9</f>
        <v>549.77904004000004</v>
      </c>
      <c r="O9" s="35"/>
      <c r="P9" s="44" t="s">
        <v>10</v>
      </c>
      <c r="Q9" s="50">
        <v>549.6733842246</v>
      </c>
      <c r="R9" s="50">
        <f>Q9</f>
        <v>549.6733842246</v>
      </c>
      <c r="S9" s="50">
        <f t="shared" ref="S9:AB9" si="4">R9</f>
        <v>549.6733842246</v>
      </c>
      <c r="T9" s="50">
        <f t="shared" si="4"/>
        <v>549.6733842246</v>
      </c>
      <c r="U9" s="50">
        <f t="shared" si="4"/>
        <v>549.6733842246</v>
      </c>
      <c r="V9" s="50">
        <f t="shared" si="4"/>
        <v>549.6733842246</v>
      </c>
      <c r="W9" s="50">
        <f t="shared" si="4"/>
        <v>549.6733842246</v>
      </c>
      <c r="X9" s="50">
        <f t="shared" si="4"/>
        <v>549.6733842246</v>
      </c>
      <c r="Y9" s="50">
        <f t="shared" si="4"/>
        <v>549.6733842246</v>
      </c>
      <c r="Z9" s="50">
        <f t="shared" si="4"/>
        <v>549.6733842246</v>
      </c>
      <c r="AA9" s="50">
        <f t="shared" si="4"/>
        <v>549.6733842246</v>
      </c>
      <c r="AB9" s="50">
        <f t="shared" si="4"/>
        <v>549.6733842246</v>
      </c>
      <c r="AC9" s="51">
        <f>SUM(AC6:AC7)</f>
        <v>549.6733842246</v>
      </c>
    </row>
    <row r="10" spans="1:29" ht="15.75" thickBot="1" x14ac:dyDescent="0.3">
      <c r="A10" s="44" t="s">
        <v>10</v>
      </c>
      <c r="B10" s="50">
        <v>583.40326502186724</v>
      </c>
      <c r="C10" s="50">
        <f>B10</f>
        <v>583.40326502186724</v>
      </c>
      <c r="D10" s="50">
        <f t="shared" ref="D10:M10" si="5">C10</f>
        <v>583.40326502186724</v>
      </c>
      <c r="E10" s="50">
        <f t="shared" si="5"/>
        <v>583.40326502186724</v>
      </c>
      <c r="F10" s="50">
        <f t="shared" si="5"/>
        <v>583.40326502186724</v>
      </c>
      <c r="G10" s="50">
        <f t="shared" si="5"/>
        <v>583.40326502186724</v>
      </c>
      <c r="H10" s="50">
        <f t="shared" si="5"/>
        <v>583.40326502186724</v>
      </c>
      <c r="I10" s="50">
        <f t="shared" si="5"/>
        <v>583.40326502186724</v>
      </c>
      <c r="J10" s="50">
        <f t="shared" si="5"/>
        <v>583.40326502186724</v>
      </c>
      <c r="K10" s="50">
        <f t="shared" si="5"/>
        <v>583.40326502186724</v>
      </c>
      <c r="L10" s="50">
        <f t="shared" si="5"/>
        <v>583.40326502186724</v>
      </c>
      <c r="M10" s="50">
        <f t="shared" si="5"/>
        <v>583.40326502186724</v>
      </c>
      <c r="N10" s="51">
        <v>583.40326502186724</v>
      </c>
      <c r="O10" s="35"/>
      <c r="P10" s="52" t="s">
        <v>11</v>
      </c>
      <c r="Q10" s="53">
        <f>Q8/Q9</f>
        <v>7.7750713199053481E-2</v>
      </c>
      <c r="R10" s="53">
        <f>R8/R9</f>
        <v>0.16199835197698997</v>
      </c>
      <c r="S10" s="53">
        <f t="shared" ref="S10" si="6">S8/S9</f>
        <v>0.22802806757109578</v>
      </c>
      <c r="T10" s="53">
        <f t="shared" ref="T10" si="7">T8/T9</f>
        <v>0.31072898359621187</v>
      </c>
      <c r="U10" s="53">
        <f t="shared" ref="U10" si="8">U8/U9</f>
        <v>0.4086536393004912</v>
      </c>
      <c r="V10" s="53">
        <f t="shared" ref="V10" si="9">V8/V9</f>
        <v>0.47865672730570796</v>
      </c>
      <c r="W10" s="53">
        <f t="shared" ref="W10" si="10">W8/W9</f>
        <v>0.580643955264873</v>
      </c>
      <c r="X10" s="53">
        <f t="shared" ref="X10" si="11">X8/X9</f>
        <v>0.67041133958093491</v>
      </c>
      <c r="Y10" s="53">
        <f t="shared" ref="Y10" si="12">Y8/Y9</f>
        <v>0.7560317111701288</v>
      </c>
      <c r="Z10" s="53">
        <f t="shared" ref="Z10" si="13">Z8/Z9</f>
        <v>0.80490478785710751</v>
      </c>
      <c r="AA10" s="53">
        <f t="shared" ref="AA10" si="14">AA8/AA9</f>
        <v>0.86362200170861914</v>
      </c>
      <c r="AB10" s="53">
        <f>AB8/AB9</f>
        <v>0.98277724382097464</v>
      </c>
      <c r="AC10" s="54"/>
    </row>
    <row r="11" spans="1:29" ht="15.75" thickBot="1" x14ac:dyDescent="0.3">
      <c r="A11" s="52" t="s">
        <v>11</v>
      </c>
      <c r="B11" s="53">
        <f>B9/B10</f>
        <v>7.0701922580293772E-2</v>
      </c>
      <c r="C11" s="53">
        <f>C9/C10</f>
        <v>0.1470853950913644</v>
      </c>
      <c r="D11" s="53">
        <f t="shared" ref="D11" si="15">D9/D10</f>
        <v>0.2680635514855032</v>
      </c>
      <c r="E11" s="53">
        <f t="shared" ref="E11" si="16">E9/E10</f>
        <v>0.3599887598882876</v>
      </c>
      <c r="F11" s="53">
        <f t="shared" ref="F11" si="17">F9/F10</f>
        <v>0.46087394994253583</v>
      </c>
      <c r="G11" s="53">
        <f t="shared" ref="G11" si="18">G9/G10</f>
        <v>0.53949150738503804</v>
      </c>
      <c r="H11" s="53">
        <f t="shared" ref="H11" si="19">H9/H10</f>
        <v>0.63058534193532645</v>
      </c>
      <c r="I11" s="53">
        <f t="shared" ref="I11" si="20">I9/I10</f>
        <v>0.6937493166323464</v>
      </c>
      <c r="J11" s="53">
        <f t="shared" ref="J11" si="21">J9/J10</f>
        <v>0.73616914479198547</v>
      </c>
      <c r="K11" s="53">
        <f t="shared" ref="K11" si="22">K9/K10</f>
        <v>0.82292507549131544</v>
      </c>
      <c r="L11" s="53">
        <f t="shared" ref="L11" si="23">L9/L10</f>
        <v>0.89292712016357023</v>
      </c>
      <c r="M11" s="53">
        <f>M9/M10</f>
        <v>0.94236538086462907</v>
      </c>
      <c r="N11" s="5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15.75" thickBot="1" x14ac:dyDescent="0.3"/>
    <row r="13" spans="1:29" x14ac:dyDescent="0.25">
      <c r="A13" s="9" t="s">
        <v>12</v>
      </c>
      <c r="B13" s="11">
        <v>45108</v>
      </c>
      <c r="C13" s="11">
        <v>45139</v>
      </c>
      <c r="D13" s="11">
        <v>45170</v>
      </c>
      <c r="E13" s="11">
        <v>45200</v>
      </c>
      <c r="F13" s="11">
        <v>45231</v>
      </c>
      <c r="G13" s="11">
        <v>45261</v>
      </c>
      <c r="H13" s="11">
        <v>45292</v>
      </c>
      <c r="I13" s="11">
        <v>45323</v>
      </c>
      <c r="J13" s="11">
        <v>45352</v>
      </c>
      <c r="K13" s="11">
        <v>45383</v>
      </c>
      <c r="L13" s="11">
        <v>45413</v>
      </c>
      <c r="M13" s="11">
        <v>45444</v>
      </c>
      <c r="N13" s="12" t="s">
        <v>3</v>
      </c>
      <c r="O13" s="35"/>
      <c r="P13" s="9" t="s">
        <v>13</v>
      </c>
      <c r="Q13" s="11">
        <v>45474</v>
      </c>
      <c r="R13" s="11">
        <v>45505</v>
      </c>
      <c r="S13" s="11">
        <v>45536</v>
      </c>
      <c r="T13" s="11">
        <v>45566</v>
      </c>
      <c r="U13" s="11">
        <v>45597</v>
      </c>
      <c r="V13" s="11">
        <v>45627</v>
      </c>
      <c r="W13" s="12" t="s">
        <v>3</v>
      </c>
    </row>
    <row r="14" spans="1:29" x14ac:dyDescent="0.25">
      <c r="A14" s="44" t="s">
        <v>5</v>
      </c>
      <c r="B14" s="7">
        <v>39.173561999999997</v>
      </c>
      <c r="C14" s="7">
        <v>37.834279000000002</v>
      </c>
      <c r="D14" s="7">
        <v>30.842445000000001</v>
      </c>
      <c r="E14" s="7">
        <v>36.445278999999999</v>
      </c>
      <c r="F14" s="7">
        <v>45.387000999999998</v>
      </c>
      <c r="G14" s="7">
        <v>39.543044999999999</v>
      </c>
      <c r="H14" s="7">
        <v>40.073585999999999</v>
      </c>
      <c r="I14" s="7">
        <v>50.892040999999999</v>
      </c>
      <c r="J14" s="7">
        <v>29.112148000000001</v>
      </c>
      <c r="K14" s="7">
        <v>41.874608000000002</v>
      </c>
      <c r="L14" s="7">
        <v>42.345211999999997</v>
      </c>
      <c r="M14" s="7">
        <v>89.951398999999995</v>
      </c>
      <c r="N14" s="45">
        <f>SUM(B14:M14)</f>
        <v>523.474605</v>
      </c>
      <c r="O14" s="35"/>
      <c r="P14" s="44" t="s">
        <v>5</v>
      </c>
      <c r="Q14" s="7">
        <v>49.496127900000005</v>
      </c>
      <c r="R14" s="7">
        <v>67.803027040000003</v>
      </c>
      <c r="S14" s="7">
        <v>45.299414420000012</v>
      </c>
      <c r="T14" s="7">
        <v>49.045302630000002</v>
      </c>
      <c r="U14" s="7">
        <v>43.645764759999999</v>
      </c>
      <c r="V14" s="7">
        <v>50.780449470000001</v>
      </c>
      <c r="W14" s="45">
        <f>SUM(Q14:V14)</f>
        <v>306.07008622000001</v>
      </c>
    </row>
    <row r="15" spans="1:29" x14ac:dyDescent="0.25">
      <c r="A15" s="44" t="s">
        <v>6</v>
      </c>
      <c r="B15" s="46">
        <v>45.187700999999997</v>
      </c>
      <c r="C15" s="46">
        <v>43.241168000000002</v>
      </c>
      <c r="D15" s="46">
        <v>43.592458000000001</v>
      </c>
      <c r="E15" s="46">
        <v>43.301031000000002</v>
      </c>
      <c r="F15" s="46">
        <v>44.704841000000002</v>
      </c>
      <c r="G15" s="46">
        <v>44.889409999999998</v>
      </c>
      <c r="H15" s="46">
        <v>49.823706999999999</v>
      </c>
      <c r="I15" s="46">
        <v>47.452542999999999</v>
      </c>
      <c r="J15" s="46">
        <v>47.621640999999997</v>
      </c>
      <c r="K15" s="46">
        <v>47.059980000000003</v>
      </c>
      <c r="L15" s="46">
        <v>44.008426999999998</v>
      </c>
      <c r="M15" s="46">
        <v>12.344567</v>
      </c>
      <c r="N15" s="47">
        <f>SUM(B15:M15)</f>
        <v>513.22747400000003</v>
      </c>
      <c r="O15" s="35"/>
      <c r="P15" s="44" t="s">
        <v>6</v>
      </c>
      <c r="Q15" s="46">
        <v>45.507255132345385</v>
      </c>
      <c r="R15" s="46">
        <v>41.043878784745388</v>
      </c>
      <c r="S15" s="46">
        <v>43.956814654445388</v>
      </c>
      <c r="T15" s="46">
        <v>41.864207401245395</v>
      </c>
      <c r="U15" s="46">
        <v>46.506882442245391</v>
      </c>
      <c r="V15" s="46">
        <v>47.848172849245394</v>
      </c>
      <c r="W15" s="47">
        <f>SUM(Q15:V15)</f>
        <v>266.72721126427234</v>
      </c>
    </row>
    <row r="16" spans="1:29" x14ac:dyDescent="0.25">
      <c r="A16" s="44" t="s">
        <v>7</v>
      </c>
      <c r="B16" s="46">
        <f t="shared" ref="B16:M16" si="24">B15*0.02</f>
        <v>0.90375401999999994</v>
      </c>
      <c r="C16" s="46">
        <f t="shared" si="24"/>
        <v>0.86482336000000004</v>
      </c>
      <c r="D16" s="46">
        <f t="shared" si="24"/>
        <v>0.87184916000000001</v>
      </c>
      <c r="E16" s="46">
        <f t="shared" si="24"/>
        <v>0.86602062000000002</v>
      </c>
      <c r="F16" s="46">
        <f t="shared" si="24"/>
        <v>0.89409682000000001</v>
      </c>
      <c r="G16" s="46">
        <f t="shared" si="24"/>
        <v>0.89778819999999993</v>
      </c>
      <c r="H16" s="46">
        <f t="shared" si="24"/>
        <v>0.99647414000000001</v>
      </c>
      <c r="I16" s="46">
        <f t="shared" si="24"/>
        <v>0.94905085999999994</v>
      </c>
      <c r="J16" s="46">
        <f t="shared" si="24"/>
        <v>0.95243281999999996</v>
      </c>
      <c r="K16" s="46">
        <f t="shared" si="24"/>
        <v>0.94119960000000003</v>
      </c>
      <c r="L16" s="46">
        <f t="shared" si="24"/>
        <v>0.88016854</v>
      </c>
      <c r="M16" s="46">
        <f t="shared" si="24"/>
        <v>0.24689133999999999</v>
      </c>
      <c r="N16" s="47">
        <f>SUM(B16:M16)</f>
        <v>10.264549479999998</v>
      </c>
      <c r="O16" s="35"/>
      <c r="P16" s="44" t="s">
        <v>7</v>
      </c>
      <c r="Q16" s="46">
        <f t="shared" ref="Q16:V16" si="25">Q15*0.02</f>
        <v>0.91014510264690773</v>
      </c>
      <c r="R16" s="46">
        <f t="shared" si="25"/>
        <v>0.82087757569490782</v>
      </c>
      <c r="S16" s="46">
        <f t="shared" si="25"/>
        <v>0.87913629308890773</v>
      </c>
      <c r="T16" s="46">
        <f t="shared" si="25"/>
        <v>0.83728414802490791</v>
      </c>
      <c r="U16" s="46">
        <f t="shared" si="25"/>
        <v>0.93013764884490779</v>
      </c>
      <c r="V16" s="46">
        <f t="shared" si="25"/>
        <v>0.95696345698490792</v>
      </c>
      <c r="W16" s="47">
        <f>SUM(Q16:V16)</f>
        <v>5.3345442252854465</v>
      </c>
    </row>
    <row r="17" spans="1:23" x14ac:dyDescent="0.25">
      <c r="A17" s="48" t="s">
        <v>130</v>
      </c>
      <c r="B17" s="7">
        <f>B14</f>
        <v>39.173561999999997</v>
      </c>
      <c r="C17" s="7">
        <f t="shared" ref="C17:M17" si="26">B17+C14</f>
        <v>77.007840999999999</v>
      </c>
      <c r="D17" s="7">
        <f t="shared" si="26"/>
        <v>107.850286</v>
      </c>
      <c r="E17" s="7">
        <f t="shared" si="26"/>
        <v>144.29556500000001</v>
      </c>
      <c r="F17" s="7">
        <f t="shared" si="26"/>
        <v>189.68256600000001</v>
      </c>
      <c r="G17" s="7">
        <f t="shared" si="26"/>
        <v>229.22561100000001</v>
      </c>
      <c r="H17" s="7">
        <f t="shared" si="26"/>
        <v>269.29919699999999</v>
      </c>
      <c r="I17" s="7">
        <f t="shared" si="26"/>
        <v>320.191238</v>
      </c>
      <c r="J17" s="7">
        <f t="shared" si="26"/>
        <v>349.30338599999999</v>
      </c>
      <c r="K17" s="7">
        <f t="shared" si="26"/>
        <v>391.17799400000001</v>
      </c>
      <c r="L17" s="7">
        <f t="shared" si="26"/>
        <v>433.52320600000002</v>
      </c>
      <c r="M17" s="7">
        <f t="shared" si="26"/>
        <v>523.474605</v>
      </c>
      <c r="N17" s="49">
        <f>N14</f>
        <v>523.474605</v>
      </c>
      <c r="O17" s="35"/>
      <c r="P17" s="48" t="s">
        <v>130</v>
      </c>
      <c r="Q17" s="7">
        <f>Q14</f>
        <v>49.496127900000005</v>
      </c>
      <c r="R17" s="7">
        <f t="shared" ref="R17:V17" si="27">Q17+R14</f>
        <v>117.29915494000001</v>
      </c>
      <c r="S17" s="7">
        <f t="shared" si="27"/>
        <v>162.59856936000003</v>
      </c>
      <c r="T17" s="7">
        <f t="shared" si="27"/>
        <v>211.64387199000004</v>
      </c>
      <c r="U17" s="7">
        <f t="shared" si="27"/>
        <v>255.28963675000003</v>
      </c>
      <c r="V17" s="7">
        <f t="shared" si="27"/>
        <v>306.07008622000001</v>
      </c>
      <c r="W17" s="49">
        <f>W14</f>
        <v>306.07008622000001</v>
      </c>
    </row>
    <row r="18" spans="1:23" x14ac:dyDescent="0.25">
      <c r="A18" s="44" t="s">
        <v>10</v>
      </c>
      <c r="B18" s="50">
        <v>523.49202348000006</v>
      </c>
      <c r="C18" s="50">
        <f>B18</f>
        <v>523.49202348000006</v>
      </c>
      <c r="D18" s="50">
        <f t="shared" ref="D18:M18" si="28">C18</f>
        <v>523.49202348000006</v>
      </c>
      <c r="E18" s="50">
        <f t="shared" si="28"/>
        <v>523.49202348000006</v>
      </c>
      <c r="F18" s="50">
        <f t="shared" si="28"/>
        <v>523.49202348000006</v>
      </c>
      <c r="G18" s="50">
        <f t="shared" si="28"/>
        <v>523.49202348000006</v>
      </c>
      <c r="H18" s="50">
        <f t="shared" si="28"/>
        <v>523.49202348000006</v>
      </c>
      <c r="I18" s="50">
        <f t="shared" si="28"/>
        <v>523.49202348000006</v>
      </c>
      <c r="J18" s="50">
        <f t="shared" si="28"/>
        <v>523.49202348000006</v>
      </c>
      <c r="K18" s="50">
        <f t="shared" si="28"/>
        <v>523.49202348000006</v>
      </c>
      <c r="L18" s="50">
        <f t="shared" si="28"/>
        <v>523.49202348000006</v>
      </c>
      <c r="M18" s="50">
        <f t="shared" si="28"/>
        <v>523.49202348000006</v>
      </c>
      <c r="N18" s="51">
        <f>SUM(N15:N16)</f>
        <v>523.49202348000006</v>
      </c>
      <c r="O18" s="35"/>
      <c r="P18" s="44" t="s">
        <v>10</v>
      </c>
      <c r="Q18" s="50">
        <v>566.38267518747955</v>
      </c>
      <c r="R18" s="50">
        <f>Q18</f>
        <v>566.38267518747955</v>
      </c>
      <c r="S18" s="50">
        <f>R18</f>
        <v>566.38267518747955</v>
      </c>
      <c r="T18" s="50">
        <f>S18</f>
        <v>566.38267518747955</v>
      </c>
      <c r="U18" s="50">
        <f>T18</f>
        <v>566.38267518747955</v>
      </c>
      <c r="V18" s="50">
        <f>U18</f>
        <v>566.38267518747955</v>
      </c>
      <c r="W18" s="51">
        <v>566.38267518747955</v>
      </c>
    </row>
    <row r="19" spans="1:23" ht="15.75" thickBot="1" x14ac:dyDescent="0.3">
      <c r="A19" s="52" t="s">
        <v>11</v>
      </c>
      <c r="B19" s="53">
        <f>B17/B18</f>
        <v>7.4831249079187964E-2</v>
      </c>
      <c r="C19" s="53">
        <f>C17/C18</f>
        <v>0.14710413443948506</v>
      </c>
      <c r="D19" s="53">
        <f t="shared" ref="D19:L19" si="29">D17/D18</f>
        <v>0.20602087742053324</v>
      </c>
      <c r="E19" s="53">
        <f t="shared" si="29"/>
        <v>0.27564042722326754</v>
      </c>
      <c r="F19" s="53">
        <f t="shared" si="29"/>
        <v>0.36234089058139546</v>
      </c>
      <c r="G19" s="53">
        <f t="shared" si="29"/>
        <v>0.43787794411113418</v>
      </c>
      <c r="H19" s="53">
        <f t="shared" si="29"/>
        <v>0.51442846293968136</v>
      </c>
      <c r="I19" s="53">
        <f t="shared" si="29"/>
        <v>0.61164492225015321</v>
      </c>
      <c r="J19" s="53">
        <f t="shared" si="29"/>
        <v>0.66725636749524431</v>
      </c>
      <c r="K19" s="53">
        <f t="shared" si="29"/>
        <v>0.74724728640482319</v>
      </c>
      <c r="L19" s="53">
        <f t="shared" si="29"/>
        <v>0.82813717603199111</v>
      </c>
      <c r="M19" s="53">
        <f>M17/M18</f>
        <v>0.99996672636980355</v>
      </c>
      <c r="N19" s="54"/>
      <c r="O19" s="35"/>
      <c r="P19" s="52" t="s">
        <v>11</v>
      </c>
      <c r="Q19" s="53">
        <f>Q17/Q18</f>
        <v>8.7389904508671956E-2</v>
      </c>
      <c r="R19" s="53">
        <f>R17/R18</f>
        <v>0.20710230040347291</v>
      </c>
      <c r="S19" s="53">
        <f t="shared" ref="S19" si="30">S17/S18</f>
        <v>0.28708252650238275</v>
      </c>
      <c r="T19" s="53">
        <f t="shared" ref="T19" si="31">T17/T18</f>
        <v>0.37367645809424405</v>
      </c>
      <c r="U19" s="53">
        <f t="shared" ref="U19" si="32">U17/U18</f>
        <v>0.45073701568554519</v>
      </c>
      <c r="V19" s="53">
        <f t="shared" ref="V19" si="33">V17/V18</f>
        <v>0.54039450645040843</v>
      </c>
      <c r="W19" s="54" t="s">
        <v>14</v>
      </c>
    </row>
    <row r="31" spans="1:23" x14ac:dyDescent="0.25">
      <c r="D31" s="35" t="s">
        <v>14</v>
      </c>
      <c r="E31" s="36"/>
    </row>
    <row r="32" spans="1:23" x14ac:dyDescent="0.25">
      <c r="D32" s="35" t="s">
        <v>14</v>
      </c>
      <c r="E32" s="35"/>
    </row>
    <row r="33" spans="4:5" x14ac:dyDescent="0.25">
      <c r="D33" s="37"/>
      <c r="E33" s="35"/>
    </row>
    <row r="71" hidden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0B3B-A405-48B7-B89A-7CBED7AFA987}">
  <dimension ref="A1:AC85"/>
  <sheetViews>
    <sheetView showGridLines="0" zoomScaleNormal="100" workbookViewId="0"/>
  </sheetViews>
  <sheetFormatPr defaultRowHeight="15" x14ac:dyDescent="0.25"/>
  <cols>
    <col min="1" max="1" width="26.7109375" style="1" customWidth="1"/>
    <col min="2" max="9" width="9" style="1" bestFit="1" customWidth="1"/>
    <col min="10" max="11" width="7.7109375" style="1" bestFit="1" customWidth="1"/>
    <col min="12" max="14" width="9.140625" style="1" bestFit="1" customWidth="1"/>
    <col min="15" max="15" width="2.28515625" style="1" customWidth="1"/>
    <col min="16" max="16" width="18.28515625" style="1" bestFit="1" customWidth="1"/>
    <col min="17" max="19" width="7.5703125" style="1" bestFit="1" customWidth="1"/>
    <col min="20" max="20" width="9.140625" style="1"/>
    <col min="21" max="21" width="7.42578125" style="1" bestFit="1" customWidth="1"/>
    <col min="22" max="24" width="7.5703125" style="1" bestFit="1" customWidth="1"/>
    <col min="25" max="25" width="7.42578125" style="1" bestFit="1" customWidth="1"/>
    <col min="26" max="26" width="7.5703125" style="1" bestFit="1" customWidth="1"/>
    <col min="27" max="27" width="7.7109375" style="1" bestFit="1" customWidth="1"/>
    <col min="28" max="28" width="7.85546875" style="1" bestFit="1" customWidth="1"/>
    <col min="29" max="16384" width="9.140625" style="1"/>
  </cols>
  <sheetData>
    <row r="1" spans="1:29" ht="21" x14ac:dyDescent="0.35">
      <c r="A1" s="4" t="s">
        <v>131</v>
      </c>
      <c r="B1" s="4"/>
      <c r="C1" s="5"/>
      <c r="D1" s="34"/>
      <c r="E1" s="34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x14ac:dyDescent="0.25">
      <c r="A2" s="8" t="s">
        <v>1</v>
      </c>
      <c r="B2"/>
      <c r="C2"/>
      <c r="D2"/>
      <c r="E2"/>
      <c r="F2"/>
      <c r="G2"/>
      <c r="H2"/>
      <c r="I2"/>
      <c r="J2"/>
      <c r="K2"/>
      <c r="L2"/>
      <c r="M2"/>
      <c r="N2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5.75" thickBot="1" x14ac:dyDescent="0.3">
      <c r="A3" s="6"/>
      <c r="B3"/>
      <c r="C3"/>
      <c r="D3"/>
      <c r="E3"/>
      <c r="F3"/>
      <c r="G3"/>
      <c r="H3"/>
      <c r="I3"/>
      <c r="J3"/>
      <c r="K3"/>
      <c r="L3"/>
      <c r="M3"/>
      <c r="N3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x14ac:dyDescent="0.25">
      <c r="A4" s="55" t="s">
        <v>15</v>
      </c>
      <c r="B4" s="56">
        <v>44378</v>
      </c>
      <c r="C4" s="56">
        <v>44409</v>
      </c>
      <c r="D4" s="56">
        <v>44440</v>
      </c>
      <c r="E4" s="56">
        <v>44470</v>
      </c>
      <c r="F4" s="56">
        <v>44501</v>
      </c>
      <c r="G4" s="56">
        <v>44531</v>
      </c>
      <c r="H4" s="56">
        <v>44562</v>
      </c>
      <c r="I4" s="56">
        <v>44593</v>
      </c>
      <c r="J4" s="56">
        <v>44621</v>
      </c>
      <c r="K4" s="56">
        <v>44652</v>
      </c>
      <c r="L4" s="56">
        <v>44682</v>
      </c>
      <c r="M4" s="56">
        <v>44713</v>
      </c>
      <c r="N4" s="57" t="s">
        <v>3</v>
      </c>
      <c r="O4" s="35"/>
      <c r="P4" s="55" t="s">
        <v>16</v>
      </c>
      <c r="Q4" s="56">
        <v>44378</v>
      </c>
      <c r="R4" s="56">
        <v>44409</v>
      </c>
      <c r="S4" s="56">
        <v>44440</v>
      </c>
      <c r="T4" s="56">
        <v>44470</v>
      </c>
      <c r="U4" s="56">
        <v>44501</v>
      </c>
      <c r="V4" s="56">
        <v>44531</v>
      </c>
      <c r="W4" s="56">
        <v>44562</v>
      </c>
      <c r="X4" s="56">
        <v>44593</v>
      </c>
      <c r="Y4" s="56">
        <v>44621</v>
      </c>
      <c r="Z4" s="56">
        <v>44652</v>
      </c>
      <c r="AA4" s="56">
        <v>44682</v>
      </c>
      <c r="AB4" s="56">
        <v>44713</v>
      </c>
      <c r="AC4" s="57" t="s">
        <v>3</v>
      </c>
    </row>
    <row r="5" spans="1:29" x14ac:dyDescent="0.25">
      <c r="A5" s="58" t="s">
        <v>5</v>
      </c>
      <c r="B5" s="59">
        <f>(5112235.04-Q5)/1000000</f>
        <v>5.1122331999050399</v>
      </c>
      <c r="C5" s="59">
        <v>4.5844391</v>
      </c>
      <c r="D5" s="59">
        <v>7.4401893399999999</v>
      </c>
      <c r="E5" s="59">
        <v>3.9256682700000001</v>
      </c>
      <c r="F5" s="59">
        <v>1.3560719699999999</v>
      </c>
      <c r="G5" s="59">
        <v>3.61046595</v>
      </c>
      <c r="H5" s="59">
        <v>7.9002579100000005</v>
      </c>
      <c r="I5" s="59">
        <v>7.59894464</v>
      </c>
      <c r="J5" s="59">
        <v>12.969216699999999</v>
      </c>
      <c r="K5" s="59">
        <v>8.6191436400000008</v>
      </c>
      <c r="L5" s="59">
        <v>9.9107844399999987</v>
      </c>
      <c r="M5" s="59">
        <v>-12.14776108</v>
      </c>
      <c r="N5" s="60">
        <f>SUM(B5:M5)</f>
        <v>60.879654079905031</v>
      </c>
      <c r="O5" s="35"/>
      <c r="P5" s="58" t="s">
        <v>5</v>
      </c>
      <c r="Q5" s="59">
        <v>1.8400949600000001</v>
      </c>
      <c r="R5" s="59">
        <v>5.4424452099999998</v>
      </c>
      <c r="S5" s="59">
        <v>9.8042785800000001</v>
      </c>
      <c r="T5" s="59">
        <v>1.7300164199999999</v>
      </c>
      <c r="U5" s="59">
        <v>7.2650815199999998</v>
      </c>
      <c r="V5" s="59">
        <v>13.095242630000001</v>
      </c>
      <c r="W5" s="59">
        <v>2.2774426600000002</v>
      </c>
      <c r="X5" s="59">
        <v>15.44585477</v>
      </c>
      <c r="Y5" s="59">
        <v>7.9102922800000002</v>
      </c>
      <c r="Z5" s="59">
        <v>1.5043692399999999</v>
      </c>
      <c r="AA5" s="59">
        <v>2.9357687299999999</v>
      </c>
      <c r="AB5" s="59">
        <v>28.55616478</v>
      </c>
      <c r="AC5" s="60">
        <f>SUM(Q5:AB5)</f>
        <v>97.807051780000023</v>
      </c>
    </row>
    <row r="6" spans="1:29" x14ac:dyDescent="0.25">
      <c r="A6" s="58" t="s">
        <v>6</v>
      </c>
      <c r="B6" s="61">
        <v>6.7037955800000004</v>
      </c>
      <c r="C6" s="61">
        <v>9.0803314999999998</v>
      </c>
      <c r="D6" s="61">
        <v>17.724003329999999</v>
      </c>
      <c r="E6" s="61">
        <v>26.937861083200001</v>
      </c>
      <c r="F6" s="61">
        <v>33.080432916500001</v>
      </c>
      <c r="G6" s="61">
        <v>39.223004749799998</v>
      </c>
      <c r="H6" s="61">
        <v>51.508148416399997</v>
      </c>
      <c r="I6" s="61">
        <v>63.793292082999997</v>
      </c>
      <c r="J6" s="61">
        <v>76.07843574959999</v>
      </c>
      <c r="K6" s="61">
        <v>94.506151249500007</v>
      </c>
      <c r="L6" s="61">
        <v>94.506151249500007</v>
      </c>
      <c r="M6" s="61">
        <v>124.524260416</v>
      </c>
      <c r="N6" s="62">
        <f>SUM(B6:M6)</f>
        <v>637.66586832350004</v>
      </c>
      <c r="O6" s="35"/>
      <c r="P6" s="58" t="s">
        <v>6</v>
      </c>
      <c r="Q6" s="61">
        <v>3.2393310799999999</v>
      </c>
      <c r="R6" s="61">
        <v>3.7030885800000002</v>
      </c>
      <c r="S6" s="61">
        <v>4.6619635800000001</v>
      </c>
      <c r="T6" s="61">
        <v>6.0700360800000004</v>
      </c>
      <c r="U6" s="61">
        <v>7.0087510799999997</v>
      </c>
      <c r="V6" s="61">
        <v>7.9474660799999999</v>
      </c>
      <c r="W6" s="61">
        <v>9.8248960800000003</v>
      </c>
      <c r="X6" s="61">
        <v>11.702326080000001</v>
      </c>
      <c r="Y6" s="61">
        <v>13.579756079999999</v>
      </c>
      <c r="Z6" s="61">
        <v>16.395901080000002</v>
      </c>
      <c r="AA6" s="61">
        <v>16.395901080000002</v>
      </c>
      <c r="AB6" s="61">
        <v>21.08387608</v>
      </c>
      <c r="AC6" s="62">
        <f>SUM(Q6:AB6)</f>
        <v>121.61329296</v>
      </c>
    </row>
    <row r="7" spans="1:29" x14ac:dyDescent="0.25">
      <c r="A7" s="58" t="s">
        <v>7</v>
      </c>
      <c r="B7" s="46">
        <f t="shared" ref="B7:M7" si="0">B6*0.02</f>
        <v>0.13407591160000001</v>
      </c>
      <c r="C7" s="46">
        <f t="shared" si="0"/>
        <v>0.18160662999999999</v>
      </c>
      <c r="D7" s="46">
        <f t="shared" si="0"/>
        <v>0.35448006659999998</v>
      </c>
      <c r="E7" s="46">
        <f t="shared" si="0"/>
        <v>0.53875722166400009</v>
      </c>
      <c r="F7" s="46">
        <f t="shared" si="0"/>
        <v>0.66160865833000004</v>
      </c>
      <c r="G7" s="46">
        <f t="shared" si="0"/>
        <v>0.784460094996</v>
      </c>
      <c r="H7" s="46">
        <f t="shared" si="0"/>
        <v>1.030162968328</v>
      </c>
      <c r="I7" s="46">
        <f t="shared" si="0"/>
        <v>1.2758658416599999</v>
      </c>
      <c r="J7" s="46">
        <f t="shared" si="0"/>
        <v>1.5215687149919999</v>
      </c>
      <c r="K7" s="46">
        <f t="shared" si="0"/>
        <v>1.8901230249900003</v>
      </c>
      <c r="L7" s="46">
        <f t="shared" si="0"/>
        <v>1.8901230249900003</v>
      </c>
      <c r="M7" s="46">
        <f t="shared" si="0"/>
        <v>2.49048520832</v>
      </c>
      <c r="N7" s="62">
        <f>SUM(B7:M7)</f>
        <v>12.75331736647</v>
      </c>
      <c r="O7" s="35"/>
      <c r="P7" s="58" t="s">
        <v>7</v>
      </c>
      <c r="Q7" s="46">
        <f t="shared" ref="Q7:AB7" si="1">Q6*0.02</f>
        <v>6.4786621599999997E-2</v>
      </c>
      <c r="R7" s="46">
        <f t="shared" si="1"/>
        <v>7.4061771600000006E-2</v>
      </c>
      <c r="S7" s="46">
        <f t="shared" si="1"/>
        <v>9.3239271600000007E-2</v>
      </c>
      <c r="T7" s="46">
        <f t="shared" si="1"/>
        <v>0.12140072160000001</v>
      </c>
      <c r="U7" s="46">
        <f t="shared" si="1"/>
        <v>0.1401750216</v>
      </c>
      <c r="V7" s="46">
        <f t="shared" si="1"/>
        <v>0.1589493216</v>
      </c>
      <c r="W7" s="46">
        <f t="shared" si="1"/>
        <v>0.19649792160000001</v>
      </c>
      <c r="X7" s="46">
        <f t="shared" si="1"/>
        <v>0.23404652160000003</v>
      </c>
      <c r="Y7" s="46">
        <f t="shared" si="1"/>
        <v>0.27159512159999999</v>
      </c>
      <c r="Z7" s="46">
        <f t="shared" si="1"/>
        <v>0.32791802160000005</v>
      </c>
      <c r="AA7" s="46">
        <f t="shared" si="1"/>
        <v>0.32791802160000005</v>
      </c>
      <c r="AB7" s="46">
        <f t="shared" si="1"/>
        <v>0.42167752159999999</v>
      </c>
      <c r="AC7" s="62">
        <f>SUM(Q7:AB7)</f>
        <v>2.4322658591999997</v>
      </c>
    </row>
    <row r="8" spans="1:29" x14ac:dyDescent="0.25">
      <c r="A8" s="63" t="s">
        <v>9</v>
      </c>
      <c r="B8" s="7">
        <f>B5</f>
        <v>5.1122331999050399</v>
      </c>
      <c r="C8" s="7">
        <f t="shared" ref="C8:M8" si="2">B8+C5</f>
        <v>9.696672299905039</v>
      </c>
      <c r="D8" s="7">
        <f t="shared" si="2"/>
        <v>17.136861639905039</v>
      </c>
      <c r="E8" s="7">
        <f t="shared" si="2"/>
        <v>21.062529909905038</v>
      </c>
      <c r="F8" s="7">
        <f t="shared" si="2"/>
        <v>22.418601879905037</v>
      </c>
      <c r="G8" s="7">
        <f t="shared" si="2"/>
        <v>26.029067829905038</v>
      </c>
      <c r="H8" s="7">
        <f t="shared" si="2"/>
        <v>33.929325739905039</v>
      </c>
      <c r="I8" s="7">
        <f t="shared" si="2"/>
        <v>41.528270379905038</v>
      </c>
      <c r="J8" s="7">
        <f t="shared" si="2"/>
        <v>54.497487079905035</v>
      </c>
      <c r="K8" s="7">
        <f t="shared" si="2"/>
        <v>63.116630719905032</v>
      </c>
      <c r="L8" s="7">
        <f t="shared" si="2"/>
        <v>73.027415159905033</v>
      </c>
      <c r="M8" s="7">
        <f t="shared" si="2"/>
        <v>60.879654079905031</v>
      </c>
      <c r="N8" s="64">
        <f>M8</f>
        <v>60.879654079905031</v>
      </c>
      <c r="O8" s="35"/>
      <c r="P8" s="63" t="s">
        <v>9</v>
      </c>
      <c r="Q8" s="7">
        <f>Q5</f>
        <v>1.8400949600000001</v>
      </c>
      <c r="R8" s="7">
        <f t="shared" ref="R8:AB8" si="3">Q8+R5</f>
        <v>7.2825401699999999</v>
      </c>
      <c r="S8" s="7">
        <f t="shared" si="3"/>
        <v>17.086818749999999</v>
      </c>
      <c r="T8" s="7">
        <f t="shared" si="3"/>
        <v>18.816835169999997</v>
      </c>
      <c r="U8" s="7">
        <f t="shared" si="3"/>
        <v>26.081916689999996</v>
      </c>
      <c r="V8" s="7">
        <f t="shared" si="3"/>
        <v>39.177159320000001</v>
      </c>
      <c r="W8" s="7">
        <f t="shared" si="3"/>
        <v>41.45460198</v>
      </c>
      <c r="X8" s="7">
        <f t="shared" si="3"/>
        <v>56.900456750000004</v>
      </c>
      <c r="Y8" s="7">
        <f t="shared" si="3"/>
        <v>64.810749030000011</v>
      </c>
      <c r="Z8" s="7">
        <f t="shared" si="3"/>
        <v>66.315118270000013</v>
      </c>
      <c r="AA8" s="7">
        <f t="shared" si="3"/>
        <v>69.25088700000002</v>
      </c>
      <c r="AB8" s="7">
        <f t="shared" si="3"/>
        <v>97.807051780000023</v>
      </c>
      <c r="AC8" s="64">
        <f>AB8</f>
        <v>97.807051780000023</v>
      </c>
    </row>
    <row r="9" spans="1:29" x14ac:dyDescent="0.25">
      <c r="A9" s="58" t="s">
        <v>10</v>
      </c>
      <c r="B9" s="50">
        <v>650.41918568997005</v>
      </c>
      <c r="C9" s="50">
        <f>B9</f>
        <v>650.41918568997005</v>
      </c>
      <c r="D9" s="50">
        <f t="shared" ref="D9:M9" si="4">C9</f>
        <v>650.41918568997005</v>
      </c>
      <c r="E9" s="50">
        <f t="shared" si="4"/>
        <v>650.41918568997005</v>
      </c>
      <c r="F9" s="50">
        <f t="shared" si="4"/>
        <v>650.41918568997005</v>
      </c>
      <c r="G9" s="50">
        <f t="shared" si="4"/>
        <v>650.41918568997005</v>
      </c>
      <c r="H9" s="50">
        <f t="shared" si="4"/>
        <v>650.41918568997005</v>
      </c>
      <c r="I9" s="50">
        <f t="shared" si="4"/>
        <v>650.41918568997005</v>
      </c>
      <c r="J9" s="50">
        <f t="shared" si="4"/>
        <v>650.41918568997005</v>
      </c>
      <c r="K9" s="50">
        <f t="shared" si="4"/>
        <v>650.41918568997005</v>
      </c>
      <c r="L9" s="50">
        <f t="shared" si="4"/>
        <v>650.41918568997005</v>
      </c>
      <c r="M9" s="50">
        <f t="shared" si="4"/>
        <v>650.41918568997005</v>
      </c>
      <c r="N9" s="65">
        <f>SUM(N6:N7)</f>
        <v>650.41918568997005</v>
      </c>
      <c r="O9" s="35"/>
      <c r="P9" s="58" t="s">
        <v>10</v>
      </c>
      <c r="Q9" s="50">
        <v>124.0455588192</v>
      </c>
      <c r="R9" s="50">
        <f t="shared" ref="R9:AB9" si="5">Q9</f>
        <v>124.0455588192</v>
      </c>
      <c r="S9" s="50">
        <f t="shared" si="5"/>
        <v>124.0455588192</v>
      </c>
      <c r="T9" s="50">
        <f t="shared" si="5"/>
        <v>124.0455588192</v>
      </c>
      <c r="U9" s="50">
        <f t="shared" si="5"/>
        <v>124.0455588192</v>
      </c>
      <c r="V9" s="50">
        <f t="shared" si="5"/>
        <v>124.0455588192</v>
      </c>
      <c r="W9" s="50">
        <f t="shared" si="5"/>
        <v>124.0455588192</v>
      </c>
      <c r="X9" s="50">
        <f t="shared" si="5"/>
        <v>124.0455588192</v>
      </c>
      <c r="Y9" s="50">
        <f t="shared" si="5"/>
        <v>124.0455588192</v>
      </c>
      <c r="Z9" s="50">
        <f t="shared" si="5"/>
        <v>124.0455588192</v>
      </c>
      <c r="AA9" s="50">
        <f t="shared" si="5"/>
        <v>124.0455588192</v>
      </c>
      <c r="AB9" s="50">
        <f t="shared" si="5"/>
        <v>124.0455588192</v>
      </c>
      <c r="AC9" s="65">
        <f>SUM(AC6:AC7)</f>
        <v>124.0455588192</v>
      </c>
    </row>
    <row r="10" spans="1:29" ht="15.75" thickBot="1" x14ac:dyDescent="0.3">
      <c r="A10" s="66" t="s">
        <v>11</v>
      </c>
      <c r="B10" s="67">
        <f t="shared" ref="B10:M10" si="6">B8/$N$9</f>
        <v>7.8599052924337408E-3</v>
      </c>
      <c r="C10" s="67">
        <f t="shared" si="6"/>
        <v>1.490834297825752E-2</v>
      </c>
      <c r="D10" s="67">
        <f t="shared" si="6"/>
        <v>2.6347411049577382E-2</v>
      </c>
      <c r="E10" s="67">
        <f t="shared" si="6"/>
        <v>3.2383008332636638E-2</v>
      </c>
      <c r="F10" s="67">
        <f t="shared" si="6"/>
        <v>3.4467928334744921E-2</v>
      </c>
      <c r="G10" s="67">
        <f t="shared" si="6"/>
        <v>4.0018911499809448E-2</v>
      </c>
      <c r="H10" s="67">
        <f t="shared" si="6"/>
        <v>5.21653212057583E-2</v>
      </c>
      <c r="I10" s="67">
        <f t="shared" si="6"/>
        <v>6.3848470791727188E-2</v>
      </c>
      <c r="J10" s="67">
        <f t="shared" si="6"/>
        <v>8.3788252682143211E-2</v>
      </c>
      <c r="K10" s="67">
        <f t="shared" si="6"/>
        <v>9.7039927647506879E-2</v>
      </c>
      <c r="L10" s="67">
        <f t="shared" si="6"/>
        <v>0.11227746162259489</v>
      </c>
      <c r="M10" s="67">
        <f t="shared" si="6"/>
        <v>9.3600643122670787E-2</v>
      </c>
      <c r="N10" s="68"/>
      <c r="O10" s="35"/>
      <c r="P10" s="66" t="s">
        <v>11</v>
      </c>
      <c r="Q10" s="67">
        <f t="shared" ref="Q10:AB10" si="7">Q8/$AC$9</f>
        <v>1.4834025317117494E-2</v>
      </c>
      <c r="R10" s="67">
        <f t="shared" si="7"/>
        <v>5.8708592547150468E-2</v>
      </c>
      <c r="S10" s="67">
        <f t="shared" si="7"/>
        <v>0.13774631605235085</v>
      </c>
      <c r="T10" s="67">
        <f t="shared" si="7"/>
        <v>0.15169293724917698</v>
      </c>
      <c r="U10" s="67">
        <f t="shared" si="7"/>
        <v>0.21026078594248704</v>
      </c>
      <c r="V10" s="67">
        <f t="shared" si="7"/>
        <v>0.31582879462135238</v>
      </c>
      <c r="W10" s="67">
        <f t="shared" si="7"/>
        <v>0.33418852214146</v>
      </c>
      <c r="X10" s="67">
        <f t="shared" si="7"/>
        <v>0.45870611807178097</v>
      </c>
      <c r="Y10" s="67">
        <f t="shared" si="7"/>
        <v>0.52247536829967089</v>
      </c>
      <c r="Z10" s="67">
        <f t="shared" si="7"/>
        <v>0.53460292251701025</v>
      </c>
      <c r="AA10" s="67">
        <f t="shared" si="7"/>
        <v>0.55826978135456828</v>
      </c>
      <c r="AB10" s="67">
        <f t="shared" si="7"/>
        <v>0.78847685246479993</v>
      </c>
      <c r="AC10" s="68"/>
    </row>
    <row r="11" spans="1:29" ht="15.75" thickBot="1" x14ac:dyDescent="0.3">
      <c r="A11" s="35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x14ac:dyDescent="0.25">
      <c r="A12" s="55" t="s">
        <v>17</v>
      </c>
      <c r="B12" s="56">
        <v>44743</v>
      </c>
      <c r="C12" s="56">
        <v>44774</v>
      </c>
      <c r="D12" s="56">
        <v>44805</v>
      </c>
      <c r="E12" s="56">
        <v>44835</v>
      </c>
      <c r="F12" s="56">
        <v>44866</v>
      </c>
      <c r="G12" s="56">
        <v>44896</v>
      </c>
      <c r="H12" s="56">
        <v>44927</v>
      </c>
      <c r="I12" s="56">
        <v>44958</v>
      </c>
      <c r="J12" s="56">
        <v>44986</v>
      </c>
      <c r="K12" s="56">
        <v>45017</v>
      </c>
      <c r="L12" s="56">
        <v>45047</v>
      </c>
      <c r="M12" s="56">
        <v>45078</v>
      </c>
      <c r="N12" s="57" t="s">
        <v>3</v>
      </c>
      <c r="O12" s="35"/>
      <c r="P12" s="55" t="s">
        <v>18</v>
      </c>
      <c r="Q12" s="56">
        <v>44743</v>
      </c>
      <c r="R12" s="56">
        <v>44774</v>
      </c>
      <c r="S12" s="56">
        <v>44805</v>
      </c>
      <c r="T12" s="56">
        <v>44835</v>
      </c>
      <c r="U12" s="56">
        <v>44866</v>
      </c>
      <c r="V12" s="56">
        <v>44896</v>
      </c>
      <c r="W12" s="56">
        <v>44927</v>
      </c>
      <c r="X12" s="56">
        <v>44958</v>
      </c>
      <c r="Y12" s="56">
        <v>44986</v>
      </c>
      <c r="Z12" s="56">
        <v>45017</v>
      </c>
      <c r="AA12" s="56">
        <v>45047</v>
      </c>
      <c r="AB12" s="56">
        <v>45078</v>
      </c>
      <c r="AC12" s="57" t="s">
        <v>3</v>
      </c>
    </row>
    <row r="13" spans="1:29" x14ac:dyDescent="0.25">
      <c r="A13" s="58" t="s">
        <v>5</v>
      </c>
      <c r="B13" s="59">
        <v>11.235245750000004</v>
      </c>
      <c r="C13" s="59">
        <v>15.772390670000002</v>
      </c>
      <c r="D13" s="59">
        <v>10.606227789999997</v>
      </c>
      <c r="E13" s="59">
        <v>7.2692359799999986</v>
      </c>
      <c r="F13" s="59">
        <v>22.237281819999996</v>
      </c>
      <c r="G13" s="59">
        <v>26.342838130000001</v>
      </c>
      <c r="H13" s="59">
        <v>35.657526830000009</v>
      </c>
      <c r="I13" s="59">
        <v>45.747198029999979</v>
      </c>
      <c r="J13" s="59">
        <v>48.73134761999998</v>
      </c>
      <c r="K13" s="59">
        <v>47.512324500000005</v>
      </c>
      <c r="L13" s="59">
        <v>61.963509240000022</v>
      </c>
      <c r="M13" s="59">
        <v>68.491801380000055</v>
      </c>
      <c r="N13" s="60">
        <f>SUM(B13:M13)</f>
        <v>401.5669277400001</v>
      </c>
      <c r="O13" s="35"/>
      <c r="P13" s="58" t="s">
        <v>5</v>
      </c>
      <c r="Q13" s="59">
        <v>3.2792561999999994</v>
      </c>
      <c r="R13" s="59">
        <v>4.0001036100000027</v>
      </c>
      <c r="S13" s="59">
        <v>2.3397371999999956</v>
      </c>
      <c r="T13" s="59">
        <v>4.0183944599999997</v>
      </c>
      <c r="U13" s="59">
        <v>4.7679679999999998</v>
      </c>
      <c r="V13" s="59">
        <v>7.8907192899999989</v>
      </c>
      <c r="W13" s="59">
        <v>10.276830170000002</v>
      </c>
      <c r="X13" s="59">
        <v>7.3550039100000042</v>
      </c>
      <c r="Y13" s="59">
        <v>8.090795300000007</v>
      </c>
      <c r="Z13" s="59">
        <v>5.6948088700000081</v>
      </c>
      <c r="AA13" s="59">
        <v>5.5758030199999995</v>
      </c>
      <c r="AB13" s="59">
        <v>17.670051749999985</v>
      </c>
      <c r="AC13" s="60">
        <f>SUM(Q13:AB13)</f>
        <v>80.959471780000015</v>
      </c>
    </row>
    <row r="14" spans="1:29" x14ac:dyDescent="0.25">
      <c r="A14" s="58" t="s">
        <v>6</v>
      </c>
      <c r="B14" s="61">
        <f>(47462196.9949321)/1000000</f>
        <v>47.4621969949321</v>
      </c>
      <c r="C14" s="61">
        <f>(45998437.0649321)/1000000</f>
        <v>45.998437064932098</v>
      </c>
      <c r="D14" s="61">
        <f>(47133617.0549321)/1000000</f>
        <v>47.133617054932103</v>
      </c>
      <c r="E14" s="61">
        <f>(46101533.0649321)/1000000</f>
        <v>46.101533064932099</v>
      </c>
      <c r="F14" s="61">
        <f>(46891743.0649321)/1000000</f>
        <v>46.891743064932101</v>
      </c>
      <c r="G14" s="61">
        <f>(48206691.2463639)/1000000</f>
        <v>48.206691246363903</v>
      </c>
      <c r="H14" s="61">
        <f>(48125003.0649321)/1000000</f>
        <v>48.125003064932102</v>
      </c>
      <c r="I14" s="61">
        <f>(47020003.0649321)/1000000</f>
        <v>47.020003064932098</v>
      </c>
      <c r="J14" s="61">
        <f>(46645003.0549321)/1000000</f>
        <v>46.645003054932104</v>
      </c>
      <c r="K14" s="61">
        <f>(48353851.0649321)/1000000</f>
        <v>48.353851064932101</v>
      </c>
      <c r="L14" s="61">
        <f>(48243851.0649321)/1000000</f>
        <v>48.243851064932102</v>
      </c>
      <c r="M14" s="61">
        <v>49.163851004932049</v>
      </c>
      <c r="N14" s="62">
        <f>SUM(B14:M14)</f>
        <v>569.34578081061693</v>
      </c>
      <c r="O14" s="35"/>
      <c r="P14" s="58" t="s">
        <v>6</v>
      </c>
      <c r="Q14" s="61">
        <f>(6520603.05187649)/1000000</f>
        <v>6.5206030518764901</v>
      </c>
      <c r="R14" s="61">
        <f>(7000595.05187649)/1000000</f>
        <v>7.0005950518764903</v>
      </c>
      <c r="S14" s="61">
        <f>(9350595.05187649)/1000000</f>
        <v>9.3505950518764891</v>
      </c>
      <c r="T14" s="61">
        <f>(7344095.05187649)/1000000</f>
        <v>7.34409505187649</v>
      </c>
      <c r="U14" s="61">
        <f>(6147095.05187649)/1000000</f>
        <v>6.14709505187649</v>
      </c>
      <c r="V14" s="61">
        <f>(6421995.05187649)/1000000</f>
        <v>6.4219950518764897</v>
      </c>
      <c r="W14" s="61">
        <f>(6036011.71854315)/1000000</f>
        <v>6.0360117185431506</v>
      </c>
      <c r="X14" s="61">
        <f>(5739611.72)/1000000</f>
        <v>5.7396117200000001</v>
      </c>
      <c r="Y14" s="61">
        <f>(6133513.08583333)/1000000</f>
        <v>6.1335130858333295</v>
      </c>
      <c r="Z14" s="61">
        <f>(5751013.0558333)/1000000</f>
        <v>5.7510130558332992</v>
      </c>
      <c r="AA14" s="61">
        <f>(5741013.04583333)/1000000</f>
        <v>5.7410130458333297</v>
      </c>
      <c r="AB14" s="61">
        <v>3.5270790000000001</v>
      </c>
      <c r="AC14" s="62">
        <f>SUM(Q14:AB14)</f>
        <v>75.713219937302043</v>
      </c>
    </row>
    <row r="15" spans="1:29" x14ac:dyDescent="0.25">
      <c r="A15" s="58" t="s">
        <v>7</v>
      </c>
      <c r="B15" s="46">
        <f t="shared" ref="B15:M15" si="8">B14*0.02</f>
        <v>0.94924393989864198</v>
      </c>
      <c r="C15" s="46">
        <f t="shared" si="8"/>
        <v>0.91996874129864192</v>
      </c>
      <c r="D15" s="46">
        <f t="shared" si="8"/>
        <v>0.94267234109864206</v>
      </c>
      <c r="E15" s="46">
        <f t="shared" si="8"/>
        <v>0.92203066129864197</v>
      </c>
      <c r="F15" s="46">
        <f t="shared" si="8"/>
        <v>0.93783486129864202</v>
      </c>
      <c r="G15" s="46">
        <f t="shared" si="8"/>
        <v>0.96413382492727806</v>
      </c>
      <c r="H15" s="46">
        <f t="shared" si="8"/>
        <v>0.96250006129864207</v>
      </c>
      <c r="I15" s="46">
        <f t="shared" si="8"/>
        <v>0.94040006129864195</v>
      </c>
      <c r="J15" s="46">
        <f t="shared" si="8"/>
        <v>0.9329000610986421</v>
      </c>
      <c r="K15" s="46">
        <f t="shared" si="8"/>
        <v>0.96707702129864204</v>
      </c>
      <c r="L15" s="46">
        <f t="shared" si="8"/>
        <v>0.96487702129864206</v>
      </c>
      <c r="M15" s="46">
        <f t="shared" si="8"/>
        <v>0.98327702009864104</v>
      </c>
      <c r="N15" s="62">
        <f>SUM(B15:M15)</f>
        <v>11.38691561621234</v>
      </c>
      <c r="O15" s="35"/>
      <c r="P15" s="58" t="s">
        <v>7</v>
      </c>
      <c r="Q15" s="46">
        <f t="shared" ref="Q15:AB15" si="9">Q14*0.02</f>
        <v>0.13041206103752981</v>
      </c>
      <c r="R15" s="46">
        <f t="shared" si="9"/>
        <v>0.14001190103752981</v>
      </c>
      <c r="S15" s="46">
        <f t="shared" si="9"/>
        <v>0.18701190103752979</v>
      </c>
      <c r="T15" s="46">
        <f t="shared" si="9"/>
        <v>0.14688190103752979</v>
      </c>
      <c r="U15" s="46">
        <f t="shared" si="9"/>
        <v>0.1229419010375298</v>
      </c>
      <c r="V15" s="46">
        <f t="shared" si="9"/>
        <v>0.12843990103752981</v>
      </c>
      <c r="W15" s="46">
        <f t="shared" si="9"/>
        <v>0.12072023437086302</v>
      </c>
      <c r="X15" s="46">
        <f t="shared" si="9"/>
        <v>0.1147922344</v>
      </c>
      <c r="Y15" s="46">
        <f t="shared" si="9"/>
        <v>0.12267026171666659</v>
      </c>
      <c r="Z15" s="46">
        <f t="shared" si="9"/>
        <v>0.11502026111666598</v>
      </c>
      <c r="AA15" s="46">
        <f t="shared" si="9"/>
        <v>0.1148202609166666</v>
      </c>
      <c r="AB15" s="46">
        <f t="shared" si="9"/>
        <v>7.0541580000000007E-2</v>
      </c>
      <c r="AC15" s="62">
        <f>SUM(Q15:AB15)</f>
        <v>1.5142643987460409</v>
      </c>
    </row>
    <row r="16" spans="1:29" x14ac:dyDescent="0.25">
      <c r="A16" s="63" t="s">
        <v>9</v>
      </c>
      <c r="B16" s="7">
        <f>B13</f>
        <v>11.235245750000004</v>
      </c>
      <c r="C16" s="7">
        <f t="shared" ref="C16:M16" si="10">B16+C13</f>
        <v>27.007636420000004</v>
      </c>
      <c r="D16" s="7">
        <f t="shared" si="10"/>
        <v>37.613864210000003</v>
      </c>
      <c r="E16" s="7">
        <f t="shared" si="10"/>
        <v>44.88310019</v>
      </c>
      <c r="F16" s="7">
        <f t="shared" si="10"/>
        <v>67.12038201</v>
      </c>
      <c r="G16" s="7">
        <f t="shared" si="10"/>
        <v>93.463220140000004</v>
      </c>
      <c r="H16" s="7">
        <f t="shared" si="10"/>
        <v>129.12074697000003</v>
      </c>
      <c r="I16" s="7">
        <f t="shared" si="10"/>
        <v>174.86794500000002</v>
      </c>
      <c r="J16" s="7">
        <f t="shared" si="10"/>
        <v>223.59929262</v>
      </c>
      <c r="K16" s="7">
        <f t="shared" si="10"/>
        <v>271.11161712000001</v>
      </c>
      <c r="L16" s="7">
        <f t="shared" si="10"/>
        <v>333.07512636000001</v>
      </c>
      <c r="M16" s="7">
        <f t="shared" si="10"/>
        <v>401.5669277400001</v>
      </c>
      <c r="N16" s="64">
        <f>M16</f>
        <v>401.5669277400001</v>
      </c>
      <c r="O16" s="35"/>
      <c r="P16" s="63" t="s">
        <v>9</v>
      </c>
      <c r="Q16" s="7">
        <f>Q13</f>
        <v>3.2792561999999994</v>
      </c>
      <c r="R16" s="7">
        <f t="shared" ref="R16:AB16" si="11">Q16+R13</f>
        <v>7.2793598100000025</v>
      </c>
      <c r="S16" s="7">
        <f t="shared" si="11"/>
        <v>9.6190970099999973</v>
      </c>
      <c r="T16" s="7">
        <f t="shared" si="11"/>
        <v>13.637491469999997</v>
      </c>
      <c r="U16" s="7">
        <f t="shared" si="11"/>
        <v>18.405459469999997</v>
      </c>
      <c r="V16" s="7">
        <f t="shared" si="11"/>
        <v>26.296178759999997</v>
      </c>
      <c r="W16" s="7">
        <f t="shared" si="11"/>
        <v>36.57300893</v>
      </c>
      <c r="X16" s="7">
        <f t="shared" si="11"/>
        <v>43.928012840000008</v>
      </c>
      <c r="Y16" s="7">
        <f t="shared" si="11"/>
        <v>52.018808140000019</v>
      </c>
      <c r="Z16" s="7">
        <f t="shared" si="11"/>
        <v>57.713617010000029</v>
      </c>
      <c r="AA16" s="7">
        <f t="shared" si="11"/>
        <v>63.289420030000031</v>
      </c>
      <c r="AB16" s="7">
        <f t="shared" si="11"/>
        <v>80.959471780000015</v>
      </c>
      <c r="AC16" s="64">
        <f>AB16</f>
        <v>80.959471780000015</v>
      </c>
    </row>
    <row r="17" spans="1:29" x14ac:dyDescent="0.25">
      <c r="A17" s="58" t="s">
        <v>10</v>
      </c>
      <c r="B17" s="50">
        <v>580.73269642682931</v>
      </c>
      <c r="C17" s="50">
        <f>B17</f>
        <v>580.73269642682931</v>
      </c>
      <c r="D17" s="50">
        <f t="shared" ref="D17:M17" si="12">C17</f>
        <v>580.73269642682931</v>
      </c>
      <c r="E17" s="50">
        <f t="shared" si="12"/>
        <v>580.73269642682931</v>
      </c>
      <c r="F17" s="50">
        <f t="shared" si="12"/>
        <v>580.73269642682931</v>
      </c>
      <c r="G17" s="50">
        <f t="shared" si="12"/>
        <v>580.73269642682931</v>
      </c>
      <c r="H17" s="50">
        <f t="shared" si="12"/>
        <v>580.73269642682931</v>
      </c>
      <c r="I17" s="50">
        <f t="shared" si="12"/>
        <v>580.73269642682931</v>
      </c>
      <c r="J17" s="50">
        <f t="shared" si="12"/>
        <v>580.73269642682931</v>
      </c>
      <c r="K17" s="50">
        <f t="shared" si="12"/>
        <v>580.73269642682931</v>
      </c>
      <c r="L17" s="50">
        <f t="shared" si="12"/>
        <v>580.73269642682931</v>
      </c>
      <c r="M17" s="50">
        <f t="shared" si="12"/>
        <v>580.73269642682931</v>
      </c>
      <c r="N17" s="65">
        <f>SUM(N14:N15)</f>
        <v>580.73269642682931</v>
      </c>
      <c r="O17" s="35"/>
      <c r="P17" s="58" t="s">
        <v>10</v>
      </c>
      <c r="Q17" s="50">
        <v>77.227484336048079</v>
      </c>
      <c r="R17" s="50">
        <f>'Raw Data-CapEx vs Budget Metric'!$Q17</f>
        <v>77.227484336048079</v>
      </c>
      <c r="S17" s="50">
        <f>'Raw Data-CapEx vs Budget Metric'!$R17</f>
        <v>77.227484336048079</v>
      </c>
      <c r="T17" s="50">
        <f>'Raw Data-CapEx vs Budget Metric'!$S17</f>
        <v>77.227484336048079</v>
      </c>
      <c r="U17" s="50">
        <f>'Raw Data-CapEx vs Budget Metric'!$T17</f>
        <v>77.227484336048079</v>
      </c>
      <c r="V17" s="50">
        <f>'Raw Data-CapEx vs Budget Metric'!$U17</f>
        <v>77.227484336048079</v>
      </c>
      <c r="W17" s="50">
        <f>'Raw Data-CapEx vs Budget Metric'!$V17</f>
        <v>77.227484336048079</v>
      </c>
      <c r="X17" s="50">
        <f>'Raw Data-CapEx vs Budget Metric'!$W17</f>
        <v>77.227484336048079</v>
      </c>
      <c r="Y17" s="50">
        <f>'Raw Data-CapEx vs Budget Metric'!$X17</f>
        <v>77.227484336048079</v>
      </c>
      <c r="Z17" s="50">
        <f>'Raw Data-CapEx vs Budget Metric'!$Y17</f>
        <v>77.227484336048079</v>
      </c>
      <c r="AA17" s="50">
        <f>'Raw Data-CapEx vs Budget Metric'!$Z17</f>
        <v>77.227484336048079</v>
      </c>
      <c r="AB17" s="50">
        <f>'Raw Data-CapEx vs Budget Metric'!$AA17</f>
        <v>77.227484336048079</v>
      </c>
      <c r="AC17" s="65">
        <f>'Raw Data-CapEx vs Budget Metric'!$AB17</f>
        <v>77.227484336048079</v>
      </c>
    </row>
    <row r="18" spans="1:29" ht="15.75" thickBot="1" x14ac:dyDescent="0.3">
      <c r="A18" s="66" t="s">
        <v>11</v>
      </c>
      <c r="B18" s="67">
        <f t="shared" ref="B18:M18" si="13">B16/$N$17</f>
        <v>1.9346673295870837E-2</v>
      </c>
      <c r="C18" s="67">
        <f t="shared" si="13"/>
        <v>4.6506140580983957E-2</v>
      </c>
      <c r="D18" s="67">
        <f t="shared" si="13"/>
        <v>6.4769668457507354E-2</v>
      </c>
      <c r="E18" s="67">
        <f t="shared" si="13"/>
        <v>7.728702114787013E-2</v>
      </c>
      <c r="F18" s="67">
        <f t="shared" si="13"/>
        <v>0.11557878938620599</v>
      </c>
      <c r="G18" s="67">
        <f t="shared" si="13"/>
        <v>0.16094017215677145</v>
      </c>
      <c r="H18" s="67">
        <f t="shared" si="13"/>
        <v>0.22234110075851202</v>
      </c>
      <c r="I18" s="67">
        <f t="shared" si="13"/>
        <v>0.30111606609364194</v>
      </c>
      <c r="J18" s="67">
        <f t="shared" si="13"/>
        <v>0.38502962549857545</v>
      </c>
      <c r="K18" s="67">
        <f t="shared" si="13"/>
        <v>0.46684407264842082</v>
      </c>
      <c r="L18" s="67">
        <f t="shared" si="13"/>
        <v>0.57354291984826544</v>
      </c>
      <c r="M18" s="67">
        <f t="shared" si="13"/>
        <v>0.69148324213667967</v>
      </c>
      <c r="N18" s="68"/>
      <c r="O18" s="35"/>
      <c r="P18" s="66" t="s">
        <v>11</v>
      </c>
      <c r="Q18" s="67">
        <f>Q16/$AC$17</f>
        <v>4.2462294715319572E-2</v>
      </c>
      <c r="R18" s="67">
        <f t="shared" ref="R18:AB18" si="14">R16/$AB$17</f>
        <v>9.4258668045233196E-2</v>
      </c>
      <c r="S18" s="67">
        <f t="shared" si="14"/>
        <v>0.12455535866147611</v>
      </c>
      <c r="T18" s="67">
        <f t="shared" si="14"/>
        <v>0.17658857578032383</v>
      </c>
      <c r="U18" s="67">
        <f t="shared" si="14"/>
        <v>0.23832783921732301</v>
      </c>
      <c r="V18" s="67">
        <f t="shared" si="14"/>
        <v>0.34050285317562162</v>
      </c>
      <c r="W18" s="67">
        <f t="shared" si="14"/>
        <v>0.47357503930668021</v>
      </c>
      <c r="X18" s="67">
        <f t="shared" si="14"/>
        <v>0.56881320449144013</v>
      </c>
      <c r="Y18" s="67">
        <f t="shared" si="14"/>
        <v>0.67357895427028425</v>
      </c>
      <c r="Z18" s="67">
        <f t="shared" si="14"/>
        <v>0.74731965577001958</v>
      </c>
      <c r="AA18" s="67">
        <f t="shared" si="14"/>
        <v>0.81951937932617513</v>
      </c>
      <c r="AB18" s="67">
        <f t="shared" si="14"/>
        <v>1.0483246019993677</v>
      </c>
      <c r="AC18" s="68"/>
    </row>
    <row r="19" spans="1:29" ht="15.75" thickBot="1" x14ac:dyDescent="0.3">
      <c r="A19" s="3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x14ac:dyDescent="0.25">
      <c r="A20" s="55" t="s">
        <v>19</v>
      </c>
      <c r="B20" s="56">
        <v>45108</v>
      </c>
      <c r="C20" s="56">
        <v>45139</v>
      </c>
      <c r="D20" s="56">
        <v>45170</v>
      </c>
      <c r="E20" s="56">
        <v>45200</v>
      </c>
      <c r="F20" s="56">
        <v>45231</v>
      </c>
      <c r="G20" s="56">
        <v>45261</v>
      </c>
      <c r="H20" s="56">
        <v>45292</v>
      </c>
      <c r="I20" s="56">
        <v>45323</v>
      </c>
      <c r="J20" s="56">
        <v>45352</v>
      </c>
      <c r="K20" s="56">
        <v>45383</v>
      </c>
      <c r="L20" s="56">
        <v>45413</v>
      </c>
      <c r="M20" s="56">
        <v>45444</v>
      </c>
      <c r="N20" s="57" t="s">
        <v>3</v>
      </c>
      <c r="O20" s="35"/>
      <c r="P20" s="55" t="s">
        <v>20</v>
      </c>
      <c r="Q20" s="56">
        <v>45108</v>
      </c>
      <c r="R20" s="56">
        <v>45139</v>
      </c>
      <c r="S20" s="56">
        <v>45170</v>
      </c>
      <c r="T20" s="56">
        <v>45200</v>
      </c>
      <c r="U20" s="56">
        <v>45231</v>
      </c>
      <c r="V20" s="56">
        <v>45261</v>
      </c>
      <c r="W20" s="56">
        <v>45292</v>
      </c>
      <c r="X20" s="56">
        <v>45323</v>
      </c>
      <c r="Y20" s="56">
        <v>45352</v>
      </c>
      <c r="Z20" s="56">
        <v>45383</v>
      </c>
      <c r="AA20" s="56">
        <v>45413</v>
      </c>
      <c r="AB20" s="56">
        <v>45444</v>
      </c>
      <c r="AC20" s="57" t="s">
        <v>3</v>
      </c>
    </row>
    <row r="21" spans="1:29" x14ac:dyDescent="0.25">
      <c r="A21" s="58" t="s">
        <v>5</v>
      </c>
      <c r="B21" s="59">
        <v>37.470523999999997</v>
      </c>
      <c r="C21" s="59">
        <v>54.422998</v>
      </c>
      <c r="D21" s="59">
        <v>71.420539000000005</v>
      </c>
      <c r="E21" s="59">
        <v>54.258181</v>
      </c>
      <c r="F21" s="59">
        <v>56.302886000000001</v>
      </c>
      <c r="G21" s="59">
        <v>55.927692999999998</v>
      </c>
      <c r="H21" s="59">
        <v>45.709718000000002</v>
      </c>
      <c r="I21" s="59">
        <v>44.887518999999998</v>
      </c>
      <c r="J21" s="59">
        <v>81.189678000000001</v>
      </c>
      <c r="K21" s="59">
        <v>51.523713000000001</v>
      </c>
      <c r="L21" s="59">
        <v>40.936610000000002</v>
      </c>
      <c r="M21" s="59">
        <v>48.268799739999999</v>
      </c>
      <c r="N21" s="60">
        <f>SUM(B21:M21)</f>
        <v>642.31885874</v>
      </c>
      <c r="O21" s="35"/>
      <c r="P21" s="58" t="s">
        <v>5</v>
      </c>
      <c r="Q21" s="59">
        <v>6.6594439999999997</v>
      </c>
      <c r="R21" s="59">
        <v>8.0201609999999999</v>
      </c>
      <c r="S21" s="59">
        <v>12.075029000000001</v>
      </c>
      <c r="T21" s="59">
        <v>6.3767100000000001</v>
      </c>
      <c r="U21" s="59">
        <v>6.7387269999999999</v>
      </c>
      <c r="V21" s="59">
        <v>9.4022459999999999</v>
      </c>
      <c r="W21" s="59">
        <v>9.9030369999999994</v>
      </c>
      <c r="X21" s="59">
        <v>13.255978000000001</v>
      </c>
      <c r="Y21" s="59">
        <v>23.938389999999998</v>
      </c>
      <c r="Z21" s="59">
        <v>2.7082470000000001</v>
      </c>
      <c r="AA21" s="59">
        <v>9.4037989999999994</v>
      </c>
      <c r="AB21" s="59">
        <v>19.423633250000002</v>
      </c>
      <c r="AC21" s="60">
        <f>SUM(Q21:AB21)</f>
        <v>127.90540124999998</v>
      </c>
    </row>
    <row r="22" spans="1:29" x14ac:dyDescent="0.25">
      <c r="A22" s="58" t="s">
        <v>6</v>
      </c>
      <c r="B22" s="61">
        <v>47.019658999999997</v>
      </c>
      <c r="C22" s="61">
        <v>50.567650999999998</v>
      </c>
      <c r="D22" s="61">
        <v>40.925879999999999</v>
      </c>
      <c r="E22" s="61">
        <v>49.113537999999998</v>
      </c>
      <c r="F22" s="61">
        <v>68.692957000000007</v>
      </c>
      <c r="G22" s="61">
        <v>65.809757000000005</v>
      </c>
      <c r="H22" s="61">
        <v>70.380155000000002</v>
      </c>
      <c r="I22" s="61">
        <v>73.315276999999995</v>
      </c>
      <c r="J22" s="61">
        <v>82.980163000000005</v>
      </c>
      <c r="K22" s="61">
        <v>73.957436000000001</v>
      </c>
      <c r="L22" s="61">
        <v>83.798698000000002</v>
      </c>
      <c r="M22" s="61">
        <v>80.291174999999996</v>
      </c>
      <c r="N22" s="62">
        <f>SUM(B22:M22)</f>
        <v>786.85234600000001</v>
      </c>
      <c r="O22" s="35"/>
      <c r="P22" s="58" t="s">
        <v>6</v>
      </c>
      <c r="Q22" s="61">
        <v>6.8330250000000001</v>
      </c>
      <c r="R22" s="61">
        <v>6.3305249999999997</v>
      </c>
      <c r="S22" s="61">
        <v>6.392055</v>
      </c>
      <c r="T22" s="61">
        <v>14.995526999999999</v>
      </c>
      <c r="U22" s="61">
        <v>6.8988930000000002</v>
      </c>
      <c r="V22" s="61">
        <v>6.8638909999999997</v>
      </c>
      <c r="W22" s="61">
        <v>7.2796260000000004</v>
      </c>
      <c r="X22" s="61">
        <v>7.1685429999999997</v>
      </c>
      <c r="Y22" s="61">
        <v>6.3467929999999999</v>
      </c>
      <c r="Z22" s="61">
        <v>18.893833000000001</v>
      </c>
      <c r="AA22" s="61">
        <v>18.50994</v>
      </c>
      <c r="AB22" s="61">
        <v>18.884689999999999</v>
      </c>
      <c r="AC22" s="62">
        <f>SUM(Q22:AB22)</f>
        <v>125.39734100000001</v>
      </c>
    </row>
    <row r="23" spans="1:29" x14ac:dyDescent="0.25">
      <c r="A23" s="58" t="s">
        <v>7</v>
      </c>
      <c r="B23" s="46">
        <f t="shared" ref="B23:M23" si="15">B22*0.02</f>
        <v>0.94039317999999994</v>
      </c>
      <c r="C23" s="46">
        <f t="shared" si="15"/>
        <v>1.01135302</v>
      </c>
      <c r="D23" s="46">
        <f t="shared" si="15"/>
        <v>0.81851759999999996</v>
      </c>
      <c r="E23" s="46">
        <f t="shared" si="15"/>
        <v>0.98227076000000002</v>
      </c>
      <c r="F23" s="46">
        <f t="shared" si="15"/>
        <v>1.3738591400000002</v>
      </c>
      <c r="G23" s="46">
        <f t="shared" si="15"/>
        <v>1.31619514</v>
      </c>
      <c r="H23" s="46">
        <f t="shared" si="15"/>
        <v>1.4076031</v>
      </c>
      <c r="I23" s="46">
        <f t="shared" si="15"/>
        <v>1.46630554</v>
      </c>
      <c r="J23" s="46">
        <f t="shared" si="15"/>
        <v>1.6596032600000001</v>
      </c>
      <c r="K23" s="46">
        <f t="shared" si="15"/>
        <v>1.47914872</v>
      </c>
      <c r="L23" s="46">
        <f t="shared" si="15"/>
        <v>1.6759739600000001</v>
      </c>
      <c r="M23" s="46">
        <f t="shared" si="15"/>
        <v>1.6058234999999998</v>
      </c>
      <c r="N23" s="62">
        <f>SUM(B23:M23)</f>
        <v>15.737046920000001</v>
      </c>
      <c r="O23" s="35"/>
      <c r="P23" s="58" t="s">
        <v>7</v>
      </c>
      <c r="Q23" s="46">
        <f t="shared" ref="Q23:AB23" si="16">Q22*0.02</f>
        <v>0.13666050000000002</v>
      </c>
      <c r="R23" s="46">
        <f t="shared" si="16"/>
        <v>0.12661049999999999</v>
      </c>
      <c r="S23" s="46">
        <f t="shared" si="16"/>
        <v>0.12784110000000001</v>
      </c>
      <c r="T23" s="46">
        <f t="shared" si="16"/>
        <v>0.29991054</v>
      </c>
      <c r="U23" s="46">
        <f t="shared" si="16"/>
        <v>0.13797786000000001</v>
      </c>
      <c r="V23" s="46">
        <f t="shared" si="16"/>
        <v>0.13727781999999999</v>
      </c>
      <c r="W23" s="46">
        <f t="shared" si="16"/>
        <v>0.14559252</v>
      </c>
      <c r="X23" s="46">
        <f t="shared" si="16"/>
        <v>0.14337085999999999</v>
      </c>
      <c r="Y23" s="46">
        <f t="shared" si="16"/>
        <v>0.12693586000000001</v>
      </c>
      <c r="Z23" s="46">
        <f t="shared" si="16"/>
        <v>0.37787666000000003</v>
      </c>
      <c r="AA23" s="46">
        <f t="shared" si="16"/>
        <v>0.37019879999999999</v>
      </c>
      <c r="AB23" s="46">
        <f t="shared" si="16"/>
        <v>0.37769379999999997</v>
      </c>
      <c r="AC23" s="62">
        <f>SUM(Q23:AB23)</f>
        <v>2.5079468199999999</v>
      </c>
    </row>
    <row r="24" spans="1:29" x14ac:dyDescent="0.25">
      <c r="A24" s="63" t="s">
        <v>130</v>
      </c>
      <c r="B24" s="7">
        <f>B21</f>
        <v>37.470523999999997</v>
      </c>
      <c r="C24" s="7">
        <f t="shared" ref="C24:M24" si="17">B24+C21</f>
        <v>91.89352199999999</v>
      </c>
      <c r="D24" s="7">
        <f t="shared" si="17"/>
        <v>163.31406099999998</v>
      </c>
      <c r="E24" s="7">
        <f t="shared" si="17"/>
        <v>217.57224199999999</v>
      </c>
      <c r="F24" s="7">
        <f t="shared" si="17"/>
        <v>273.87512800000002</v>
      </c>
      <c r="G24" s="7">
        <f t="shared" si="17"/>
        <v>329.80282099999999</v>
      </c>
      <c r="H24" s="7">
        <f t="shared" si="17"/>
        <v>375.512539</v>
      </c>
      <c r="I24" s="7">
        <f t="shared" si="17"/>
        <v>420.400058</v>
      </c>
      <c r="J24" s="7">
        <f t="shared" si="17"/>
        <v>501.58973600000002</v>
      </c>
      <c r="K24" s="7">
        <f t="shared" si="17"/>
        <v>553.11344900000006</v>
      </c>
      <c r="L24" s="7">
        <f t="shared" si="17"/>
        <v>594.05005900000003</v>
      </c>
      <c r="M24" s="7">
        <f t="shared" si="17"/>
        <v>642.31885874</v>
      </c>
      <c r="N24" s="64">
        <f>M24</f>
        <v>642.31885874</v>
      </c>
      <c r="O24" s="35"/>
      <c r="P24" s="63" t="s">
        <v>130</v>
      </c>
      <c r="Q24" s="7">
        <f>Q21</f>
        <v>6.6594439999999997</v>
      </c>
      <c r="R24" s="7">
        <f t="shared" ref="R24:AB24" si="18">Q24+R21</f>
        <v>14.679604999999999</v>
      </c>
      <c r="S24" s="7">
        <f t="shared" si="18"/>
        <v>26.754633999999999</v>
      </c>
      <c r="T24" s="7">
        <f t="shared" si="18"/>
        <v>33.131343999999999</v>
      </c>
      <c r="U24" s="7">
        <f t="shared" si="18"/>
        <v>39.870070999999996</v>
      </c>
      <c r="V24" s="7">
        <f t="shared" si="18"/>
        <v>49.272316999999994</v>
      </c>
      <c r="W24" s="7">
        <f t="shared" si="18"/>
        <v>59.175353999999992</v>
      </c>
      <c r="X24" s="7">
        <f t="shared" si="18"/>
        <v>72.431331999999998</v>
      </c>
      <c r="Y24" s="7">
        <f t="shared" si="18"/>
        <v>96.369721999999996</v>
      </c>
      <c r="Z24" s="7">
        <f t="shared" si="18"/>
        <v>99.077968999999996</v>
      </c>
      <c r="AA24" s="7">
        <f t="shared" si="18"/>
        <v>108.48176799999999</v>
      </c>
      <c r="AB24" s="7">
        <f t="shared" si="18"/>
        <v>127.90540124999998</v>
      </c>
      <c r="AC24" s="64">
        <f>AB24</f>
        <v>127.90540124999998</v>
      </c>
    </row>
    <row r="25" spans="1:29" x14ac:dyDescent="0.25">
      <c r="A25" s="58" t="s">
        <v>10</v>
      </c>
      <c r="B25" s="50">
        <v>802.58939292000002</v>
      </c>
      <c r="C25" s="50">
        <f>B25</f>
        <v>802.58939292000002</v>
      </c>
      <c r="D25" s="50">
        <f t="shared" ref="D25:M25" si="19">C25</f>
        <v>802.58939292000002</v>
      </c>
      <c r="E25" s="50">
        <f t="shared" si="19"/>
        <v>802.58939292000002</v>
      </c>
      <c r="F25" s="50">
        <f t="shared" si="19"/>
        <v>802.58939292000002</v>
      </c>
      <c r="G25" s="50">
        <f t="shared" si="19"/>
        <v>802.58939292000002</v>
      </c>
      <c r="H25" s="50">
        <f t="shared" si="19"/>
        <v>802.58939292000002</v>
      </c>
      <c r="I25" s="50">
        <f t="shared" si="19"/>
        <v>802.58939292000002</v>
      </c>
      <c r="J25" s="50">
        <f t="shared" si="19"/>
        <v>802.58939292000002</v>
      </c>
      <c r="K25" s="50">
        <f t="shared" si="19"/>
        <v>802.58939292000002</v>
      </c>
      <c r="L25" s="50">
        <f t="shared" si="19"/>
        <v>802.58939292000002</v>
      </c>
      <c r="M25" s="50">
        <f t="shared" si="19"/>
        <v>802.58939292000002</v>
      </c>
      <c r="N25" s="65">
        <f>SUM(N22:N23)</f>
        <v>802.58939292000002</v>
      </c>
      <c r="O25" s="35"/>
      <c r="P25" s="58" t="s">
        <v>10</v>
      </c>
      <c r="Q25" s="50">
        <v>127.90528782000001</v>
      </c>
      <c r="R25" s="50">
        <f>'Raw Data-CapEx vs Budget Metric'!$Q25</f>
        <v>127.90528782000001</v>
      </c>
      <c r="S25" s="50">
        <f>'Raw Data-CapEx vs Budget Metric'!$R25</f>
        <v>127.90528782000001</v>
      </c>
      <c r="T25" s="50">
        <f>'Raw Data-CapEx vs Budget Metric'!$S25</f>
        <v>127.90528782000001</v>
      </c>
      <c r="U25" s="50">
        <f>'Raw Data-CapEx vs Budget Metric'!$T25</f>
        <v>127.90528782000001</v>
      </c>
      <c r="V25" s="50">
        <f>'Raw Data-CapEx vs Budget Metric'!$U25</f>
        <v>127.90528782000001</v>
      </c>
      <c r="W25" s="50">
        <f>'Raw Data-CapEx vs Budget Metric'!$V25</f>
        <v>127.90528782000001</v>
      </c>
      <c r="X25" s="50">
        <f>'Raw Data-CapEx vs Budget Metric'!$W25</f>
        <v>127.90528782000001</v>
      </c>
      <c r="Y25" s="50">
        <f>'Raw Data-CapEx vs Budget Metric'!$X25</f>
        <v>127.90528782000001</v>
      </c>
      <c r="Z25" s="50">
        <f>'Raw Data-CapEx vs Budget Metric'!$Y25</f>
        <v>127.90528782000001</v>
      </c>
      <c r="AA25" s="50">
        <f>'Raw Data-CapEx vs Budget Metric'!$Z25</f>
        <v>127.90528782000001</v>
      </c>
      <c r="AB25" s="50">
        <f>'Raw Data-CapEx vs Budget Metric'!$AA25</f>
        <v>127.90528782000001</v>
      </c>
      <c r="AC25" s="65">
        <f>'Raw Data-CapEx vs Budget Metric'!$AB25</f>
        <v>127.90528782000001</v>
      </c>
    </row>
    <row r="26" spans="1:29" ht="15.75" thickBot="1" x14ac:dyDescent="0.3">
      <c r="A26" s="66" t="s">
        <v>11</v>
      </c>
      <c r="B26" s="67">
        <f>B24/B25</f>
        <v>4.668704113279374E-2</v>
      </c>
      <c r="C26" s="67">
        <f>C24/C25</f>
        <v>0.11449630758970133</v>
      </c>
      <c r="D26" s="67">
        <f t="shared" ref="D26:L26" si="20">D24/D25</f>
        <v>0.2034839513712321</v>
      </c>
      <c r="E26" s="67">
        <f t="shared" si="20"/>
        <v>0.27108786126418072</v>
      </c>
      <c r="F26" s="67">
        <f t="shared" si="20"/>
        <v>0.34123940637139616</v>
      </c>
      <c r="G26" s="67">
        <f t="shared" si="20"/>
        <v>0.41092347333435775</v>
      </c>
      <c r="H26" s="67">
        <f t="shared" si="20"/>
        <v>0.46787627934353987</v>
      </c>
      <c r="I26" s="67">
        <f t="shared" si="20"/>
        <v>0.52380465242692831</v>
      </c>
      <c r="J26" s="67">
        <f t="shared" si="20"/>
        <v>0.62496432226085641</v>
      </c>
      <c r="K26" s="67">
        <f t="shared" si="20"/>
        <v>0.68916117491616657</v>
      </c>
      <c r="L26" s="67">
        <f t="shared" si="20"/>
        <v>0.74016684526406817</v>
      </c>
      <c r="M26" s="67">
        <f>M24/M25</f>
        <v>0.80030818299641371</v>
      </c>
      <c r="N26" s="68"/>
      <c r="O26" s="35"/>
      <c r="P26" s="66" t="s">
        <v>11</v>
      </c>
      <c r="Q26" s="67">
        <f>Q24/Q25</f>
        <v>5.2065431488428973E-2</v>
      </c>
      <c r="R26" s="67">
        <f>R24/R25</f>
        <v>0.11476933635971702</v>
      </c>
      <c r="S26" s="67">
        <f t="shared" ref="S26" si="21">S24/S25</f>
        <v>0.2091753551084734</v>
      </c>
      <c r="T26" s="67">
        <f t="shared" ref="T26" si="22">T24/T25</f>
        <v>0.25903029159064517</v>
      </c>
      <c r="U26" s="67">
        <f t="shared" ref="U26" si="23">U24/U25</f>
        <v>0.3117155801729542</v>
      </c>
      <c r="V26" s="67">
        <f t="shared" ref="V26" si="24">V24/V25</f>
        <v>0.38522501954212007</v>
      </c>
      <c r="W26" s="67">
        <f t="shared" ref="W26" si="25">W24/W25</f>
        <v>0.46264978570140858</v>
      </c>
      <c r="X26" s="67">
        <f t="shared" ref="X26" si="26">X24/X25</f>
        <v>0.56628880036556406</v>
      </c>
      <c r="Y26" s="67">
        <f t="shared" ref="Y26" si="27">Y24/Y25</f>
        <v>0.7534459571024168</v>
      </c>
      <c r="Z26" s="67">
        <f t="shared" ref="Z26" si="28">Z24/Z25</f>
        <v>0.77461980414313714</v>
      </c>
      <c r="AA26" s="67">
        <f t="shared" ref="AA26" si="29">AA24/AA25</f>
        <v>0.84814138530899075</v>
      </c>
      <c r="AB26" s="67">
        <f>AB24/AB25</f>
        <v>1.0000008868280734</v>
      </c>
      <c r="AC26" s="68"/>
    </row>
    <row r="27" spans="1:29" ht="15.75" thickBot="1" x14ac:dyDescent="0.3"/>
    <row r="28" spans="1:29" x14ac:dyDescent="0.25">
      <c r="A28" s="55" t="s">
        <v>21</v>
      </c>
      <c r="B28" s="56">
        <v>45474</v>
      </c>
      <c r="C28" s="56">
        <v>45505</v>
      </c>
      <c r="D28" s="56">
        <v>45536</v>
      </c>
      <c r="E28" s="56">
        <v>45566</v>
      </c>
      <c r="F28" s="56">
        <v>45597</v>
      </c>
      <c r="G28" s="56">
        <v>45627</v>
      </c>
      <c r="H28" s="57" t="s">
        <v>3</v>
      </c>
      <c r="I28" s="35"/>
      <c r="P28" s="55" t="s">
        <v>22</v>
      </c>
      <c r="Q28" s="56">
        <v>45474</v>
      </c>
      <c r="R28" s="56">
        <v>45505</v>
      </c>
      <c r="S28" s="56">
        <v>45536</v>
      </c>
      <c r="T28" s="56">
        <v>45566</v>
      </c>
      <c r="U28" s="56">
        <v>45597</v>
      </c>
      <c r="V28" s="56">
        <v>45627</v>
      </c>
      <c r="W28" s="57" t="s">
        <v>3</v>
      </c>
    </row>
    <row r="29" spans="1:29" x14ac:dyDescent="0.25">
      <c r="A29" s="58" t="s">
        <v>5</v>
      </c>
      <c r="B29" s="59">
        <v>41.360760079999999</v>
      </c>
      <c r="C29" s="59">
        <v>38.898752420000001</v>
      </c>
      <c r="D29" s="59">
        <v>39.826536390000001</v>
      </c>
      <c r="E29" s="59">
        <v>48.444670289999998</v>
      </c>
      <c r="F29" s="59">
        <v>63.916048310000001</v>
      </c>
      <c r="G29" s="59">
        <v>104.45374486</v>
      </c>
      <c r="H29" s="60">
        <f>SUM(B29:G29)</f>
        <v>336.90051234999999</v>
      </c>
      <c r="I29" s="35"/>
      <c r="P29" s="58" t="s">
        <v>5</v>
      </c>
      <c r="Q29" s="59">
        <v>14.556808549999987</v>
      </c>
      <c r="R29" s="59">
        <v>4.1862806199999989</v>
      </c>
      <c r="S29" s="59">
        <v>9.32739958999999</v>
      </c>
      <c r="T29" s="59">
        <v>9.2088455599999861</v>
      </c>
      <c r="U29" s="59">
        <v>7.9767235400000001</v>
      </c>
      <c r="V29" s="59">
        <v>7.9902955000000002</v>
      </c>
      <c r="W29" s="60">
        <f>SUM(Q29:V29)</f>
        <v>53.246353359999965</v>
      </c>
    </row>
    <row r="30" spans="1:29" x14ac:dyDescent="0.25">
      <c r="A30" s="58" t="s">
        <v>6</v>
      </c>
      <c r="B30" s="61">
        <v>61.603430046032777</v>
      </c>
      <c r="C30" s="61">
        <v>73.211490269999999</v>
      </c>
      <c r="D30" s="61">
        <v>76.543210534384386</v>
      </c>
      <c r="E30" s="61">
        <v>97.724710800302745</v>
      </c>
      <c r="F30" s="61">
        <v>90.526450448126056</v>
      </c>
      <c r="G30" s="61">
        <v>88.14601921748654</v>
      </c>
      <c r="H30" s="62">
        <f>SUM(B30:G30)</f>
        <v>487.75531131633255</v>
      </c>
      <c r="I30" s="35"/>
      <c r="P30" s="58" t="s">
        <v>6</v>
      </c>
      <c r="Q30" s="61">
        <v>15.983209896226931</v>
      </c>
      <c r="R30" s="61">
        <v>7.9832098962269304</v>
      </c>
      <c r="S30" s="61">
        <v>7.9832098962269304</v>
      </c>
      <c r="T30" s="61">
        <v>8.9150074517824791</v>
      </c>
      <c r="U30" s="61">
        <v>9.1650074517824862</v>
      </c>
      <c r="V30" s="61">
        <v>9.3205956870766045</v>
      </c>
      <c r="W30" s="62">
        <f>SUM(Q30:V30)</f>
        <v>59.350240279322364</v>
      </c>
    </row>
    <row r="31" spans="1:29" x14ac:dyDescent="0.25">
      <c r="A31" s="58" t="s">
        <v>7</v>
      </c>
      <c r="B31" s="46">
        <f t="shared" ref="B31:G31" si="30">B30*0.02</f>
        <v>1.2320686009206556</v>
      </c>
      <c r="C31" s="46">
        <f t="shared" si="30"/>
        <v>1.4642298054</v>
      </c>
      <c r="D31" s="46">
        <f t="shared" si="30"/>
        <v>1.5308642106876877</v>
      </c>
      <c r="E31" s="46">
        <f t="shared" si="30"/>
        <v>1.954494216006055</v>
      </c>
      <c r="F31" s="46">
        <f t="shared" si="30"/>
        <v>1.8105290089625212</v>
      </c>
      <c r="G31" s="46">
        <f t="shared" si="30"/>
        <v>1.7629203843497308</v>
      </c>
      <c r="H31" s="62">
        <f>SUM(B31:G31)</f>
        <v>9.7551062263266513</v>
      </c>
      <c r="I31" s="35"/>
      <c r="P31" s="58" t="s">
        <v>7</v>
      </c>
      <c r="Q31" s="46">
        <f t="shared" ref="Q31:V31" si="31">Q30*0.02</f>
        <v>0.31966419792453865</v>
      </c>
      <c r="R31" s="46">
        <f t="shared" si="31"/>
        <v>0.15966419792453862</v>
      </c>
      <c r="S31" s="46">
        <f t="shared" si="31"/>
        <v>0.15966419792453862</v>
      </c>
      <c r="T31" s="46">
        <f t="shared" si="31"/>
        <v>0.17830014903564959</v>
      </c>
      <c r="U31" s="46">
        <f t="shared" si="31"/>
        <v>0.18330014903564973</v>
      </c>
      <c r="V31" s="46">
        <f t="shared" si="31"/>
        <v>0.1864119137415321</v>
      </c>
      <c r="W31" s="62">
        <f>SUM(Q31:V31)</f>
        <v>1.1870048055864473</v>
      </c>
    </row>
    <row r="32" spans="1:29" x14ac:dyDescent="0.25">
      <c r="A32" s="63" t="s">
        <v>130</v>
      </c>
      <c r="B32" s="7">
        <f>B29</f>
        <v>41.360760079999999</v>
      </c>
      <c r="C32" s="7">
        <f t="shared" ref="C32:G32" si="32">B32+C29</f>
        <v>80.2595125</v>
      </c>
      <c r="D32" s="7">
        <f t="shared" si="32"/>
        <v>120.08604889</v>
      </c>
      <c r="E32" s="7">
        <f t="shared" si="32"/>
        <v>168.53071918000001</v>
      </c>
      <c r="F32" s="7">
        <f t="shared" si="32"/>
        <v>232.44676749000001</v>
      </c>
      <c r="G32" s="7">
        <f t="shared" si="32"/>
        <v>336.90051234999999</v>
      </c>
      <c r="H32" s="64">
        <f>G32</f>
        <v>336.90051234999999</v>
      </c>
      <c r="I32" s="35"/>
      <c r="P32" s="69" t="s">
        <v>130</v>
      </c>
      <c r="Q32" s="7">
        <f>Q29</f>
        <v>14.556808549999987</v>
      </c>
      <c r="R32" s="7">
        <f t="shared" ref="R32:V32" si="33">Q32+R29</f>
        <v>18.743089169999987</v>
      </c>
      <c r="S32" s="7">
        <f t="shared" si="33"/>
        <v>28.070488759999975</v>
      </c>
      <c r="T32" s="7">
        <f t="shared" si="33"/>
        <v>37.279334319999961</v>
      </c>
      <c r="U32" s="7">
        <f t="shared" si="33"/>
        <v>45.256057859999963</v>
      </c>
      <c r="V32" s="7">
        <f t="shared" si="33"/>
        <v>53.246353359999965</v>
      </c>
      <c r="W32" s="64">
        <f>V32</f>
        <v>53.246353359999965</v>
      </c>
    </row>
    <row r="33" spans="1:23" x14ac:dyDescent="0.25">
      <c r="A33" s="58" t="s">
        <v>10</v>
      </c>
      <c r="B33" s="50">
        <v>1207.1571741648315</v>
      </c>
      <c r="C33" s="50">
        <f>B33</f>
        <v>1207.1571741648315</v>
      </c>
      <c r="D33" s="50">
        <f t="shared" ref="D33:G33" si="34">C33</f>
        <v>1207.1571741648315</v>
      </c>
      <c r="E33" s="50">
        <f t="shared" si="34"/>
        <v>1207.1571741648315</v>
      </c>
      <c r="F33" s="50">
        <f t="shared" si="34"/>
        <v>1207.1571741648315</v>
      </c>
      <c r="G33" s="50">
        <f t="shared" si="34"/>
        <v>1207.1571741648315</v>
      </c>
      <c r="H33" s="65">
        <f>G33</f>
        <v>1207.1571741648315</v>
      </c>
      <c r="I33" s="35"/>
      <c r="P33" s="70" t="s">
        <v>10</v>
      </c>
      <c r="Q33" s="50">
        <v>125.62263592981765</v>
      </c>
      <c r="R33" s="50">
        <f>Q33</f>
        <v>125.62263592981765</v>
      </c>
      <c r="S33" s="50">
        <f>R33</f>
        <v>125.62263592981765</v>
      </c>
      <c r="T33" s="50">
        <f>S33</f>
        <v>125.62263592981765</v>
      </c>
      <c r="U33" s="50">
        <f>T33</f>
        <v>125.62263592981765</v>
      </c>
      <c r="V33" s="50">
        <f>U33</f>
        <v>125.62263592981765</v>
      </c>
      <c r="W33" s="65">
        <f>V33</f>
        <v>125.62263592981765</v>
      </c>
    </row>
    <row r="34" spans="1:23" s="2" customFormat="1" ht="15.75" thickBot="1" x14ac:dyDescent="0.3">
      <c r="A34" s="66" t="s">
        <v>11</v>
      </c>
      <c r="B34" s="67">
        <f>B32/B33</f>
        <v>3.4262945178299031E-2</v>
      </c>
      <c r="C34" s="67">
        <f>C32/C33</f>
        <v>6.6486381572911021E-2</v>
      </c>
      <c r="D34" s="67">
        <f t="shared" ref="D34" si="35">D32/D33</f>
        <v>9.9478387288781361E-2</v>
      </c>
      <c r="E34" s="67">
        <f t="shared" ref="E34" si="36">E32/E33</f>
        <v>0.13960959085265556</v>
      </c>
      <c r="F34" s="67">
        <f t="shared" ref="F34" si="37">F32/F33</f>
        <v>0.19255716858147962</v>
      </c>
      <c r="G34" s="67">
        <f t="shared" ref="G34" si="38">G32/G33</f>
        <v>0.2790858717988266</v>
      </c>
      <c r="H34" s="68"/>
      <c r="I34" s="39"/>
      <c r="P34" s="66" t="s">
        <v>11</v>
      </c>
      <c r="Q34" s="67">
        <f>Q32/Q33</f>
        <v>0.11587727356821685</v>
      </c>
      <c r="R34" s="67">
        <f>R32/R33</f>
        <v>0.14920152750553095</v>
      </c>
      <c r="S34" s="67">
        <f t="shared" ref="S34" si="39">S32/S33</f>
        <v>0.22345088170003283</v>
      </c>
      <c r="T34" s="67">
        <f t="shared" ref="T34" si="40">T32/T33</f>
        <v>0.29675650446331209</v>
      </c>
      <c r="U34" s="67">
        <f t="shared" ref="U34" si="41">U32/U33</f>
        <v>0.36025400617515652</v>
      </c>
      <c r="V34" s="67">
        <f t="shared" ref="V34" si="42">V32/V33</f>
        <v>0.42385954542258947</v>
      </c>
      <c r="W34" s="68"/>
    </row>
    <row r="44" spans="1:23" x14ac:dyDescent="0.25">
      <c r="D44" s="35" t="s">
        <v>14</v>
      </c>
      <c r="E44" s="36"/>
    </row>
    <row r="45" spans="1:23" x14ac:dyDescent="0.25">
      <c r="D45" s="35" t="s">
        <v>14</v>
      </c>
      <c r="E45" s="35"/>
    </row>
    <row r="46" spans="1:23" x14ac:dyDescent="0.25">
      <c r="D46" s="37"/>
      <c r="E46" s="35"/>
    </row>
    <row r="85" hidden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EDC4-AF22-4BC2-873D-006B714A24C9}">
  <dimension ref="A1:D2"/>
  <sheetViews>
    <sheetView workbookViewId="0"/>
  </sheetViews>
  <sheetFormatPr defaultRowHeight="15" x14ac:dyDescent="0.25"/>
  <sheetData>
    <row r="1" spans="1:4" x14ac:dyDescent="0.25">
      <c r="A1" t="s">
        <v>23</v>
      </c>
      <c r="B1" t="s">
        <v>24</v>
      </c>
      <c r="C1" t="s">
        <v>25</v>
      </c>
      <c r="D1" t="s">
        <v>26</v>
      </c>
    </row>
    <row r="2" spans="1:4" x14ac:dyDescent="0.25">
      <c r="A2" t="e">
        <f>#REF!</f>
        <v>#REF!</v>
      </c>
      <c r="B2" t="s">
        <v>27</v>
      </c>
      <c r="C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919E-5407-4E52-8459-8CA0AA78FFBF}">
  <dimension ref="A1:CZ1"/>
  <sheetViews>
    <sheetView workbookViewId="0"/>
  </sheetViews>
  <sheetFormatPr defaultRowHeight="15" x14ac:dyDescent="0.25"/>
  <sheetData>
    <row r="1" spans="1:104" x14ac:dyDescent="0.25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Q1" t="s">
        <v>44</v>
      </c>
      <c r="R1" t="s">
        <v>45</v>
      </c>
      <c r="S1" t="s">
        <v>46</v>
      </c>
      <c r="T1" t="s">
        <v>47</v>
      </c>
      <c r="U1" t="s">
        <v>48</v>
      </c>
      <c r="V1" t="s">
        <v>49</v>
      </c>
      <c r="W1" t="s">
        <v>50</v>
      </c>
      <c r="X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G1" t="s">
        <v>58</v>
      </c>
      <c r="CV1" t="b">
        <v>1</v>
      </c>
      <c r="CW1" t="s">
        <v>59</v>
      </c>
      <c r="CX1" t="s">
        <v>60</v>
      </c>
      <c r="CY1" t="s">
        <v>61</v>
      </c>
      <c r="CZ1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A6021-6E51-42A7-8DEF-59CEA0CCAFC2}">
  <sheetPr>
    <pageSetUpPr fitToPage="1"/>
  </sheetPr>
  <dimension ref="A1:BB108"/>
  <sheetViews>
    <sheetView zoomScaleNormal="100" workbookViewId="0"/>
  </sheetViews>
  <sheetFormatPr defaultColWidth="11.42578125" defaultRowHeight="15" x14ac:dyDescent="0.25"/>
  <cols>
    <col min="1" max="1" width="30.5703125" style="15" customWidth="1"/>
    <col min="2" max="2" width="4" style="15" bestFit="1" customWidth="1"/>
    <col min="3" max="3" width="16" style="15" customWidth="1"/>
    <col min="4" max="4" width="14.5703125" style="15" bestFit="1" customWidth="1"/>
    <col min="5" max="5" width="13.5703125" style="15" bestFit="1" customWidth="1"/>
    <col min="6" max="6" width="14.5703125" style="15" bestFit="1" customWidth="1"/>
    <col min="7" max="8" width="13.5703125" style="15" bestFit="1" customWidth="1"/>
    <col min="9" max="10" width="16.5703125" style="15" bestFit="1" customWidth="1"/>
    <col min="11" max="11" width="14.140625" style="15" bestFit="1" customWidth="1"/>
    <col min="12" max="13" width="14.5703125" style="15" bestFit="1" customWidth="1"/>
    <col min="14" max="14" width="13.5703125" style="15" bestFit="1" customWidth="1"/>
    <col min="15" max="21" width="16.5703125" style="32" bestFit="1" customWidth="1"/>
    <col min="22" max="34" width="18" style="32" bestFit="1" customWidth="1"/>
    <col min="35" max="39" width="18" style="15" bestFit="1" customWidth="1"/>
    <col min="40" max="40" width="18" style="16" bestFit="1" customWidth="1"/>
    <col min="41" max="41" width="17.5703125" style="16" bestFit="1" customWidth="1"/>
    <col min="42" max="51" width="18" style="16" bestFit="1" customWidth="1"/>
    <col min="52" max="16384" width="11.42578125" style="15"/>
  </cols>
  <sheetData>
    <row r="1" spans="1:51" ht="21" x14ac:dyDescent="0.35">
      <c r="A1" s="29" t="s">
        <v>63</v>
      </c>
      <c r="B1" s="19"/>
      <c r="C1" s="19"/>
      <c r="D1" s="30"/>
      <c r="E1" s="30"/>
      <c r="F1" s="32"/>
      <c r="G1" s="32"/>
      <c r="H1" s="32"/>
      <c r="I1" s="32"/>
      <c r="J1" s="32"/>
      <c r="K1" s="32"/>
      <c r="L1" s="32"/>
      <c r="M1" s="32"/>
      <c r="N1" s="32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</row>
    <row r="2" spans="1:5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AF2" s="15"/>
      <c r="AG2" s="15"/>
      <c r="AH2" s="15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15"/>
      <c r="AX2" s="15"/>
      <c r="AY2" s="15"/>
    </row>
    <row r="3" spans="1:51" ht="15.75" thickBo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.75" hidden="1" thickBot="1" x14ac:dyDescent="0.3">
      <c r="C4" s="17" t="s">
        <v>64</v>
      </c>
      <c r="D4" s="17" t="s">
        <v>65</v>
      </c>
      <c r="E4" s="17" t="s">
        <v>66</v>
      </c>
      <c r="F4" s="17" t="s">
        <v>67</v>
      </c>
      <c r="G4" s="17" t="s">
        <v>68</v>
      </c>
      <c r="H4" s="17" t="s">
        <v>69</v>
      </c>
      <c r="I4" s="17" t="s">
        <v>70</v>
      </c>
      <c r="J4" s="17" t="s">
        <v>71</v>
      </c>
      <c r="K4" s="17" t="s">
        <v>72</v>
      </c>
      <c r="L4" s="17" t="s">
        <v>73</v>
      </c>
      <c r="M4" s="17" t="s">
        <v>74</v>
      </c>
      <c r="N4" s="18" t="s">
        <v>75</v>
      </c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</row>
    <row r="5" spans="1:51" x14ac:dyDescent="0.25">
      <c r="A5" s="9" t="s">
        <v>2</v>
      </c>
      <c r="B5" s="10"/>
      <c r="C5" s="11">
        <v>44378</v>
      </c>
      <c r="D5" s="11">
        <v>44409</v>
      </c>
      <c r="E5" s="11">
        <v>44440</v>
      </c>
      <c r="F5" s="11">
        <v>44470</v>
      </c>
      <c r="G5" s="11">
        <v>44501</v>
      </c>
      <c r="H5" s="11">
        <v>44531</v>
      </c>
      <c r="I5" s="11">
        <v>44562</v>
      </c>
      <c r="J5" s="11">
        <v>44593</v>
      </c>
      <c r="K5" s="11">
        <v>44621</v>
      </c>
      <c r="L5" s="11">
        <v>44652</v>
      </c>
      <c r="M5" s="11">
        <v>44682</v>
      </c>
      <c r="N5" s="12">
        <v>44713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</row>
    <row r="6" spans="1:51" x14ac:dyDescent="0.25">
      <c r="A6" s="31" t="s">
        <v>76</v>
      </c>
      <c r="B6" s="40">
        <v>132</v>
      </c>
      <c r="C6" s="20">
        <v>5264338.1399999997</v>
      </c>
      <c r="D6" s="20">
        <v>6357202.2400000002</v>
      </c>
      <c r="E6" s="20">
        <v>4367156.76</v>
      </c>
      <c r="F6" s="20">
        <v>7598400.0700000003</v>
      </c>
      <c r="G6" s="20">
        <v>6616314.8700000001</v>
      </c>
      <c r="H6" s="20">
        <v>6259672.8200000003</v>
      </c>
      <c r="I6" s="20">
        <v>5934788.6500000004</v>
      </c>
      <c r="J6" s="20">
        <v>6425385.0700000003</v>
      </c>
      <c r="K6" s="20">
        <v>-8972702.1300000008</v>
      </c>
      <c r="L6" s="20">
        <v>6697594.0300000003</v>
      </c>
      <c r="M6" s="20">
        <v>10090898.890000001</v>
      </c>
      <c r="N6" s="21">
        <v>9160520.1199999992</v>
      </c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</row>
    <row r="7" spans="1:51" x14ac:dyDescent="0.25">
      <c r="A7" s="31" t="s">
        <v>77</v>
      </c>
      <c r="B7" s="40">
        <v>133</v>
      </c>
      <c r="C7" s="22">
        <v>522910.39</v>
      </c>
      <c r="D7" s="22">
        <v>604107.87</v>
      </c>
      <c r="E7" s="22">
        <v>408188.29</v>
      </c>
      <c r="F7" s="22">
        <v>628540.54</v>
      </c>
      <c r="G7" s="22">
        <v>425338.6</v>
      </c>
      <c r="H7" s="22">
        <v>828243.98</v>
      </c>
      <c r="I7" s="22">
        <v>516287.5</v>
      </c>
      <c r="J7" s="22">
        <v>204210.5</v>
      </c>
      <c r="K7" s="22">
        <v>106899.11</v>
      </c>
      <c r="L7" s="22">
        <v>108851.93</v>
      </c>
      <c r="M7" s="22">
        <v>-86399.08</v>
      </c>
      <c r="N7" s="23">
        <v>-3291498.9</v>
      </c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</row>
    <row r="8" spans="1:51" ht="16.5" x14ac:dyDescent="0.35">
      <c r="A8" s="31" t="s">
        <v>78</v>
      </c>
      <c r="B8" s="40">
        <v>134</v>
      </c>
      <c r="C8" s="24">
        <v>1711788.37</v>
      </c>
      <c r="D8" s="24">
        <v>2079761.13</v>
      </c>
      <c r="E8" s="24">
        <v>1308229.05</v>
      </c>
      <c r="F8" s="24">
        <v>2113462.5299999998</v>
      </c>
      <c r="G8" s="24">
        <v>1870319.3</v>
      </c>
      <c r="H8" s="24">
        <v>1571271.87</v>
      </c>
      <c r="I8" s="24">
        <v>1638830.34</v>
      </c>
      <c r="J8" s="24">
        <v>1172239.28</v>
      </c>
      <c r="K8" s="24">
        <v>524966.23</v>
      </c>
      <c r="L8" s="24">
        <v>1240127.6599999999</v>
      </c>
      <c r="M8" s="24">
        <v>781272.57</v>
      </c>
      <c r="N8" s="25">
        <v>954837.95</v>
      </c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</row>
    <row r="9" spans="1:51" x14ac:dyDescent="0.25">
      <c r="A9" t="s">
        <v>124</v>
      </c>
      <c r="B9" s="40"/>
      <c r="C9" s="3">
        <f>C7+C8</f>
        <v>2234698.7600000002</v>
      </c>
      <c r="D9" s="3">
        <f t="shared" ref="D9:N9" si="0">C9+D7+D8</f>
        <v>4918567.76</v>
      </c>
      <c r="E9" s="3">
        <f t="shared" si="0"/>
        <v>6634985.0999999996</v>
      </c>
      <c r="F9" s="3">
        <f t="shared" si="0"/>
        <v>9376988.1699999999</v>
      </c>
      <c r="G9" s="3">
        <f t="shared" si="0"/>
        <v>11672646.07</v>
      </c>
      <c r="H9" s="3">
        <f t="shared" si="0"/>
        <v>14072161.920000002</v>
      </c>
      <c r="I9" s="3">
        <f t="shared" si="0"/>
        <v>16227279.760000002</v>
      </c>
      <c r="J9" s="3">
        <f t="shared" si="0"/>
        <v>17603729.540000003</v>
      </c>
      <c r="K9" s="3">
        <f t="shared" si="0"/>
        <v>18235594.880000003</v>
      </c>
      <c r="L9" s="3">
        <f t="shared" si="0"/>
        <v>19584574.470000003</v>
      </c>
      <c r="M9" s="3">
        <f t="shared" si="0"/>
        <v>20279447.960000005</v>
      </c>
      <c r="N9" s="26">
        <f t="shared" si="0"/>
        <v>17942787.010000005</v>
      </c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</row>
    <row r="10" spans="1:51" x14ac:dyDescent="0.25">
      <c r="A10" t="s">
        <v>127</v>
      </c>
      <c r="B10" s="40"/>
      <c r="C10" s="27">
        <f>C6</f>
        <v>5264338.1399999997</v>
      </c>
      <c r="D10" s="27">
        <f>C10+D6</f>
        <v>11621540.379999999</v>
      </c>
      <c r="E10" s="27">
        <f t="shared" ref="E10:N10" si="1">D10+E6</f>
        <v>15988697.139999999</v>
      </c>
      <c r="F10" s="27">
        <f t="shared" si="1"/>
        <v>23587097.210000001</v>
      </c>
      <c r="G10" s="27">
        <f t="shared" si="1"/>
        <v>30203412.080000002</v>
      </c>
      <c r="H10" s="27">
        <f t="shared" si="1"/>
        <v>36463084.900000006</v>
      </c>
      <c r="I10" s="27">
        <f t="shared" si="1"/>
        <v>42397873.550000004</v>
      </c>
      <c r="J10" s="27">
        <f t="shared" si="1"/>
        <v>48823258.620000005</v>
      </c>
      <c r="K10" s="27">
        <f t="shared" si="1"/>
        <v>39850556.490000002</v>
      </c>
      <c r="L10" s="27">
        <f t="shared" si="1"/>
        <v>46548150.520000003</v>
      </c>
      <c r="M10" s="27">
        <f t="shared" si="1"/>
        <v>56639049.410000004</v>
      </c>
      <c r="N10" s="28">
        <f t="shared" si="1"/>
        <v>65799569.530000001</v>
      </c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</row>
    <row r="11" spans="1:51" ht="15.75" thickBot="1" x14ac:dyDescent="0.3">
      <c r="A11" s="41" t="s">
        <v>79</v>
      </c>
      <c r="B11" s="42"/>
      <c r="C11" s="13">
        <f>C9/C10</f>
        <v>0.4244975722627119</v>
      </c>
      <c r="D11" s="13">
        <f t="shared" ref="D11" si="2">D9/D10</f>
        <v>0.42322855655731934</v>
      </c>
      <c r="E11" s="13">
        <f t="shared" ref="E11" si="3">E9/E10</f>
        <v>0.41497972235653968</v>
      </c>
      <c r="F11" s="13">
        <f t="shared" ref="F11" si="4">F9/F10</f>
        <v>0.39754735763010829</v>
      </c>
      <c r="G11" s="13">
        <f t="shared" ref="G11" si="5">G9/G10</f>
        <v>0.38646779506509316</v>
      </c>
      <c r="H11" s="13">
        <f t="shared" ref="H11" si="6">H9/H10</f>
        <v>0.38592900075769504</v>
      </c>
      <c r="I11" s="13">
        <f t="shared" ref="I11" si="7">I9/I10</f>
        <v>0.38273805739014477</v>
      </c>
      <c r="J11" s="13">
        <f t="shared" ref="J11" si="8">J9/J10</f>
        <v>0.36056031566866359</v>
      </c>
      <c r="K11" s="13">
        <f t="shared" ref="K11" si="9">K9/K10</f>
        <v>0.4575995039009304</v>
      </c>
      <c r="L11" s="13">
        <f t="shared" ref="L11" si="10">L9/L10</f>
        <v>0.42073797242675071</v>
      </c>
      <c r="M11" s="13">
        <f t="shared" ref="M11" si="11">M9/M10</f>
        <v>0.35804711009891227</v>
      </c>
      <c r="N11" s="14">
        <f t="shared" ref="N11" si="12">N9/N10</f>
        <v>0.27268851662957078</v>
      </c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</row>
    <row r="12" spans="1:51" ht="15.75" thickBot="1" x14ac:dyDescent="0.3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</row>
    <row r="13" spans="1:51" ht="15.75" hidden="1" thickBot="1" x14ac:dyDescent="0.3">
      <c r="C13" s="17" t="s">
        <v>80</v>
      </c>
      <c r="D13" s="17" t="s">
        <v>81</v>
      </c>
      <c r="E13" s="17" t="s">
        <v>82</v>
      </c>
      <c r="F13" s="17" t="s">
        <v>83</v>
      </c>
      <c r="G13" s="17" t="s">
        <v>84</v>
      </c>
      <c r="H13" s="17" t="s">
        <v>85</v>
      </c>
      <c r="I13" s="17" t="s">
        <v>86</v>
      </c>
      <c r="J13" s="17" t="s">
        <v>87</v>
      </c>
      <c r="K13" s="17" t="s">
        <v>88</v>
      </c>
      <c r="L13" s="17" t="s">
        <v>89</v>
      </c>
      <c r="M13" s="17" t="s">
        <v>90</v>
      </c>
      <c r="N13" s="17" t="s">
        <v>91</v>
      </c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</row>
    <row r="14" spans="1:51" x14ac:dyDescent="0.25">
      <c r="A14" s="9" t="s">
        <v>4</v>
      </c>
      <c r="B14" s="10"/>
      <c r="C14" s="11">
        <v>44743</v>
      </c>
      <c r="D14" s="11">
        <v>44774</v>
      </c>
      <c r="E14" s="11">
        <v>44805</v>
      </c>
      <c r="F14" s="11">
        <v>44835</v>
      </c>
      <c r="G14" s="11">
        <v>44866</v>
      </c>
      <c r="H14" s="11">
        <v>44896</v>
      </c>
      <c r="I14" s="11">
        <v>44927</v>
      </c>
      <c r="J14" s="11">
        <v>44958</v>
      </c>
      <c r="K14" s="11">
        <v>44986</v>
      </c>
      <c r="L14" s="11">
        <v>45017</v>
      </c>
      <c r="M14" s="11">
        <v>45047</v>
      </c>
      <c r="N14" s="12">
        <v>45078</v>
      </c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spans="1:51" x14ac:dyDescent="0.25">
      <c r="A15" s="31" t="s">
        <v>76</v>
      </c>
      <c r="B15" s="40">
        <v>132</v>
      </c>
      <c r="C15" s="20">
        <v>6811513.54</v>
      </c>
      <c r="D15" s="20">
        <v>7986171.2300000004</v>
      </c>
      <c r="E15" s="20">
        <v>5280290.5199999996</v>
      </c>
      <c r="F15" s="20">
        <v>7742653.4800000004</v>
      </c>
      <c r="G15" s="20">
        <v>6060750.9800000004</v>
      </c>
      <c r="H15" s="20">
        <v>225341.74</v>
      </c>
      <c r="I15" s="20">
        <v>6771842.1699999999</v>
      </c>
      <c r="J15" s="20">
        <v>6451548.8099999996</v>
      </c>
      <c r="K15" s="20">
        <v>6875599.7599999998</v>
      </c>
      <c r="L15" s="20">
        <v>12345861.970000001</v>
      </c>
      <c r="M15" s="20">
        <v>6817804.2800000003</v>
      </c>
      <c r="N15" s="21">
        <v>6674183.6500000004</v>
      </c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spans="1:51" x14ac:dyDescent="0.25">
      <c r="A16" s="31" t="s">
        <v>77</v>
      </c>
      <c r="B16" s="40">
        <v>133</v>
      </c>
      <c r="C16" s="22">
        <v>178872.5</v>
      </c>
      <c r="D16" s="22">
        <v>0</v>
      </c>
      <c r="E16" s="22">
        <v>199278.91</v>
      </c>
      <c r="F16" s="22">
        <v>0</v>
      </c>
      <c r="G16" s="22">
        <v>435982.24</v>
      </c>
      <c r="H16" s="22">
        <v>-25707.09</v>
      </c>
      <c r="I16" s="22">
        <v>193824.5</v>
      </c>
      <c r="J16" s="22">
        <v>0</v>
      </c>
      <c r="K16" s="22">
        <v>-25.43</v>
      </c>
      <c r="L16" s="22">
        <v>108676.66</v>
      </c>
      <c r="M16" s="22">
        <v>-8910</v>
      </c>
      <c r="N16" s="23">
        <v>81803.520000000004</v>
      </c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spans="1:52" ht="16.5" x14ac:dyDescent="0.35">
      <c r="A17" s="31" t="s">
        <v>78</v>
      </c>
      <c r="B17" s="40">
        <v>134</v>
      </c>
      <c r="C17" s="24">
        <v>1403015.4</v>
      </c>
      <c r="D17" s="24">
        <v>1618361.76</v>
      </c>
      <c r="E17" s="24">
        <v>2430458.66</v>
      </c>
      <c r="F17" s="24">
        <v>3547417.39</v>
      </c>
      <c r="G17" s="24">
        <v>1750548.43</v>
      </c>
      <c r="H17" s="24">
        <v>-2461260.2999999998</v>
      </c>
      <c r="I17" s="24">
        <v>1101293.1000000001</v>
      </c>
      <c r="J17" s="24">
        <v>977110.74</v>
      </c>
      <c r="K17" s="24">
        <v>931758.95</v>
      </c>
      <c r="L17" s="24">
        <v>4629582.13</v>
      </c>
      <c r="M17" s="24">
        <v>1032896.58</v>
      </c>
      <c r="N17" s="25">
        <v>2077101.99</v>
      </c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</row>
    <row r="18" spans="1:52" x14ac:dyDescent="0.25">
      <c r="A18" t="s">
        <v>124</v>
      </c>
      <c r="B18" s="40"/>
      <c r="C18" s="3">
        <f>C16+C17</f>
        <v>1581887.9</v>
      </c>
      <c r="D18" s="3">
        <f t="shared" ref="D18:N18" si="13">C18+D16+D17</f>
        <v>3200249.66</v>
      </c>
      <c r="E18" s="3">
        <f t="shared" si="13"/>
        <v>5829987.2300000004</v>
      </c>
      <c r="F18" s="3">
        <f t="shared" si="13"/>
        <v>9377404.620000001</v>
      </c>
      <c r="G18" s="3">
        <f t="shared" si="13"/>
        <v>11563935.290000001</v>
      </c>
      <c r="H18" s="3">
        <f t="shared" si="13"/>
        <v>9076967.9000000022</v>
      </c>
      <c r="I18" s="3">
        <f t="shared" si="13"/>
        <v>10372085.500000002</v>
      </c>
      <c r="J18" s="3">
        <f t="shared" si="13"/>
        <v>11349196.240000002</v>
      </c>
      <c r="K18" s="3">
        <f t="shared" si="13"/>
        <v>12280929.760000002</v>
      </c>
      <c r="L18" s="3">
        <f t="shared" si="13"/>
        <v>17019188.550000001</v>
      </c>
      <c r="M18" s="3">
        <f t="shared" si="13"/>
        <v>18043175.129999999</v>
      </c>
      <c r="N18" s="26">
        <f t="shared" si="13"/>
        <v>20202080.639999997</v>
      </c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</row>
    <row r="19" spans="1:52" x14ac:dyDescent="0.25">
      <c r="A19" t="s">
        <v>127</v>
      </c>
      <c r="B19" s="40"/>
      <c r="C19" s="27">
        <f>C15</f>
        <v>6811513.54</v>
      </c>
      <c r="D19" s="27">
        <f>C19+D15</f>
        <v>14797684.77</v>
      </c>
      <c r="E19" s="27">
        <f t="shared" ref="E19:N19" si="14">D19+E15</f>
        <v>20077975.289999999</v>
      </c>
      <c r="F19" s="27">
        <f t="shared" si="14"/>
        <v>27820628.77</v>
      </c>
      <c r="G19" s="27">
        <f t="shared" si="14"/>
        <v>33881379.75</v>
      </c>
      <c r="H19" s="27">
        <f t="shared" si="14"/>
        <v>34106721.490000002</v>
      </c>
      <c r="I19" s="27">
        <f t="shared" si="14"/>
        <v>40878563.660000004</v>
      </c>
      <c r="J19" s="27">
        <f t="shared" si="14"/>
        <v>47330112.470000006</v>
      </c>
      <c r="K19" s="27">
        <f t="shared" si="14"/>
        <v>54205712.230000004</v>
      </c>
      <c r="L19" s="27">
        <f t="shared" si="14"/>
        <v>66551574.200000003</v>
      </c>
      <c r="M19" s="27">
        <f t="shared" si="14"/>
        <v>73369378.480000004</v>
      </c>
      <c r="N19" s="28">
        <f t="shared" si="14"/>
        <v>80043562.13000001</v>
      </c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</row>
    <row r="20" spans="1:52" ht="15.75" thickBot="1" x14ac:dyDescent="0.3">
      <c r="A20" s="41" t="s">
        <v>79</v>
      </c>
      <c r="B20" s="42"/>
      <c r="C20" s="13">
        <f>C18/C19</f>
        <v>0.23223735675052332</v>
      </c>
      <c r="D20" s="13">
        <f t="shared" ref="D20" si="15">D18/D19</f>
        <v>0.2162669167333533</v>
      </c>
      <c r="E20" s="13">
        <f t="shared" ref="E20" si="16">E18/E19</f>
        <v>0.2903672878262617</v>
      </c>
      <c r="F20" s="13">
        <f t="shared" ref="F20" si="17">F18/F19</f>
        <v>0.33706659534999434</v>
      </c>
      <c r="G20" s="13">
        <f t="shared" ref="G20" si="18">G18/G19</f>
        <v>0.34130650449676569</v>
      </c>
      <c r="H20" s="13">
        <f t="shared" ref="H20" si="19">H18/H19</f>
        <v>0.26613428390240745</v>
      </c>
      <c r="I20" s="13">
        <f t="shared" ref="I20" si="20">I18/I19</f>
        <v>0.25372920600312504</v>
      </c>
      <c r="J20" s="13">
        <f t="shared" ref="J20" si="21">J18/J19</f>
        <v>0.23978806826613064</v>
      </c>
      <c r="K20" s="13">
        <f t="shared" ref="K20" si="22">K18/K19</f>
        <v>0.22656154222069522</v>
      </c>
      <c r="L20" s="13">
        <f t="shared" ref="L20" si="23">L18/L19</f>
        <v>0.25572931601669008</v>
      </c>
      <c r="M20" s="13">
        <f t="shared" ref="M20" si="24">M18/M19</f>
        <v>0.24592242027671593</v>
      </c>
      <c r="N20" s="14">
        <f t="shared" ref="N20" si="25">N18/N19</f>
        <v>0.25238857570068507</v>
      </c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2" ht="15.75" thickBot="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</row>
    <row r="22" spans="1:52" ht="15.75" hidden="1" thickBot="1" x14ac:dyDescent="0.3">
      <c r="C22" s="17" t="s">
        <v>92</v>
      </c>
      <c r="D22" s="17" t="s">
        <v>93</v>
      </c>
      <c r="E22" s="17" t="s">
        <v>94</v>
      </c>
      <c r="F22" s="17" t="s">
        <v>95</v>
      </c>
      <c r="G22" s="17" t="s">
        <v>96</v>
      </c>
      <c r="H22" s="17" t="s">
        <v>97</v>
      </c>
      <c r="I22" s="17" t="s">
        <v>98</v>
      </c>
      <c r="J22" s="17" t="s">
        <v>99</v>
      </c>
      <c r="K22" s="17" t="s">
        <v>100</v>
      </c>
      <c r="L22" s="17" t="s">
        <v>101</v>
      </c>
      <c r="M22" s="17" t="s">
        <v>102</v>
      </c>
      <c r="N22" s="17" t="s">
        <v>103</v>
      </c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spans="1:52" x14ac:dyDescent="0.25">
      <c r="A23" s="9" t="s">
        <v>12</v>
      </c>
      <c r="B23" s="10"/>
      <c r="C23" s="11">
        <v>45108</v>
      </c>
      <c r="D23" s="11">
        <v>45139</v>
      </c>
      <c r="E23" s="11">
        <v>45170</v>
      </c>
      <c r="F23" s="11">
        <v>45200</v>
      </c>
      <c r="G23" s="11">
        <v>45231</v>
      </c>
      <c r="H23" s="11">
        <v>45261</v>
      </c>
      <c r="I23" s="11">
        <v>45292</v>
      </c>
      <c r="J23" s="11">
        <v>45323</v>
      </c>
      <c r="K23" s="11">
        <v>45352</v>
      </c>
      <c r="L23" s="11">
        <v>45383</v>
      </c>
      <c r="M23" s="11">
        <v>45413</v>
      </c>
      <c r="N23" s="12">
        <v>45444</v>
      </c>
      <c r="AN23" s="15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</row>
    <row r="24" spans="1:52" x14ac:dyDescent="0.25">
      <c r="A24" s="31" t="s">
        <v>76</v>
      </c>
      <c r="B24" s="40">
        <v>132</v>
      </c>
      <c r="C24" s="20">
        <v>6665027.8399999999</v>
      </c>
      <c r="D24" s="20">
        <v>7496713.1399999997</v>
      </c>
      <c r="E24" s="20">
        <v>6893036.79</v>
      </c>
      <c r="F24" s="20">
        <v>7784276.1200000001</v>
      </c>
      <c r="G24" s="20">
        <v>6322738.8799999999</v>
      </c>
      <c r="H24" s="20">
        <v>7273789.0599999996</v>
      </c>
      <c r="I24" s="20">
        <v>6959548.0899999999</v>
      </c>
      <c r="J24" s="20">
        <v>7601879.9299999997</v>
      </c>
      <c r="K24" s="20">
        <v>7398441.4199999999</v>
      </c>
      <c r="L24" s="20">
        <v>8017724.2400000002</v>
      </c>
      <c r="M24" s="20">
        <v>7934867.9199999999</v>
      </c>
      <c r="N24" s="21">
        <v>7442880.0499999998</v>
      </c>
      <c r="AN24" s="15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</row>
    <row r="25" spans="1:52" x14ac:dyDescent="0.25">
      <c r="A25" s="31" t="s">
        <v>77</v>
      </c>
      <c r="B25" s="40">
        <v>133</v>
      </c>
      <c r="C25" s="22">
        <v>188618.65</v>
      </c>
      <c r="D25" s="22">
        <v>0</v>
      </c>
      <c r="E25" s="22">
        <v>227631.04</v>
      </c>
      <c r="F25" s="22">
        <v>159.13999999999999</v>
      </c>
      <c r="G25" s="22">
        <v>734585.09</v>
      </c>
      <c r="H25" s="22">
        <v>-65856.47</v>
      </c>
      <c r="I25" s="22">
        <v>365838.99</v>
      </c>
      <c r="J25" s="22">
        <v>577.75</v>
      </c>
      <c r="K25" s="22">
        <v>218143.44</v>
      </c>
      <c r="L25" s="22">
        <v>-26429.360000000001</v>
      </c>
      <c r="M25" s="22">
        <v>0</v>
      </c>
      <c r="N25" s="23">
        <v>247970.45</v>
      </c>
      <c r="AN25" s="15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</row>
    <row r="26" spans="1:52" ht="16.5" x14ac:dyDescent="0.35">
      <c r="A26" s="31" t="s">
        <v>78</v>
      </c>
      <c r="B26" s="40">
        <v>134</v>
      </c>
      <c r="C26" s="24">
        <v>1572826.21</v>
      </c>
      <c r="D26" s="24">
        <v>1587915.35</v>
      </c>
      <c r="E26" s="24">
        <v>1396111.47</v>
      </c>
      <c r="F26" s="24">
        <v>1682469.61</v>
      </c>
      <c r="G26" s="24">
        <v>1205807.73</v>
      </c>
      <c r="H26" s="24">
        <v>1410175.15</v>
      </c>
      <c r="I26" s="24">
        <v>1356040.6</v>
      </c>
      <c r="J26" s="24">
        <v>1725559.01</v>
      </c>
      <c r="K26" s="24">
        <v>1532651.86</v>
      </c>
      <c r="L26" s="24">
        <v>1853433.79</v>
      </c>
      <c r="M26" s="24">
        <v>1760429.68</v>
      </c>
      <c r="N26" s="25">
        <v>2486426.35</v>
      </c>
      <c r="AN26" s="15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</row>
    <row r="27" spans="1:52" x14ac:dyDescent="0.25">
      <c r="A27" t="s">
        <v>124</v>
      </c>
      <c r="B27" s="40"/>
      <c r="C27" s="3">
        <f>C25+C26</f>
        <v>1761444.8599999999</v>
      </c>
      <c r="D27" s="3">
        <f t="shared" ref="D27:N27" si="26">C27+D25+D26</f>
        <v>3349360.21</v>
      </c>
      <c r="E27" s="3">
        <f t="shared" si="26"/>
        <v>4973102.72</v>
      </c>
      <c r="F27" s="3">
        <f t="shared" si="26"/>
        <v>6655731.4699999997</v>
      </c>
      <c r="G27" s="3">
        <f t="shared" si="26"/>
        <v>8596124.2899999991</v>
      </c>
      <c r="H27" s="3">
        <f t="shared" si="26"/>
        <v>9940442.9699999988</v>
      </c>
      <c r="I27" s="3">
        <f t="shared" si="26"/>
        <v>11662322.559999999</v>
      </c>
      <c r="J27" s="3">
        <f t="shared" si="26"/>
        <v>13388459.319999998</v>
      </c>
      <c r="K27" s="3">
        <f t="shared" si="26"/>
        <v>15139254.619999997</v>
      </c>
      <c r="L27" s="3">
        <f t="shared" si="26"/>
        <v>16966259.049999997</v>
      </c>
      <c r="M27" s="3">
        <f t="shared" si="26"/>
        <v>18726688.729999997</v>
      </c>
      <c r="N27" s="26">
        <f t="shared" si="26"/>
        <v>21461085.529999997</v>
      </c>
      <c r="AN27" s="15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</row>
    <row r="28" spans="1:52" x14ac:dyDescent="0.25">
      <c r="A28" t="s">
        <v>127</v>
      </c>
      <c r="B28" s="40"/>
      <c r="C28" s="27">
        <f>C24</f>
        <v>6665027.8399999999</v>
      </c>
      <c r="D28" s="27">
        <f>C28+D24</f>
        <v>14161740.98</v>
      </c>
      <c r="E28" s="27">
        <f t="shared" ref="E28:N28" si="27">D28+E24</f>
        <v>21054777.77</v>
      </c>
      <c r="F28" s="27">
        <f t="shared" si="27"/>
        <v>28839053.890000001</v>
      </c>
      <c r="G28" s="27">
        <f t="shared" si="27"/>
        <v>35161792.770000003</v>
      </c>
      <c r="H28" s="27">
        <f t="shared" si="27"/>
        <v>42435581.830000006</v>
      </c>
      <c r="I28" s="27">
        <f t="shared" si="27"/>
        <v>49395129.920000002</v>
      </c>
      <c r="J28" s="27">
        <f t="shared" si="27"/>
        <v>56997009.850000001</v>
      </c>
      <c r="K28" s="27">
        <f t="shared" si="27"/>
        <v>64395451.270000003</v>
      </c>
      <c r="L28" s="27">
        <f t="shared" si="27"/>
        <v>72413175.510000005</v>
      </c>
      <c r="M28" s="27">
        <f t="shared" si="27"/>
        <v>80348043.430000007</v>
      </c>
      <c r="N28" s="28">
        <f t="shared" si="27"/>
        <v>87790923.480000004</v>
      </c>
      <c r="AN28" s="15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</row>
    <row r="29" spans="1:52" ht="15.75" thickBot="1" x14ac:dyDescent="0.3">
      <c r="A29" s="41" t="s">
        <v>79</v>
      </c>
      <c r="B29" s="42"/>
      <c r="C29" s="13">
        <f>C27/C28</f>
        <v>0.26428169578358429</v>
      </c>
      <c r="D29" s="13">
        <f t="shared" ref="D29:N29" si="28">D27/D28</f>
        <v>0.23650765924402609</v>
      </c>
      <c r="E29" s="13">
        <f t="shared" si="28"/>
        <v>0.2361983001827713</v>
      </c>
      <c r="F29" s="13">
        <f t="shared" si="28"/>
        <v>0.23078882876625464</v>
      </c>
      <c r="G29" s="13">
        <f t="shared" si="28"/>
        <v>0.2444734358748113</v>
      </c>
      <c r="H29" s="13">
        <f t="shared" si="28"/>
        <v>0.23424783027182539</v>
      </c>
      <c r="I29" s="13">
        <f t="shared" si="28"/>
        <v>0.23610268014049587</v>
      </c>
      <c r="J29" s="13">
        <f t="shared" si="28"/>
        <v>0.23489757366631397</v>
      </c>
      <c r="K29" s="13">
        <f t="shared" si="28"/>
        <v>0.2350981990408528</v>
      </c>
      <c r="L29" s="13">
        <f t="shared" si="28"/>
        <v>0.23429795655981164</v>
      </c>
      <c r="M29" s="13">
        <f t="shared" si="28"/>
        <v>0.2330696297080945</v>
      </c>
      <c r="N29" s="14">
        <f t="shared" si="28"/>
        <v>0.24445676932523819</v>
      </c>
      <c r="AN29" s="15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</row>
    <row r="30" spans="1:52" ht="15.75" thickBo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AN30" s="15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</row>
    <row r="31" spans="1:52" ht="15.75" hidden="1" thickBot="1" x14ac:dyDescent="0.3">
      <c r="C31" s="17" t="s">
        <v>104</v>
      </c>
      <c r="D31" s="17" t="s">
        <v>105</v>
      </c>
      <c r="E31" s="17" t="s">
        <v>106</v>
      </c>
      <c r="F31" s="17" t="s">
        <v>107</v>
      </c>
      <c r="G31" s="17" t="s">
        <v>108</v>
      </c>
      <c r="H31" s="17" t="s">
        <v>109</v>
      </c>
      <c r="I31" s="17" t="s">
        <v>110</v>
      </c>
      <c r="J31" s="17" t="s">
        <v>111</v>
      </c>
      <c r="K31" s="17" t="s">
        <v>112</v>
      </c>
      <c r="L31" s="17" t="s">
        <v>113</v>
      </c>
      <c r="M31" s="17" t="s">
        <v>114</v>
      </c>
      <c r="N31" s="17" t="s">
        <v>115</v>
      </c>
      <c r="AN31" s="15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</row>
    <row r="32" spans="1:52" x14ac:dyDescent="0.25">
      <c r="A32" s="9" t="s">
        <v>13</v>
      </c>
      <c r="B32" s="10"/>
      <c r="C32" s="11">
        <v>45474</v>
      </c>
      <c r="D32" s="11">
        <v>45505</v>
      </c>
      <c r="E32" s="11">
        <v>45536</v>
      </c>
      <c r="F32" s="11">
        <v>45566</v>
      </c>
      <c r="G32" s="11">
        <v>45597</v>
      </c>
      <c r="H32" s="11">
        <v>45627</v>
      </c>
      <c r="I32" s="11">
        <v>45658</v>
      </c>
      <c r="J32" s="12">
        <v>45689</v>
      </c>
      <c r="K32" s="32"/>
      <c r="L32" s="32"/>
      <c r="M32" s="32"/>
      <c r="N32" s="32"/>
      <c r="AE32" s="15"/>
      <c r="AF32" s="15"/>
      <c r="AG32" s="15"/>
      <c r="AH32" s="15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15"/>
      <c r="AW32" s="15"/>
      <c r="AX32" s="15"/>
      <c r="AY32" s="15"/>
    </row>
    <row r="33" spans="1:51" x14ac:dyDescent="0.25">
      <c r="A33" s="31" t="s">
        <v>76</v>
      </c>
      <c r="B33" s="40">
        <v>132</v>
      </c>
      <c r="C33" s="20">
        <v>8485816.0199999996</v>
      </c>
      <c r="D33" s="20">
        <v>10406190</v>
      </c>
      <c r="E33" s="20">
        <v>4370725.42</v>
      </c>
      <c r="F33" s="20">
        <v>12952682.130000001</v>
      </c>
      <c r="G33" s="20">
        <v>7255449.7400000002</v>
      </c>
      <c r="H33" s="20">
        <v>7495926.6600000001</v>
      </c>
      <c r="I33" s="20">
        <v>7861724.8799999999</v>
      </c>
      <c r="J33" s="21">
        <v>89772.79</v>
      </c>
      <c r="K33" s="32"/>
      <c r="L33" s="32"/>
      <c r="M33" s="32"/>
      <c r="N33" s="32"/>
      <c r="AE33" s="15"/>
      <c r="AF33" s="15"/>
      <c r="AG33" s="15"/>
      <c r="AH33" s="15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15"/>
      <c r="AW33" s="15"/>
      <c r="AX33" s="15"/>
      <c r="AY33" s="15"/>
    </row>
    <row r="34" spans="1:51" x14ac:dyDescent="0.25">
      <c r="A34" s="31" t="s">
        <v>77</v>
      </c>
      <c r="B34" s="40">
        <v>133</v>
      </c>
      <c r="C34" s="22">
        <v>567301.80000000005</v>
      </c>
      <c r="D34" s="22">
        <v>0</v>
      </c>
      <c r="E34" s="22">
        <v>254439.92</v>
      </c>
      <c r="F34" s="22">
        <v>0</v>
      </c>
      <c r="G34" s="22">
        <v>1018212.03</v>
      </c>
      <c r="H34" s="22">
        <v>262830.23</v>
      </c>
      <c r="I34" s="22">
        <v>500504.7</v>
      </c>
      <c r="J34" s="23">
        <v>0</v>
      </c>
      <c r="K34" s="32"/>
      <c r="L34" s="32"/>
      <c r="M34" s="32"/>
      <c r="N34" s="32"/>
      <c r="AE34" s="15"/>
      <c r="AF34" s="15"/>
      <c r="AG34" s="15"/>
      <c r="AH34" s="15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15"/>
      <c r="AW34" s="15"/>
      <c r="AX34" s="15"/>
      <c r="AY34" s="15"/>
    </row>
    <row r="35" spans="1:51" ht="16.5" x14ac:dyDescent="0.35">
      <c r="A35" s="31" t="s">
        <v>78</v>
      </c>
      <c r="B35" s="40">
        <v>134</v>
      </c>
      <c r="C35" s="24">
        <v>1966702.61</v>
      </c>
      <c r="D35" s="24">
        <v>4709724.08</v>
      </c>
      <c r="E35" s="24">
        <v>-1320744.8500000001</v>
      </c>
      <c r="F35" s="24">
        <v>4764288.7699999996</v>
      </c>
      <c r="G35" s="24">
        <v>1570416.77</v>
      </c>
      <c r="H35" s="24">
        <v>1376562.72</v>
      </c>
      <c r="I35" s="24">
        <v>1209573.1200000001</v>
      </c>
      <c r="J35" s="25">
        <v>23321.52</v>
      </c>
      <c r="K35" s="32"/>
      <c r="L35" s="32"/>
      <c r="M35" s="32"/>
      <c r="N35" s="32"/>
      <c r="AE35" s="15"/>
      <c r="AF35" s="15"/>
      <c r="AG35" s="15"/>
      <c r="AH35" s="15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15"/>
      <c r="AW35" s="15"/>
      <c r="AX35" s="15"/>
      <c r="AY35" s="15"/>
    </row>
    <row r="36" spans="1:51" x14ac:dyDescent="0.25">
      <c r="A36" s="31" t="s">
        <v>124</v>
      </c>
      <c r="B36" s="40"/>
      <c r="C36" s="3">
        <f>C34+C35</f>
        <v>2534004.41</v>
      </c>
      <c r="D36" s="3">
        <f t="shared" ref="D36:J36" si="29">C36+D34+D35</f>
        <v>7243728.4900000002</v>
      </c>
      <c r="E36" s="3">
        <f t="shared" si="29"/>
        <v>6177423.5600000005</v>
      </c>
      <c r="F36" s="3">
        <f t="shared" si="29"/>
        <v>10941712.33</v>
      </c>
      <c r="G36" s="3">
        <f t="shared" si="29"/>
        <v>13530341.129999999</v>
      </c>
      <c r="H36" s="3">
        <f t="shared" si="29"/>
        <v>15169734.08</v>
      </c>
      <c r="I36" s="3">
        <f t="shared" si="29"/>
        <v>16879811.899999999</v>
      </c>
      <c r="J36" s="26">
        <f t="shared" si="29"/>
        <v>16903133.419999998</v>
      </c>
      <c r="K36" s="32"/>
      <c r="L36" s="32"/>
      <c r="M36" s="32"/>
      <c r="N36" s="32"/>
      <c r="AE36" s="15"/>
      <c r="AF36" s="15"/>
      <c r="AG36" s="15"/>
      <c r="AH36" s="15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15"/>
      <c r="AW36" s="15"/>
      <c r="AX36" s="15"/>
      <c r="AY36" s="15"/>
    </row>
    <row r="37" spans="1:51" x14ac:dyDescent="0.25">
      <c r="A37" t="s">
        <v>127</v>
      </c>
      <c r="B37" s="40"/>
      <c r="C37" s="27">
        <f>C33</f>
        <v>8485816.0199999996</v>
      </c>
      <c r="D37" s="27">
        <f>C37+D33</f>
        <v>18892006.02</v>
      </c>
      <c r="E37" s="27">
        <f t="shared" ref="E37:J37" si="30">D37+E33</f>
        <v>23262731.439999998</v>
      </c>
      <c r="F37" s="27">
        <f t="shared" si="30"/>
        <v>36215413.57</v>
      </c>
      <c r="G37" s="27">
        <f t="shared" si="30"/>
        <v>43470863.310000002</v>
      </c>
      <c r="H37" s="27">
        <f t="shared" si="30"/>
        <v>50966789.969999999</v>
      </c>
      <c r="I37" s="27">
        <f t="shared" si="30"/>
        <v>58828514.850000001</v>
      </c>
      <c r="J37" s="28">
        <f t="shared" si="30"/>
        <v>58918287.640000001</v>
      </c>
      <c r="K37" s="32"/>
      <c r="L37" s="32"/>
      <c r="M37" s="32"/>
      <c r="N37" s="32"/>
      <c r="AE37" s="15"/>
      <c r="AF37" s="15"/>
      <c r="AG37" s="15"/>
      <c r="AH37" s="15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15"/>
      <c r="AW37" s="15"/>
      <c r="AX37" s="15"/>
      <c r="AY37" s="15"/>
    </row>
    <row r="38" spans="1:51" ht="15.75" thickBot="1" x14ac:dyDescent="0.3">
      <c r="A38" s="41" t="s">
        <v>79</v>
      </c>
      <c r="B38" s="42"/>
      <c r="C38" s="13">
        <f>C36/C37</f>
        <v>0.29861646823684029</v>
      </c>
      <c r="D38" s="13">
        <f t="shared" ref="D38" si="31">D36/D37</f>
        <v>0.38342823320781477</v>
      </c>
      <c r="E38" s="13">
        <f t="shared" ref="E38" si="32">E36/E37</f>
        <v>0.26555022465581973</v>
      </c>
      <c r="F38" s="13">
        <f t="shared" ref="F38" si="33">F36/F37</f>
        <v>0.30212860358065491</v>
      </c>
      <c r="G38" s="13">
        <f t="shared" ref="G38" si="34">G36/G37</f>
        <v>0.31125080340623212</v>
      </c>
      <c r="H38" s="13">
        <f t="shared" ref="H38" si="35">H36/H37</f>
        <v>0.29763958234232896</v>
      </c>
      <c r="I38" s="13">
        <f t="shared" ref="I38" si="36">I36/I37</f>
        <v>0.28693248406899052</v>
      </c>
      <c r="J38" s="14">
        <f t="shared" ref="J38" si="37">J36/J37</f>
        <v>0.28689111814112456</v>
      </c>
      <c r="K38" s="32"/>
      <c r="L38" s="32"/>
      <c r="M38" s="32"/>
      <c r="N38" s="32"/>
      <c r="AE38" s="15"/>
      <c r="AF38" s="15"/>
      <c r="AG38" s="15"/>
      <c r="AH38" s="15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15"/>
      <c r="AW38" s="15"/>
      <c r="AX38" s="15"/>
      <c r="AY38" s="15"/>
    </row>
    <row r="39" spans="1:5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5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5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1:5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5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5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</row>
    <row r="49" spans="1:5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</row>
    <row r="50" spans="1:5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5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5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spans="1:5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5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5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5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</row>
    <row r="57" spans="1:5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5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</row>
    <row r="59" spans="1:5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</row>
    <row r="60" spans="1:5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</row>
    <row r="61" spans="1:5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</row>
    <row r="62" spans="1:5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</row>
    <row r="63" spans="1:5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</row>
    <row r="64" spans="1:5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</row>
    <row r="65" spans="1:5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</row>
    <row r="66" spans="1:5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</row>
    <row r="67" spans="1:5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spans="1:5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</row>
    <row r="69" spans="1:5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</row>
    <row r="70" spans="1:5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spans="1:5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</row>
    <row r="72" spans="1:5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</row>
    <row r="73" spans="1:5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</row>
    <row r="74" spans="1:5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</row>
    <row r="75" spans="1:5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</row>
    <row r="76" spans="1:5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</row>
    <row r="77" spans="1:5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spans="1:5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</row>
    <row r="79" spans="1:5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</row>
    <row r="80" spans="1:5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</row>
    <row r="81" spans="1:54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</row>
    <row r="82" spans="1:54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</row>
    <row r="83" spans="1:54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</row>
    <row r="84" spans="1:54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BB84" s="15" t="s">
        <v>14</v>
      </c>
    </row>
    <row r="85" spans="1:54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</row>
    <row r="86" spans="1:54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</row>
    <row r="87" spans="1:54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</row>
    <row r="88" spans="1:54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</row>
    <row r="89" spans="1:54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</row>
    <row r="90" spans="1:54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</row>
    <row r="91" spans="1:54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</row>
    <row r="92" spans="1:54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</row>
    <row r="93" spans="1:54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</row>
    <row r="94" spans="1:54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</row>
    <row r="95" spans="1:54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</row>
    <row r="96" spans="1:54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</row>
    <row r="97" spans="1:53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</row>
    <row r="98" spans="1:53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</row>
    <row r="99" spans="1:53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</row>
    <row r="100" spans="1:53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</row>
    <row r="101" spans="1:53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</row>
    <row r="102" spans="1:53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spans="1:53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3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spans="1:53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</row>
    <row r="106" spans="1:53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BA106" s="15" t="s">
        <v>14</v>
      </c>
    </row>
    <row r="107" spans="1:53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spans="1:53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</row>
  </sheetData>
  <pageMargins left="0.7" right="0.7" top="0.75" bottom="0.75" header="0.3" footer="0.3"/>
  <pageSetup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D536-9AA7-49E5-B681-27BCFC71FBA3}">
  <dimension ref="A1:C8"/>
  <sheetViews>
    <sheetView workbookViewId="0"/>
  </sheetViews>
  <sheetFormatPr defaultRowHeight="15" x14ac:dyDescent="0.25"/>
  <cols>
    <col min="1" max="1" width="46.7109375" bestFit="1" customWidth="1"/>
    <col min="2" max="2" width="21.5703125" customWidth="1"/>
    <col min="3" max="3" width="36.28515625" bestFit="1" customWidth="1"/>
  </cols>
  <sheetData>
    <row r="1" spans="1:3" x14ac:dyDescent="0.25">
      <c r="A1" s="33" t="s">
        <v>116</v>
      </c>
      <c r="B1" s="33" t="s">
        <v>117</v>
      </c>
      <c r="C1" s="33" t="s">
        <v>118</v>
      </c>
    </row>
    <row r="2" spans="1:3" x14ac:dyDescent="0.25">
      <c r="A2" t="s">
        <v>119</v>
      </c>
      <c r="B2" t="s">
        <v>5</v>
      </c>
      <c r="C2" t="s">
        <v>120</v>
      </c>
    </row>
    <row r="3" spans="1:3" x14ac:dyDescent="0.25">
      <c r="A3" t="s">
        <v>121</v>
      </c>
      <c r="B3" t="s">
        <v>6</v>
      </c>
      <c r="C3" t="s">
        <v>120</v>
      </c>
    </row>
    <row r="4" spans="1:3" x14ac:dyDescent="0.25">
      <c r="A4" t="s">
        <v>128</v>
      </c>
      <c r="B4" t="s">
        <v>130</v>
      </c>
      <c r="C4" t="s">
        <v>120</v>
      </c>
    </row>
    <row r="5" spans="1:3" x14ac:dyDescent="0.25">
      <c r="A5" t="s">
        <v>129</v>
      </c>
      <c r="B5" t="s">
        <v>10</v>
      </c>
      <c r="C5" t="s">
        <v>120</v>
      </c>
    </row>
    <row r="6" spans="1:3" x14ac:dyDescent="0.25">
      <c r="A6" t="s">
        <v>122</v>
      </c>
      <c r="B6" t="s">
        <v>10</v>
      </c>
      <c r="C6" t="s">
        <v>120</v>
      </c>
    </row>
    <row r="7" spans="1:3" x14ac:dyDescent="0.25">
      <c r="A7" t="s">
        <v>123</v>
      </c>
      <c r="B7" t="s">
        <v>124</v>
      </c>
      <c r="C7" t="s">
        <v>125</v>
      </c>
    </row>
    <row r="8" spans="1:3" x14ac:dyDescent="0.25">
      <c r="A8" t="s">
        <v>126</v>
      </c>
      <c r="B8" t="s">
        <v>127</v>
      </c>
      <c r="C8" t="s">
        <v>125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82436E77E5C847919F8E25187301CD" ma:contentTypeVersion="23" ma:contentTypeDescription="Create a new document." ma:contentTypeScope="" ma:versionID="b30de00e55d1faa9c2fbed42bb20d055">
  <xsd:schema xmlns:xsd="http://www.w3.org/2001/XMLSchema" xmlns:xs="http://www.w3.org/2001/XMLSchema" xmlns:p="http://schemas.microsoft.com/office/2006/metadata/properties" xmlns:ns2="28375a83-e4e7-4dde-b821-59258c3d7488" xmlns:ns3="5e1628cc-a815-47df-b5ad-ee310ca8d5b1" xmlns:ns4="32f3a428-6f88-4a3b-a56e-a51f3802cd3a" targetNamespace="http://schemas.microsoft.com/office/2006/metadata/properties" ma:root="true" ma:fieldsID="3fef28600604639d4fd61a67d08aa5f8" ns2:_="" ns3:_="" ns4:_="">
    <xsd:import namespace="28375a83-e4e7-4dde-b821-59258c3d7488"/>
    <xsd:import namespace="5e1628cc-a815-47df-b5ad-ee310ca8d5b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FilingStatus" minOccurs="0"/>
                <xsd:element ref="ns2:Category" minOccurs="0"/>
                <xsd:element ref="ns2:Priority" minOccurs="0"/>
                <xsd:element ref="ns2:Prueba" minOccurs="0"/>
                <xsd:element ref="ns2:Calenda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75a83-e4e7-4dde-b821-59258c3d74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FilingStatus" ma:index="23" nillable="true" ma:displayName="Filing Status" ma:description="Filing Status" ma:format="Dropdown" ma:internalName="FilingStatus">
      <xsd:simpleType>
        <xsd:restriction base="dms:Choice">
          <xsd:enumeration value="Completed"/>
          <xsd:enumeration value="In Process"/>
          <xsd:enumeration value="Pending"/>
          <xsd:enumeration value="Internal File"/>
          <xsd:enumeration value="Cancelled"/>
          <xsd:enumeration value="Submitted for Review"/>
          <xsd:enumeration value="Paused"/>
          <xsd:enumeration value="External File"/>
          <xsd:enumeration value="Awaiting Approval"/>
          <xsd:enumeration value="Archive"/>
        </xsd:restriction>
      </xsd:simpleType>
    </xsd:element>
    <xsd:element name="Category" ma:index="24" nillable="true" ma:displayName="Category" ma:description="Category" ma:format="Dropdown" ma:internalName="Category">
      <xsd:simpleType>
        <xsd:restriction base="dms:Choice">
          <xsd:enumeration value="Federal Funding Quarterly Report"/>
          <xsd:enumeration value="Initial SOW"/>
          <xsd:enumeration value="FEMA Project Cost Approvals"/>
          <xsd:enumeration value="Construction Contracted Costs"/>
          <xsd:enumeration value="90-Day Update Plan"/>
          <xsd:enumeration value="Energized Projects"/>
          <xsd:enumeration value="Resolution and Order"/>
          <xsd:enumeration value="Motion"/>
          <xsd:enumeration value="RFI - Request for Information"/>
          <xsd:enumeration value="Other"/>
          <xsd:enumeration value="Proposals"/>
          <xsd:enumeration value="Internal Document"/>
        </xsd:restriction>
      </xsd:simpleType>
    </xsd:element>
    <xsd:element name="Priority" ma:index="25" nillable="true" ma:displayName="Priority" ma:default="None" ma:format="Dropdown" ma:internalName="Priority">
      <xsd:simpleType>
        <xsd:restriction base="dms:Choice">
          <xsd:enumeration value="High Priority"/>
          <xsd:enumeration value="Low Priority"/>
          <xsd:enumeration value="Medium Priority"/>
          <xsd:enumeration value="None"/>
        </xsd:restriction>
      </xsd:simpleType>
    </xsd:element>
    <xsd:element name="Prueba" ma:index="26" nillable="true" ma:displayName="Prueba" ma:format="Dropdown" ma:list="28375a83-e4e7-4dde-b821-59258c3d7488" ma:internalName="Prueba" ma:showField="_ColorTag">
      <xsd:simpleType>
        <xsd:restriction base="dms:Lookup"/>
      </xsd:simpleType>
    </xsd:element>
    <xsd:element name="Calendar" ma:index="27" nillable="true" ma:displayName="Templates" ma:format="Dropdown" ma:list="c234c20f-288c-49d2-9651-9fc96bfecf53" ma:internalName="Calendar" ma:showField="Title">
      <xsd:simpleType>
        <xsd:restriction base="dms:Lookup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628cc-a815-47df-b5ad-ee310ca8d5b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375a83-e4e7-4dde-b821-59258c3d7488">
      <Terms xmlns="http://schemas.microsoft.com/office/infopath/2007/PartnerControls"/>
    </lcf76f155ced4ddcb4097134ff3c332f>
    <TaxCatchAll xmlns="32f3a428-6f88-4a3b-a56e-a51f3802cd3a" xsi:nil="true"/>
    <Priority xmlns="28375a83-e4e7-4dde-b821-59258c3d7488">None</Priority>
    <Category xmlns="28375a83-e4e7-4dde-b821-59258c3d7488" xsi:nil="true"/>
    <Calendar xmlns="28375a83-e4e7-4dde-b821-59258c3d7488" xsi:nil="true"/>
    <FilingStatus xmlns="28375a83-e4e7-4dde-b821-59258c3d7488" xsi:nil="true"/>
    <Prueba xmlns="28375a83-e4e7-4dde-b821-59258c3d7488" xsi:nil="true"/>
  </documentManagement>
</p:properties>
</file>

<file path=customXml/itemProps1.xml><?xml version="1.0" encoding="utf-8"?>
<ds:datastoreItem xmlns:ds="http://schemas.openxmlformats.org/officeDocument/2006/customXml" ds:itemID="{3289D8FD-7E24-494C-A00C-7C643C0408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64880-B3E6-491F-B3BA-7BB214867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75a83-e4e7-4dde-b821-59258c3d7488"/>
    <ds:schemaRef ds:uri="5e1628cc-a815-47df-b5ad-ee310ca8d5b1"/>
    <ds:schemaRef ds:uri="32f3a428-6f88-4a3b-a56e-a51f3802cd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9E7FE4-E350-480A-BC93-9204FB78DB06}">
  <ds:schemaRefs>
    <ds:schemaRef ds:uri="http://schemas.microsoft.com/office/2006/documentManagement/types"/>
    <ds:schemaRef ds:uri="http://schemas.microsoft.com/office/2006/metadata/properties"/>
    <ds:schemaRef ds:uri="32f3a428-6f88-4a3b-a56e-a51f3802cd3a"/>
    <ds:schemaRef ds:uri="http://www.w3.org/XML/1998/namespace"/>
    <ds:schemaRef ds:uri="28375a83-e4e7-4dde-b821-59258c3d7488"/>
    <ds:schemaRef ds:uri="http://schemas.microsoft.com/office/infopath/2007/PartnerControls"/>
    <ds:schemaRef ds:uri="http://purl.org/dc/elements/1.1/"/>
    <ds:schemaRef ds:uri="5e1628cc-a815-47df-b5ad-ee310ca8d5b1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Data-OpEx vs Budget Metric</vt:lpstr>
      <vt:lpstr>Raw Data-CapEx vs Budget Metric</vt:lpstr>
      <vt:lpstr>Raw Data-Overtime Metric</vt:lpstr>
      <vt:lpstr>Data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Gandía Velazquez</dc:creator>
  <cp:keywords/>
  <dc:description/>
  <cp:lastModifiedBy>Leira Nogue Souffront</cp:lastModifiedBy>
  <cp:revision/>
  <dcterms:created xsi:type="dcterms:W3CDTF">2025-02-18T11:55:33Z</dcterms:created>
  <dcterms:modified xsi:type="dcterms:W3CDTF">2025-06-30T20:59:18Z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0x010100D882436E77E5C847919F8E25187301CD</vt:lpwstr>
  </property>
  <property fmtid="{D5CDD505-2E9C-101B-9397-08002B2CF9AE}" pid="3" name="MediaServiceImageTags">
    <vt:lpwstr/>
  </property>
</Properties>
</file>