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8_{AE870E08-0533-4654-93AF-8439AFD20C10}" xr6:coauthVersionLast="47" xr6:coauthVersionMax="47" xr10:uidLastSave="{00000000-0000-0000-0000-000000000000}"/>
  <bookViews>
    <workbookView xWindow="14145" yWindow="4710" windowWidth="14310" windowHeight="11295" tabRatio="810" xr2:uid="{00000000-000D-0000-FFFF-FFFF00000000}"/>
  </bookViews>
  <sheets>
    <sheet name="Cover" sheetId="45" r:id="rId1"/>
    <sheet name="B2A Summary" sheetId="35" r:id="rId2"/>
    <sheet name="Financial&gt;&gt;&gt;" sheetId="14" r:id="rId3"/>
    <sheet name="Monthly Expenses" sheetId="6" r:id="rId4"/>
    <sheet name="Variances Detail" sheetId="56" r:id="rId5"/>
    <sheet name="Pension and Benefits" sheetId="55" r:id="rId6"/>
    <sheet name="Source Docs&gt;&gt;&gt;" sheetId="26" r:id="rId7"/>
    <sheet name="Revenue_FY25B" sheetId="54" r:id="rId8"/>
    <sheet name="Expenses_FY25B" sheetId="53" r:id="rId9"/>
    <sheet name="PB_CACHE_JS" sheetId="57" state="veryHidden" r:id="rId10"/>
  </sheets>
  <definedNames>
    <definedName name="_____12373990" localSheetId="8" hidden="1">#REF!</definedName>
    <definedName name="_____12373990" localSheetId="5" hidden="1">#REF!</definedName>
    <definedName name="_____12373990" localSheetId="7" hidden="1">#REF!</definedName>
    <definedName name="_____12373990" hidden="1">#REF!</definedName>
    <definedName name="_____20316327" localSheetId="8" hidden="1">#REF!</definedName>
    <definedName name="_____20316327" localSheetId="5" hidden="1">#REF!</definedName>
    <definedName name="_____20316327" localSheetId="7" hidden="1">#REF!</definedName>
    <definedName name="_____20316327" hidden="1">#REF!</definedName>
    <definedName name="_____26559955" localSheetId="5" hidden="1">#REF!</definedName>
    <definedName name="_____26559955" hidden="1">#REF!</definedName>
    <definedName name="_____26617992" localSheetId="5" hidden="1">#REF!</definedName>
    <definedName name="_____26617992" hidden="1">#REF!</definedName>
    <definedName name="_____27743197" localSheetId="5" hidden="1">#REF!</definedName>
    <definedName name="_____27743197" hidden="1">#REF!</definedName>
    <definedName name="_____29735166" localSheetId="5" hidden="1">#REF!</definedName>
    <definedName name="_____29735166" hidden="1">#REF!</definedName>
    <definedName name="_____34935946" localSheetId="5" hidden="1">#REF!</definedName>
    <definedName name="_____34935946" hidden="1">#REF!</definedName>
    <definedName name="_____38776458" localSheetId="5" hidden="1">#REF!</definedName>
    <definedName name="_____38776458" hidden="1">#REF!</definedName>
    <definedName name="_____45491100" localSheetId="5" hidden="1">#REF!</definedName>
    <definedName name="_____45491100" hidden="1">#REF!</definedName>
    <definedName name="_____46059514" localSheetId="5" hidden="1">#REF!</definedName>
    <definedName name="_____46059514" hidden="1">#REF!</definedName>
    <definedName name="_____4952205" localSheetId="5" hidden="1">#REF!</definedName>
    <definedName name="_____4952205" hidden="1">#REF!</definedName>
    <definedName name="_____50213469" localSheetId="5" hidden="1">#REF!</definedName>
    <definedName name="_____50213469" hidden="1">#REF!</definedName>
    <definedName name="_____50747318" localSheetId="5" hidden="1">#REF!</definedName>
    <definedName name="_____50747318" hidden="1">#REF!</definedName>
    <definedName name="_____52407319" localSheetId="5" hidden="1">#REF!</definedName>
    <definedName name="_____52407319" hidden="1">#REF!</definedName>
    <definedName name="_____52819467" localSheetId="5" hidden="1">#REF!</definedName>
    <definedName name="_____52819467" hidden="1">#REF!</definedName>
    <definedName name="_____69542641" localSheetId="5" hidden="1">#REF!</definedName>
    <definedName name="_____69542641" hidden="1">#REF!</definedName>
    <definedName name="_____72294719" localSheetId="5" hidden="1">#REF!</definedName>
    <definedName name="_____72294719" hidden="1">#REF!</definedName>
    <definedName name="_____73489494" localSheetId="5" hidden="1">#REF!</definedName>
    <definedName name="_____73489494" hidden="1">#REF!</definedName>
    <definedName name="__123Graph_A" hidden="1">#REF!</definedName>
    <definedName name="__123Graph_A2" hidden="1">#REF!</definedName>
    <definedName name="__123Graph_ADSM" localSheetId="5" hidden="1">#REF!</definedName>
    <definedName name="__123Graph_ADSM" localSheetId="4" hidden="1">#REF!</definedName>
    <definedName name="__123Graph_ADSM" hidden="1">#REF!</definedName>
    <definedName name="__123Graph_AGraph17" localSheetId="8" hidden="1">#REF!</definedName>
    <definedName name="__123Graph_AGraph17" localSheetId="5" hidden="1">#REF!</definedName>
    <definedName name="__123Graph_AGraph17" localSheetId="7" hidden="1">#REF!</definedName>
    <definedName name="__123Graph_AGraph17" hidden="1">#REF!</definedName>
    <definedName name="__123Graph_AGROSSREQ" localSheetId="5" hidden="1">#REF!</definedName>
    <definedName name="__123Graph_AGROSSREQ" hidden="1">#REF!</definedName>
    <definedName name="__123Graph_APEAKS" localSheetId="5" hidden="1">#REF!</definedName>
    <definedName name="__123Graph_APEAKS" hidden="1">#REF!</definedName>
    <definedName name="__123Graph_APKDEMAND" localSheetId="5" hidden="1">#REF!</definedName>
    <definedName name="__123Graph_APKDEMAND" hidden="1">#REF!</definedName>
    <definedName name="__123Graph_APOPSALES" localSheetId="5" hidden="1">#REF!</definedName>
    <definedName name="__123Graph_APOPSALES" hidden="1">#REF!</definedName>
    <definedName name="__123Graph_ASALEBAND" localSheetId="5" hidden="1">#REF!</definedName>
    <definedName name="__123Graph_ASALEBAND" hidden="1">#REF!</definedName>
    <definedName name="__123Graph_ASALECOMP" localSheetId="5" hidden="1">#REF!</definedName>
    <definedName name="__123Graph_ASALECOMP" hidden="1">#REF!</definedName>
    <definedName name="__123Graph_ASALES" localSheetId="5" hidden="1">#REF!</definedName>
    <definedName name="__123Graph_ASALES" hidden="1">#REF!</definedName>
    <definedName name="__123Graph_ATAB13" localSheetId="5" hidden="1">#REF!</definedName>
    <definedName name="__123Graph_ATAB13" hidden="1">#REF!</definedName>
    <definedName name="__123Graph_AUSERATE" localSheetId="5" hidden="1">#REF!</definedName>
    <definedName name="__123Graph_AUSERATE" hidden="1">#REF!</definedName>
    <definedName name="__123Graph_B" localSheetId="8" hidden="1">#REF!</definedName>
    <definedName name="__123Graph_B" localSheetId="7" hidden="1">#REF!</definedName>
    <definedName name="__123Graph_B" hidden="1">#REF!</definedName>
    <definedName name="__123Graph_BGraph17" localSheetId="8" hidden="1">#REF!</definedName>
    <definedName name="__123Graph_BGraph17" localSheetId="5" hidden="1">#REF!</definedName>
    <definedName name="__123Graph_BGraph17" localSheetId="7" hidden="1">#REF!</definedName>
    <definedName name="__123Graph_BGraph17" hidden="1">#REF!</definedName>
    <definedName name="__123Graph_BGROSSREQ" localSheetId="5" hidden="1">#REF!</definedName>
    <definedName name="__123Graph_BGROSSREQ" hidden="1">#REF!</definedName>
    <definedName name="__123Graph_BPEAKS" localSheetId="5" hidden="1">#REF!</definedName>
    <definedName name="__123Graph_BPEAKS" hidden="1">#REF!</definedName>
    <definedName name="__123Graph_BPKDEMAND" localSheetId="5" hidden="1">#REF!</definedName>
    <definedName name="__123Graph_BPKDEMAND" hidden="1">#REF!</definedName>
    <definedName name="__123Graph_BPOPSALES" localSheetId="5" hidden="1">#REF!</definedName>
    <definedName name="__123Graph_BPOPSALES" hidden="1">#REF!</definedName>
    <definedName name="__123Graph_BSALEBAND" localSheetId="5" hidden="1">#REF!</definedName>
    <definedName name="__123Graph_BSALEBAND" hidden="1">#REF!</definedName>
    <definedName name="__123Graph_BSALECOMP" localSheetId="5" hidden="1">#REF!</definedName>
    <definedName name="__123Graph_BSALECOMP" hidden="1">#REF!</definedName>
    <definedName name="__123Graph_BSALES" localSheetId="5" hidden="1">#REF!</definedName>
    <definedName name="__123Graph_BSALES" hidden="1">#REF!</definedName>
    <definedName name="__123Graph_BTAB13" localSheetId="5" hidden="1">#REF!</definedName>
    <definedName name="__123Graph_BTAB13" hidden="1">#REF!</definedName>
    <definedName name="__123Graph_BUSERATE" localSheetId="5" hidden="1">#REF!</definedName>
    <definedName name="__123Graph_BUSERATE" hidden="1">#REF!</definedName>
    <definedName name="__123Graph_C" localSheetId="8" hidden="1">#REF!</definedName>
    <definedName name="__123Graph_C" localSheetId="7" hidden="1">#REF!</definedName>
    <definedName name="__123Graph_C" hidden="1">#REF!</definedName>
    <definedName name="__123Graph_CGraph17" localSheetId="8" hidden="1">#REF!</definedName>
    <definedName name="__123Graph_CGraph17" localSheetId="5" hidden="1">#REF!</definedName>
    <definedName name="__123Graph_CGraph17" localSheetId="7" hidden="1">#REF!</definedName>
    <definedName name="__123Graph_CGraph17" hidden="1">#REF!</definedName>
    <definedName name="__123Graph_CGROSSREQ" localSheetId="5" hidden="1">#REF!</definedName>
    <definedName name="__123Graph_CGROSSREQ" hidden="1">#REF!</definedName>
    <definedName name="__123Graph_CPEAKS" localSheetId="5" hidden="1">#REF!</definedName>
    <definedName name="__123Graph_CPEAKS" hidden="1">#REF!</definedName>
    <definedName name="__123Graph_CPKDEMAND" localSheetId="5" hidden="1">#REF!</definedName>
    <definedName name="__123Graph_CPKDEMAND" hidden="1">#REF!</definedName>
    <definedName name="__123Graph_CSALEBAND" localSheetId="5" hidden="1">#REF!</definedName>
    <definedName name="__123Graph_CSALEBAND" hidden="1">#REF!</definedName>
    <definedName name="__123Graph_CSALES" localSheetId="5" hidden="1">#REF!</definedName>
    <definedName name="__123Graph_CSALES" hidden="1">#REF!</definedName>
    <definedName name="__123Graph_CTAB13" localSheetId="5" hidden="1">#REF!</definedName>
    <definedName name="__123Graph_CTAB13" hidden="1">#REF!</definedName>
    <definedName name="__123Graph_D" localSheetId="8" hidden="1">#REF!</definedName>
    <definedName name="__123Graph_D" localSheetId="7" hidden="1">#REF!</definedName>
    <definedName name="__123Graph_D" hidden="1">#REF!</definedName>
    <definedName name="__123Graph_DGraph17" localSheetId="8" hidden="1">#REF!</definedName>
    <definedName name="__123Graph_DGraph17" localSheetId="5" hidden="1">#REF!</definedName>
    <definedName name="__123Graph_DGraph17" localSheetId="7" hidden="1">#REF!</definedName>
    <definedName name="__123Graph_DGraph17" hidden="1">#REF!</definedName>
    <definedName name="__123Graph_DPEAKS" localSheetId="5" hidden="1">#REF!</definedName>
    <definedName name="__123Graph_DPEAKS" hidden="1">#REF!</definedName>
    <definedName name="__123Graph_DSALES" localSheetId="5" hidden="1">#REF!</definedName>
    <definedName name="__123Graph_DSALES" hidden="1">#REF!</definedName>
    <definedName name="__123Graph_DTAB13" localSheetId="5" hidden="1">#REF!</definedName>
    <definedName name="__123Graph_DTAB13" hidden="1">#REF!</definedName>
    <definedName name="__123Graph_EGraph17" localSheetId="5" hidden="1">#REF!</definedName>
    <definedName name="__123Graph_EGraph17" hidden="1">#REF!</definedName>
    <definedName name="__123Graph_ETAB13" localSheetId="5" hidden="1">#REF!</definedName>
    <definedName name="__123Graph_ETAB13" hidden="1">#REF!</definedName>
    <definedName name="__123Graph_FTAB13" localSheetId="5" hidden="1">#REF!</definedName>
    <definedName name="__123Graph_FTAB13" hidden="1">#REF!</definedName>
    <definedName name="__123Graph_X" localSheetId="5" hidden="1">#REF!</definedName>
    <definedName name="__123Graph_X" hidden="1">#REF!</definedName>
    <definedName name="__123Graph_XDSM" localSheetId="5" hidden="1">#REF!</definedName>
    <definedName name="__123Graph_XDSM" hidden="1">#REF!</definedName>
    <definedName name="__123Graph_XGROSSREQ" localSheetId="5" hidden="1">#REF!</definedName>
    <definedName name="__123Graph_XGROSSREQ" hidden="1">#REF!</definedName>
    <definedName name="__123Graph_XPEAKS" localSheetId="5" hidden="1">#REF!</definedName>
    <definedName name="__123Graph_XPEAKS" hidden="1">#REF!</definedName>
    <definedName name="__123Graph_XPKDEMAND" localSheetId="5" hidden="1">#REF!</definedName>
    <definedName name="__123Graph_XPKDEMAND" hidden="1">#REF!</definedName>
    <definedName name="__123Graph_XPOPSALES" localSheetId="5" hidden="1">#REF!</definedName>
    <definedName name="__123Graph_XPOPSALES" hidden="1">#REF!</definedName>
    <definedName name="__123Graph_XSALEBAND" localSheetId="5" hidden="1">#REF!</definedName>
    <definedName name="__123Graph_XSALEBAND" hidden="1">#REF!</definedName>
    <definedName name="__123Graph_XSALECOMP" localSheetId="5" hidden="1">#REF!</definedName>
    <definedName name="__123Graph_XSALECOMP" hidden="1">#REF!</definedName>
    <definedName name="__123Graph_XSALES" localSheetId="5" hidden="1">#REF!</definedName>
    <definedName name="__123Graph_XSALES" hidden="1">#REF!</definedName>
    <definedName name="__123Graph_XTAB13" localSheetId="5" hidden="1">#REF!</definedName>
    <definedName name="__123Graph_XTAB13" hidden="1">#REF!</definedName>
    <definedName name="__123Graph_XUSERATE" localSheetId="5" hidden="1">#REF!</definedName>
    <definedName name="__123Graph_XUSERATE" hidden="1">#REF!</definedName>
    <definedName name="__IntlFixup" hidden="1">TRUE</definedName>
    <definedName name="_1__123Graph_ACHART_1" localSheetId="8" hidden="1">#REF!</definedName>
    <definedName name="_1__123Graph_ACHART_1" localSheetId="5" hidden="1">#REF!</definedName>
    <definedName name="_1__123Graph_ACHART_1" localSheetId="7" hidden="1">#REF!</definedName>
    <definedName name="_1__123Graph_ACHART_1" hidden="1">#REF!</definedName>
    <definedName name="_1__123Graph_AR_M_MARG" localSheetId="8" hidden="1">#REF!</definedName>
    <definedName name="_1__123Graph_AR_M_MARG" localSheetId="7" hidden="1">#REF!</definedName>
    <definedName name="_1__123Graph_AR_M_MARG" hidden="1">#REF!</definedName>
    <definedName name="_10__123Graph_DCHART_1" hidden="1">#REF!</definedName>
    <definedName name="_11__123Graph_DCHART_3" localSheetId="5" hidden="1">#REF!</definedName>
    <definedName name="_11__123Graph_DCHART_3" localSheetId="4" hidden="1">#REF!</definedName>
    <definedName name="_11__123Graph_DCHART_3" hidden="1">#REF!</definedName>
    <definedName name="_2__123Graph_ACHART_2" localSheetId="8" hidden="1">#REF!</definedName>
    <definedName name="_2__123Graph_ACHART_2" localSheetId="5" hidden="1">#REF!</definedName>
    <definedName name="_2__123Graph_ACHART_2" localSheetId="7" hidden="1">#REF!</definedName>
    <definedName name="_2__123Graph_ACHART_2" hidden="1">#REF!</definedName>
    <definedName name="_3__123Graph_ACHART_3" localSheetId="5" hidden="1">#REF!</definedName>
    <definedName name="_3__123Graph_ACHART_3" hidden="1">#REF!</definedName>
    <definedName name="_3_0__123Grap" hidden="1">#REF!</definedName>
    <definedName name="_4__123Graph_BCHART_1" localSheetId="8" hidden="1">#REF!</definedName>
    <definedName name="_4__123Graph_BCHART_1" localSheetId="5" hidden="1">#REF!</definedName>
    <definedName name="_4__123Graph_BCHART_1" localSheetId="7" hidden="1">#REF!</definedName>
    <definedName name="_4__123Graph_BCHART_1" hidden="1">#REF!</definedName>
    <definedName name="_5__123Graph_BCHART_2" hidden="1">#REF!</definedName>
    <definedName name="_5__123Graph_CCHART_1" localSheetId="8" hidden="1">#REF!</definedName>
    <definedName name="_5__123Graph_CCHART_1" localSheetId="5" hidden="1">#REF!</definedName>
    <definedName name="_5__123Graph_CCHART_1" localSheetId="7" hidden="1">#REF!</definedName>
    <definedName name="_5__123Graph_CCHART_1" hidden="1">#REF!</definedName>
    <definedName name="_6__123Graph_BCHART_3" localSheetId="5" hidden="1">#REF!</definedName>
    <definedName name="_6__123Graph_BCHART_3" hidden="1">#REF!</definedName>
    <definedName name="_6__123Graph_DCHART_1" localSheetId="8" hidden="1">#REF!</definedName>
    <definedName name="_6__123Graph_DCHART_1" localSheetId="5" hidden="1">#REF!</definedName>
    <definedName name="_6__123Graph_DCHART_1" localSheetId="7" hidden="1">#REF!</definedName>
    <definedName name="_6__123Graph_DCHART_1" hidden="1">#REF!</definedName>
    <definedName name="_7__123Graph_CCHART_1" hidden="1">#REF!</definedName>
    <definedName name="_7__123Graph_XCHART_2" localSheetId="8" hidden="1">#REF!</definedName>
    <definedName name="_7__123Graph_XCHART_2" localSheetId="5" hidden="1">#REF!</definedName>
    <definedName name="_7__123Graph_XCHART_2" localSheetId="7" hidden="1">#REF!</definedName>
    <definedName name="_7__123Graph_XCHART_2" hidden="1">#REF!</definedName>
    <definedName name="_8__123Graph_CCHART_2" hidden="1">#REF!</definedName>
    <definedName name="_8__123Graph_XCHART_3" localSheetId="8" hidden="1">#REF!</definedName>
    <definedName name="_8__123Graph_XCHART_3" localSheetId="5" hidden="1">#REF!</definedName>
    <definedName name="_8__123Graph_XCHART_3" localSheetId="7" hidden="1">#REF!</definedName>
    <definedName name="_8__123Graph_XCHART_3" hidden="1">#REF!</definedName>
    <definedName name="_9__123Graph_CCHART_3" localSheetId="5" hidden="1">#REF!</definedName>
    <definedName name="_9__123Graph_CCHART_3" hidden="1">#REF!</definedName>
    <definedName name="_AI" localSheetId="8" hidden="1">#REF!</definedName>
    <definedName name="_AI" localSheetId="5" hidden="1">#REF!</definedName>
    <definedName name="_AI" localSheetId="7" hidden="1">#REF!</definedName>
    <definedName name="_AI"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014FD9419BB94533AF28C034C312B1BE.edm" localSheetId="5" hidden="1">#REF!</definedName>
    <definedName name="_bdm.014FD9419BB94533AF28C034C312B1BE.edm" hidden="1">#REF!</definedName>
    <definedName name="_bdm.095e75f33956414fae7b0c9bbb98fade.edm" localSheetId="5" hidden="1">#REF!</definedName>
    <definedName name="_bdm.095e75f33956414fae7b0c9bbb98fade.edm" hidden="1">#REF!</definedName>
    <definedName name="_bdm.0adb93bbf74446e6827eeefb83e21a2a.edm" localSheetId="5" hidden="1">#REF!</definedName>
    <definedName name="_bdm.0adb93bbf74446e6827eeefb83e21a2a.edm" hidden="1">#REF!</definedName>
    <definedName name="_bdm.0E59881AC0E44B969D48761DB6FC33B5.edm" localSheetId="5" hidden="1">#REF!</definedName>
    <definedName name="_bdm.0E59881AC0E44B969D48761DB6FC33B5.edm" hidden="1">#REF!</definedName>
    <definedName name="_bdm.204033D4E7FD4DE6A67166AE14521930.edm" localSheetId="5" hidden="1">#REF!</definedName>
    <definedName name="_bdm.204033D4E7FD4DE6A67166AE14521930.edm" hidden="1">#REF!</definedName>
    <definedName name="_bdm.380e1303da744dfdbf6ccba50b770a08.edm" localSheetId="5" hidden="1">#REF!</definedName>
    <definedName name="_bdm.380e1303da744dfdbf6ccba50b770a08.edm" hidden="1">#REF!</definedName>
    <definedName name="_bdm.49839103C83A42EE84CD8C2DBEF4C623.edm" localSheetId="5" hidden="1">#REF!</definedName>
    <definedName name="_bdm.49839103C83A42EE84CD8C2DBEF4C623.edm" hidden="1">#REF!</definedName>
    <definedName name="_bdm.4F57087C3D484196BD4BED70B94B1680.edm" localSheetId="5" hidden="1">#REF!</definedName>
    <definedName name="_bdm.4F57087C3D484196BD4BED70B94B1680.edm" hidden="1">#REF!</definedName>
    <definedName name="_bdm.54FEDCB6892A471383BE72D0E6F4DF4C.edm" localSheetId="5" hidden="1">#REF!</definedName>
    <definedName name="_bdm.54FEDCB6892A471383BE72D0E6F4DF4C.edm" hidden="1">#REF!</definedName>
    <definedName name="_bdm.6333969F14C7422A979F88C002ADBC03.edm" localSheetId="5" hidden="1">#REF!</definedName>
    <definedName name="_bdm.6333969F14C7422A979F88C002ADBC03.edm" hidden="1">#REF!</definedName>
    <definedName name="_bdm.6DDFF3E8FE4D473EA5157150B0FBA502.edm" localSheetId="5" hidden="1">#REF!</definedName>
    <definedName name="_bdm.6DDFF3E8FE4D473EA5157150B0FBA502.edm" hidden="1">#REF!</definedName>
    <definedName name="_bdm.83ce03a788c345deb98cab037a1dd39f.edm" localSheetId="5" hidden="1">#REF!</definedName>
    <definedName name="_bdm.83ce03a788c345deb98cab037a1dd39f.edm" hidden="1">#REF!</definedName>
    <definedName name="_bdm.866DD84208EE4C9AB603A9AAD8FE1930.edm" localSheetId="5" hidden="1">#REF!</definedName>
    <definedName name="_bdm.866DD84208EE4C9AB603A9AAD8FE1930.edm" hidden="1">#REF!</definedName>
    <definedName name="_bdm.98B65313C9A94C659B8680866B9FCD86.edm" localSheetId="5" hidden="1">#REF!</definedName>
    <definedName name="_bdm.98B65313C9A94C659B8680866B9FCD86.edm" hidden="1">#REF!</definedName>
    <definedName name="_bdm.C2D188A744CB405CA437BE468542B365.edm" localSheetId="5" hidden="1">#REF!</definedName>
    <definedName name="_bdm.C2D188A744CB405CA437BE468542B365.edm" hidden="1">#REF!</definedName>
    <definedName name="_Fill" localSheetId="8" hidden="1">#REF!</definedName>
    <definedName name="_Fill" localSheetId="5" hidden="1">#REF!</definedName>
    <definedName name="_Fill" localSheetId="7" hidden="1">#REF!</definedName>
    <definedName name="_Fill" localSheetId="4" hidden="1">#REF!</definedName>
    <definedName name="_Fill" hidden="1">#REF!</definedName>
    <definedName name="_Fill2" localSheetId="8" hidden="1">#REF!</definedName>
    <definedName name="_Fill2" localSheetId="7" hidden="1">#REF!</definedName>
    <definedName name="_Fill2" localSheetId="4" hidden="1">#REF!</definedName>
    <definedName name="_Fill2" hidden="1">#REF!</definedName>
    <definedName name="_Key1" localSheetId="8" hidden="1">#REF!</definedName>
    <definedName name="_Key1" localSheetId="5" hidden="1">#REF!</definedName>
    <definedName name="_Key1" localSheetId="7" hidden="1">#REF!</definedName>
    <definedName name="_Key1" hidden="1">#REF!</definedName>
    <definedName name="_Key2" localSheetId="8"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Regression_Int" hidden="1">1</definedName>
    <definedName name="_Regression_Out" localSheetId="8" hidden="1">#REF!</definedName>
    <definedName name="_Regression_Out" localSheetId="5" hidden="1">#REF!</definedName>
    <definedName name="_Regression_Out" localSheetId="7" hidden="1">#REF!</definedName>
    <definedName name="_Regression_Out" hidden="1">#REF!</definedName>
    <definedName name="_Regression_X" localSheetId="5" hidden="1">#REF!</definedName>
    <definedName name="_Regression_X" hidden="1">#REF!</definedName>
    <definedName name="_Regression_Y" localSheetId="5" hidden="1">#REF!</definedName>
    <definedName name="_Regression_Y" hidden="1">#REF!</definedName>
    <definedName name="_Sort" localSheetId="8" hidden="1">#REF!</definedName>
    <definedName name="_Sort" localSheetId="5" hidden="1">#REF!</definedName>
    <definedName name="_Sort" localSheetId="7" hidden="1">#REF!</definedName>
    <definedName name="_Sort" localSheetId="4" hidden="1">#REF!</definedName>
    <definedName name="_Sort" hidden="1">#REF!</definedName>
    <definedName name="_Sort2" localSheetId="5" hidden="1">#REF!</definedName>
    <definedName name="_Sort2" hidden="1">#REF!</definedName>
    <definedName name="_Table1_In1" localSheetId="8" hidden="1">#REF!</definedName>
    <definedName name="_Table1_In1" localSheetId="5" hidden="1">#REF!</definedName>
    <definedName name="_Table1_In1" hidden="1">#REF!</definedName>
    <definedName name="_Table1_Out" localSheetId="5" hidden="1">#REF!</definedName>
    <definedName name="_Table1_Out" hidden="1">#REF!</definedName>
    <definedName name="_Table2_In1" localSheetId="5" hidden="1">#REF!</definedName>
    <definedName name="_Table2_In1" hidden="1">#REF!</definedName>
    <definedName name="_Table2_In2" localSheetId="5" hidden="1">#REF!</definedName>
    <definedName name="_Table2_In2" hidden="1">#REF!</definedName>
    <definedName name="_Table2_Out" localSheetId="5" hidden="1">#REF!</definedName>
    <definedName name="_Table2_Out" hidden="1">#REF!</definedName>
    <definedName name="aa"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8" hidden="1">#REF!</definedName>
    <definedName name="aaa" localSheetId="5" hidden="1">#REF!</definedName>
    <definedName name="aaa" localSheetId="7" hidden="1">#REF!</definedName>
    <definedName name="aaa" hidden="1">#REF!</definedName>
    <definedName name="AAA_DOCTOPS" hidden="1">"AAA_SET"</definedName>
    <definedName name="AAA_duser" hidden="1">"OFF"</definedName>
    <definedName name="aaaaaaaaaaaa" localSheetId="8" hidden="1">#REF!</definedName>
    <definedName name="aaaaaaaaaaaa" localSheetId="5" hidden="1">#REF!</definedName>
    <definedName name="aaaaaaaaaaaa" localSheetId="7" hidden="1">#REF!</definedName>
    <definedName name="aaaaaaaaaaaa" localSheetId="4" hidden="1">#REF!</definedName>
    <definedName name="aaaaaaaaaaaa" hidden="1">#REF!</definedName>
    <definedName name="aaaaaaaaaaaaa" localSheetId="8" hidden="1">#REF!</definedName>
    <definedName name="aaaaaaaaaaaaa" localSheetId="5" hidden="1">#REF!</definedName>
    <definedName name="aaaaaaaaaaaaa" localSheetId="7"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bd" localSheetId="8" hidden="1">{#N/A,#N/A,FALSE,"FY97P1";#N/A,#N/A,FALSE,"FY97Z312";#N/A,#N/A,FALSE,"FY97LRBC";#N/A,#N/A,FALSE,"FY97O";#N/A,#N/A,FALSE,"FY97DAM"}</definedName>
    <definedName name="abd" localSheetId="5" hidden="1">{#N/A,#N/A,FALSE,"FY97P1";#N/A,#N/A,FALSE,"FY97Z312";#N/A,#N/A,FALSE,"FY97LRBC";#N/A,#N/A,FALSE,"FY97O";#N/A,#N/A,FALSE,"FY97DAM"}</definedName>
    <definedName name="abd" localSheetId="7" hidden="1">{#N/A,#N/A,FALSE,"FY97P1";#N/A,#N/A,FALSE,"FY97Z312";#N/A,#N/A,FALSE,"FY97LRBC";#N/A,#N/A,FALSE,"FY97O";#N/A,#N/A,FALSE,"FY97DAM"}</definedName>
    <definedName name="abd" localSheetId="4" hidden="1">{#N/A,#N/A,FALSE,"FY97P1";#N/A,#N/A,FALSE,"FY97Z312";#N/A,#N/A,FALSE,"FY97LRBC";#N/A,#N/A,FALSE,"FY97O";#N/A,#N/A,FALSE,"FY97DAM"}</definedName>
    <definedName name="abd" hidden="1">{#N/A,#N/A,FALSE,"FY97P1";#N/A,#N/A,FALSE,"FY97Z312";#N/A,#N/A,FALSE,"FY97LRBC";#N/A,#N/A,FALSE,"FY97O";#N/A,#N/A,FALSE,"FY97DAM"}</definedName>
    <definedName name="AccessDatabase">"J:\data\PS\pso\IO&amp;RM\jdb\r2d2\MCMResults.mdb"</definedName>
    <definedName name="aedfadf" localSheetId="1" hidden="1">TextRefCopy1</definedName>
    <definedName name="aedfadf" localSheetId="8" hidden="1">TextRefCopy1</definedName>
    <definedName name="aedfadf" localSheetId="5" hidden="1">TextRefCopy1</definedName>
    <definedName name="aedfadf" localSheetId="7" hidden="1">TextRefCopy1</definedName>
    <definedName name="aedfadf" localSheetId="4" hidden="1">TextRefCopy1</definedName>
    <definedName name="aedfadf" hidden="1">TextRefCopy1</definedName>
    <definedName name="as" localSheetId="8" hidden="1">#REF!</definedName>
    <definedName name="as" localSheetId="5" hidden="1">#REF!</definedName>
    <definedName name="as" localSheetId="7" hidden="1">#REF!</definedName>
    <definedName name="as" hidden="1">#REF!</definedName>
    <definedName name="AS2TickmarkLS" localSheetId="8" hidden="1">#REF!</definedName>
    <definedName name="AS2TickmarkLS" localSheetId="5" hidden="1">#REF!</definedName>
    <definedName name="AS2TickmarkLS" hidden="1">#REF!</definedName>
    <definedName name="asASas" localSheetId="8" hidden="1">#REF!</definedName>
    <definedName name="asASas" localSheetId="5" hidden="1">#REF!</definedName>
    <definedName name="asASas" localSheetId="7" hidden="1">#REF!</definedName>
    <definedName name="asASas" hidden="1">#REF!</definedName>
    <definedName name="asd" localSheetId="8" hidden="1">#REF!</definedName>
    <definedName name="asd" localSheetId="5" hidden="1">#REF!</definedName>
    <definedName name="asd" localSheetId="7" hidden="1">#REF!</definedName>
    <definedName name="asd" localSheetId="4" hidden="1">#REF!</definedName>
    <definedName name="asd" hidden="1">#REF!</definedName>
    <definedName name="asda" localSheetId="8" hidden="1">{#N/A,#N/A,FALSE,"FY97P1";#N/A,#N/A,FALSE,"FY97Z312";#N/A,#N/A,FALSE,"FY97LRBC";#N/A,#N/A,FALSE,"FY97O";#N/A,#N/A,FALSE,"FY97DAM"}</definedName>
    <definedName name="asda" localSheetId="5" hidden="1">{#N/A,#N/A,FALSE,"FY97P1";#N/A,#N/A,FALSE,"FY97Z312";#N/A,#N/A,FALSE,"FY97LRBC";#N/A,#N/A,FALSE,"FY97O";#N/A,#N/A,FALSE,"FY97DAM"}</definedName>
    <definedName name="asda" localSheetId="7" hidden="1">{#N/A,#N/A,FALSE,"FY97P1";#N/A,#N/A,FALSE,"FY97Z312";#N/A,#N/A,FALSE,"FY97LRBC";#N/A,#N/A,FALSE,"FY97O";#N/A,#N/A,FALSE,"FY97DAM"}</definedName>
    <definedName name="asda" localSheetId="4" hidden="1">{#N/A,#N/A,FALSE,"FY97P1";#N/A,#N/A,FALSE,"FY97Z312";#N/A,#N/A,FALSE,"FY97LRBC";#N/A,#N/A,FALSE,"FY97O";#N/A,#N/A,FALSE,"FY97DAM"}</definedName>
    <definedName name="asda" hidden="1">{#N/A,#N/A,FALSE,"FY97P1";#N/A,#N/A,FALSE,"FY97Z312";#N/A,#N/A,FALSE,"FY97LRBC";#N/A,#N/A,FALSE,"FY97O";#N/A,#N/A,FALSE,"FY97DAM"}</definedName>
    <definedName name="asdasd" localSheetId="8" hidden="1">{#N/A,#N/A,FALSE,"FY97P1";#N/A,#N/A,FALSE,"FY97Z312";#N/A,#N/A,FALSE,"FY97LRBC";#N/A,#N/A,FALSE,"FY97O";#N/A,#N/A,FALSE,"FY97DAM"}</definedName>
    <definedName name="asdasd" localSheetId="5" hidden="1">{#N/A,#N/A,FALSE,"FY97P1";#N/A,#N/A,FALSE,"FY97Z312";#N/A,#N/A,FALSE,"FY97LRBC";#N/A,#N/A,FALSE,"FY97O";#N/A,#N/A,FALSE,"FY97DAM"}</definedName>
    <definedName name="asdasd" localSheetId="7" hidden="1">{#N/A,#N/A,FALSE,"FY97P1";#N/A,#N/A,FALSE,"FY97Z312";#N/A,#N/A,FALSE,"FY97LRBC";#N/A,#N/A,FALSE,"FY97O";#N/A,#N/A,FALSE,"FY97DAM"}</definedName>
    <definedName name="asdasd" localSheetId="4" hidden="1">{#N/A,#N/A,FALSE,"FY97P1";#N/A,#N/A,FALSE,"FY97Z312";#N/A,#N/A,FALSE,"FY97LRBC";#N/A,#N/A,FALSE,"FY97O";#N/A,#N/A,FALSE,"FY97DAM"}</definedName>
    <definedName name="asdasd" hidden="1">{#N/A,#N/A,FALSE,"FY97P1";#N/A,#N/A,FALSE,"FY97Z312";#N/A,#N/A,FALSE,"FY97LRBC";#N/A,#N/A,FALSE,"FY97O";#N/A,#N/A,FALSE,"FY97DAM"}</definedName>
    <definedName name="asdasdasdas" localSheetId="8" hidden="1">{#N/A,#N/A,FALSE,"FY97P1";#N/A,#N/A,FALSE,"FY97Z312";#N/A,#N/A,FALSE,"FY97LRBC";#N/A,#N/A,FALSE,"FY97O";#N/A,#N/A,FALSE,"FY97DAM"}</definedName>
    <definedName name="asdasdasdas" localSheetId="5" hidden="1">{#N/A,#N/A,FALSE,"FY97P1";#N/A,#N/A,FALSE,"FY97Z312";#N/A,#N/A,FALSE,"FY97LRBC";#N/A,#N/A,FALSE,"FY97O";#N/A,#N/A,FALSE,"FY97DAM"}</definedName>
    <definedName name="asdasdasdas" localSheetId="7" hidden="1">{#N/A,#N/A,FALSE,"FY97P1";#N/A,#N/A,FALSE,"FY97Z312";#N/A,#N/A,FALSE,"FY97LRBC";#N/A,#N/A,FALSE,"FY97O";#N/A,#N/A,FALSE,"FY97DAM"}</definedName>
    <definedName name="asdasdasdas" localSheetId="4" hidden="1">{#N/A,#N/A,FALSE,"FY97P1";#N/A,#N/A,FALSE,"FY97Z312";#N/A,#N/A,FALSE,"FY97LRBC";#N/A,#N/A,FALSE,"FY97O";#N/A,#N/A,FALSE,"FY97DAM"}</definedName>
    <definedName name="asdasdasdas" hidden="1">{#N/A,#N/A,FALSE,"FY97P1";#N/A,#N/A,FALSE,"FY97Z312";#N/A,#N/A,FALSE,"FY97LRBC";#N/A,#N/A,FALSE,"FY97O";#N/A,#N/A,FALSE,"FY97DAM"}</definedName>
    <definedName name="asdasds" localSheetId="8" hidden="1">{#N/A,#N/A,FALSE,"FY97P1";#N/A,#N/A,FALSE,"FY97Z312";#N/A,#N/A,FALSE,"FY97LRBC";#N/A,#N/A,FALSE,"FY97O";#N/A,#N/A,FALSE,"FY97DAM"}</definedName>
    <definedName name="asdasds" localSheetId="5" hidden="1">{#N/A,#N/A,FALSE,"FY97P1";#N/A,#N/A,FALSE,"FY97Z312";#N/A,#N/A,FALSE,"FY97LRBC";#N/A,#N/A,FALSE,"FY97O";#N/A,#N/A,FALSE,"FY97DAM"}</definedName>
    <definedName name="asdasds" localSheetId="7" hidden="1">{#N/A,#N/A,FALSE,"FY97P1";#N/A,#N/A,FALSE,"FY97Z312";#N/A,#N/A,FALSE,"FY97LRBC";#N/A,#N/A,FALSE,"FY97O";#N/A,#N/A,FALSE,"FY97DAM"}</definedName>
    <definedName name="asdasds" localSheetId="4" hidden="1">{#N/A,#N/A,FALSE,"FY97P1";#N/A,#N/A,FALSE,"FY97Z312";#N/A,#N/A,FALSE,"FY97LRBC";#N/A,#N/A,FALSE,"FY97O";#N/A,#N/A,FALSE,"FY97DAM"}</definedName>
    <definedName name="asdasds" hidden="1">{#N/A,#N/A,FALSE,"FY97P1";#N/A,#N/A,FALSE,"FY97Z312";#N/A,#N/A,FALSE,"FY97LRBC";#N/A,#N/A,FALSE,"FY97O";#N/A,#N/A,FALSE,"FY97DAM"}</definedName>
    <definedName name="asdasfsdfa" localSheetId="8" hidden="1">{#N/A,#N/A,FALSE,"FY97P1";#N/A,#N/A,FALSE,"FY97Z312";#N/A,#N/A,FALSE,"FY97LRBC";#N/A,#N/A,FALSE,"FY97O";#N/A,#N/A,FALSE,"FY97DAM"}</definedName>
    <definedName name="asdasfsdfa" localSheetId="5" hidden="1">{#N/A,#N/A,FALSE,"FY97P1";#N/A,#N/A,FALSE,"FY97Z312";#N/A,#N/A,FALSE,"FY97LRBC";#N/A,#N/A,FALSE,"FY97O";#N/A,#N/A,FALSE,"FY97DAM"}</definedName>
    <definedName name="asdasfsdfa" localSheetId="7" hidden="1">{#N/A,#N/A,FALSE,"FY97P1";#N/A,#N/A,FALSE,"FY97Z312";#N/A,#N/A,FALSE,"FY97LRBC";#N/A,#N/A,FALSE,"FY97O";#N/A,#N/A,FALSE,"FY97DAM"}</definedName>
    <definedName name="asdasfsdfa" localSheetId="4" hidden="1">{#N/A,#N/A,FALSE,"FY97P1";#N/A,#N/A,FALSE,"FY97Z312";#N/A,#N/A,FALSE,"FY97LRBC";#N/A,#N/A,FALSE,"FY97O";#N/A,#N/A,FALSE,"FY97DAM"}</definedName>
    <definedName name="asdasfsdfa" hidden="1">{#N/A,#N/A,FALSE,"FY97P1";#N/A,#N/A,FALSE,"FY97Z312";#N/A,#N/A,FALSE,"FY97LRBC";#N/A,#N/A,FALSE,"FY97O";#N/A,#N/A,FALSE,"FY97DAM"}</definedName>
    <definedName name="awer" localSheetId="8" hidden="1">#REF!</definedName>
    <definedName name="awer" localSheetId="5" hidden="1">#REF!</definedName>
    <definedName name="awer" localSheetId="7" hidden="1">#REF!</definedName>
    <definedName name="awer" hidden="1">#REF!</definedName>
    <definedName name="bb"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localSheetId="8" hidden="1">#REF!</definedName>
    <definedName name="bb_M0FFQkVFMkZCRDk1NEY0OT" localSheetId="5" hidden="1">#REF!</definedName>
    <definedName name="bb_M0FFQkVFMkZCRDk1NEY0OT" localSheetId="7" hidden="1">#REF!</definedName>
    <definedName name="bb_M0FFQkVFMkZCRDk1NEY0OT" hidden="1">#REF!</definedName>
    <definedName name="bb_M0I1RkJFNDJBNUJENEU4N0" localSheetId="5" hidden="1">#REF!</definedName>
    <definedName name="bb_M0I1RkJFNDJBNUJENEU4N0" hidden="1">#REF!</definedName>
    <definedName name="bb_M0I3RUFGRjQ3OEY0NEE4RT" localSheetId="5" hidden="1">#REF!</definedName>
    <definedName name="bb_M0I3RUFGRjQ3OEY0NEE4RT" hidden="1">#REF!</definedName>
    <definedName name="bb_M0I4QjQwNkY4NUNFNDRGNz" localSheetId="5" hidden="1">#REF!</definedName>
    <definedName name="bb_M0I4QjQwNkY4NUNFNDRGNz" hidden="1">#REF!</definedName>
    <definedName name="bb_M0IyMkQ3MUJCQjYyNEU1OT" localSheetId="5" hidden="1">#REF!</definedName>
    <definedName name="bb_M0IyMkQ3MUJCQjYyNEU1OT" hidden="1">#REF!</definedName>
    <definedName name="bb_M0JCNUREQTJCNTc4NDlGMz" localSheetId="5" hidden="1">#REF!</definedName>
    <definedName name="bb_M0JCNUREQTJCNTc4NDlGMz" hidden="1">#REF!</definedName>
    <definedName name="bb_M0JDN0E0ODg5QzQ2NDQxRE" localSheetId="5" hidden="1">#REF!</definedName>
    <definedName name="bb_M0JDN0E0ODg5QzQ2NDQxRE" hidden="1">#REF!</definedName>
    <definedName name="bb_M0Q1Q0M4MjA5NEJGNDY0Nk" localSheetId="5" hidden="1">#REF!</definedName>
    <definedName name="bb_M0Q1Q0M4MjA5NEJGNDY0Nk" hidden="1">#REF!</definedName>
    <definedName name="bb_M0Q5RTNENEU0QTk3NDhFMj" localSheetId="5" hidden="1">#REF!</definedName>
    <definedName name="bb_M0Q5RTNENEU0QTk3NDhFMj" hidden="1">#REF!</definedName>
    <definedName name="bb_M0U0NTY0NEY4QjU4NDUwMj" localSheetId="5" hidden="1">#REF!</definedName>
    <definedName name="bb_M0U0NTY0NEY4QjU4NDUwMj" hidden="1">#REF!</definedName>
    <definedName name="bb_M0VCODYwMkI1NjVDNDgyQz" localSheetId="5" hidden="1">#REF!</definedName>
    <definedName name="bb_M0VCODYwMkI1NjVDNDgyQz" hidden="1">#REF!</definedName>
    <definedName name="bb_M0VDNTdGQzczQTJBNDU5QU" localSheetId="5" hidden="1">#REF!</definedName>
    <definedName name="bb_M0VDNTdGQzczQTJBNDU5QU" hidden="1">#REF!</definedName>
    <definedName name="bb_M0YwMUZDMDdDMkM1NDczQz" localSheetId="5" hidden="1">#REF!</definedName>
    <definedName name="bb_M0YwMUZDMDdDMkM1NDczQz" hidden="1">#REF!</definedName>
    <definedName name="bb_M0ZCQTgyMjhEODJBNERDRD" localSheetId="5" hidden="1">#REF!</definedName>
    <definedName name="bb_M0ZCQTgyMjhEODJBNERDRD" hidden="1">#REF!</definedName>
    <definedName name="bb_M0ZGQzUwQUYzOTFCNEY2Rj" localSheetId="5" hidden="1">#REF!</definedName>
    <definedName name="bb_M0ZGQzUwQUYzOTFCNEY2Rj" hidden="1">#REF!</definedName>
    <definedName name="bb_MDA2QUVGMzg5M0NDNDNFRU" localSheetId="5" hidden="1">#REF!</definedName>
    <definedName name="bb_MDA2QUVGMzg5M0NDNDNFRU" hidden="1">#REF!</definedName>
    <definedName name="bb_MDAyNEFFMTA5MjFFNEMwQU" localSheetId="5" hidden="1">#REF!</definedName>
    <definedName name="bb_MDAyNEFFMTA5MjFFNEMwQU" hidden="1">#REF!</definedName>
    <definedName name="bb_MDBGMzFERTdCNEJCNEVGQU" localSheetId="5" hidden="1">#REF!</definedName>
    <definedName name="bb_MDBGMzFERTdCNEJCNEVGQU" hidden="1">#REF!</definedName>
    <definedName name="bb_MDc0MTBCOEJGRThDNERDME" localSheetId="5" hidden="1">#REF!</definedName>
    <definedName name="bb_MDc0MTBCOEJGRThDNERDME" hidden="1">#REF!</definedName>
    <definedName name="bb_MDdCRkZENDg3NTkxNEVFRT" localSheetId="5" hidden="1">#REF!</definedName>
    <definedName name="bb_MDdCRkZENDg3NTkxNEVFRT" hidden="1">#REF!</definedName>
    <definedName name="bb_MDE2NzJDQzIxMDBENDIwOE" localSheetId="5" hidden="1">#REF!</definedName>
    <definedName name="bb_MDE2NzJDQzIxMDBENDIwOE" hidden="1">#REF!</definedName>
    <definedName name="bb_MDFBMEM2MTkzM0I3NDVGQU" localSheetId="5" hidden="1">#REF!</definedName>
    <definedName name="bb_MDFBMEM2MTkzM0I3NDVGQU" hidden="1">#REF!</definedName>
    <definedName name="bb_MDg4MjQ0ODIwNzg4NEFDNk" hidden="1">#REF!</definedName>
    <definedName name="bb_MDgxMjNDRDIyN0M4NDdBND" localSheetId="8" hidden="1">#REF!</definedName>
    <definedName name="bb_MDgxMjNDRDIyN0M4NDdBND" localSheetId="5" hidden="1">#REF!</definedName>
    <definedName name="bb_MDgxMjNDRDIyN0M4NDdBND" localSheetId="7" hidden="1">#REF!</definedName>
    <definedName name="bb_MDgxMjNDRDIyN0M4NDdBND" hidden="1">#REF!</definedName>
    <definedName name="bb_MDhBQTkyOTNBMDQ5NEY4N0" localSheetId="8" hidden="1">#REF!</definedName>
    <definedName name="bb_MDhBQTkyOTNBMDQ5NEY4N0" localSheetId="5" hidden="1">#REF!</definedName>
    <definedName name="bb_MDhBQTkyOTNBMDQ5NEY4N0" localSheetId="7" hidden="1">#REF!</definedName>
    <definedName name="bb_MDhBQTkyOTNBMDQ5NEY4N0" hidden="1">#REF!</definedName>
    <definedName name="bb_MDhCOTVCREVDMDgyNEUwRD" localSheetId="8" hidden="1">#REF!</definedName>
    <definedName name="bb_MDhCOTVCREVDMDgyNEUwRD" localSheetId="7" hidden="1">#REF!</definedName>
    <definedName name="bb_MDhCOTVCREVDMDgyNEUwRD" hidden="1">#REF!</definedName>
    <definedName name="bb_MDJERjU3RTY0QjNCNDIwNT" localSheetId="8" hidden="1">#REF!</definedName>
    <definedName name="bb_MDJERjU3RTY0QjNCNDIwNT" localSheetId="5" hidden="1">#REF!</definedName>
    <definedName name="bb_MDJERjU3RTY0QjNCNDIwNT" localSheetId="7" hidden="1">#REF!</definedName>
    <definedName name="bb_MDJERjU3RTY0QjNCNDIwNT" hidden="1">#REF!</definedName>
    <definedName name="bb_MDJFNUE2Mzk5QURGNDU4OT" localSheetId="8" hidden="1">#REF!</definedName>
    <definedName name="bb_MDJFNUE2Mzk5QURGNDU4OT" localSheetId="5" hidden="1">#REF!</definedName>
    <definedName name="bb_MDJFNUE2Mzk5QURGNDU4OT" localSheetId="7" hidden="1">#REF!</definedName>
    <definedName name="bb_MDJFNUE2Mzk5QURGNDU4OT" hidden="1">#REF!</definedName>
    <definedName name="bb_MDk0NTQxOTJENTc1NDVCOU" localSheetId="5" hidden="1">#REF!</definedName>
    <definedName name="bb_MDk0NTQxOTJENTc1NDVCOU" hidden="1">#REF!</definedName>
    <definedName name="bb_MDk1M0Y3RTQyNTJDNDU4NE" localSheetId="5" hidden="1">#REF!</definedName>
    <definedName name="bb_MDk1M0Y3RTQyNTJDNDU4NE" hidden="1">#REF!</definedName>
    <definedName name="bb_MDk5N0Y2NDNBODAyNDBBMT" localSheetId="5" hidden="1">#REF!</definedName>
    <definedName name="bb_MDk5N0Y2NDNBODAyNDBBMT" hidden="1">#REF!</definedName>
    <definedName name="bb_MDkxNkZDNDNBMDc4NEEwOU" localSheetId="5" hidden="1">#REF!</definedName>
    <definedName name="bb_MDkxNkZDNDNBMDc4NEEwOU" hidden="1">#REF!</definedName>
    <definedName name="bb_MDlEREE3MEY4QTNFNDE3NT" localSheetId="5" hidden="1">#REF!</definedName>
    <definedName name="bb_MDlEREE3MEY4QTNFNDE3NT" hidden="1">#REF!</definedName>
    <definedName name="bb_MDMxN0JGMTMxRTZFNDhFRU" localSheetId="5" hidden="1">#REF!</definedName>
    <definedName name="bb_MDMxN0JGMTMxRTZFNDhFRU" hidden="1">#REF!</definedName>
    <definedName name="bb_MDNCMjE2MDY4QzcxNEI0Rk" localSheetId="5" hidden="1">#REF!</definedName>
    <definedName name="bb_MDNCMjE2MDY4QzcxNEI0Rk" hidden="1">#REF!</definedName>
    <definedName name="bb_MDQyQ0Q2RkU0Mjk3NEIxME" localSheetId="5" hidden="1">#REF!</definedName>
    <definedName name="bb_MDQyQ0Q2RkU0Mjk3NEIxME" hidden="1">#REF!</definedName>
    <definedName name="bb_MDRBN0Q2Q0E1NTJENDc0Mz" localSheetId="5" hidden="1">#REF!</definedName>
    <definedName name="bb_MDRBN0Q2Q0E1NTJENDc0Mz" hidden="1">#REF!</definedName>
    <definedName name="bb_MDRCODI5MkYzMjJDNEIyQj" localSheetId="5" hidden="1">#REF!</definedName>
    <definedName name="bb_MDRCODI5MkYzMjJDNEIyQj" hidden="1">#REF!</definedName>
    <definedName name="bb_MDU2MUM1Q0NGNzNCNDYxMT" hidden="1">#REF!</definedName>
    <definedName name="bb_MDUzOTlCRjE5ODc4NEEwND" localSheetId="8" hidden="1">#REF!</definedName>
    <definedName name="bb_MDUzOTlCRjE5ODc4NEEwND" localSheetId="5" hidden="1">#REF!</definedName>
    <definedName name="bb_MDUzOTlCRjE5ODc4NEEwND" localSheetId="7" hidden="1">#REF!</definedName>
    <definedName name="bb_MDUzOTlCRjE5ODc4NEEwND" hidden="1">#REF!</definedName>
    <definedName name="bb_MDY1Q0FFOTMwQjU4NEMzQU" localSheetId="8" hidden="1">#REF!</definedName>
    <definedName name="bb_MDY1Q0FFOTMwQjU4NEMzQU" localSheetId="5" hidden="1">#REF!</definedName>
    <definedName name="bb_MDY1Q0FFOTMwQjU4NEMzQU" localSheetId="7" hidden="1">#REF!</definedName>
    <definedName name="bb_MDY1Q0FFOTMwQjU4NEMzQU" hidden="1">#REF!</definedName>
    <definedName name="bb_MDY4MTgyOEJGMDNBNDBGOE" localSheetId="5" hidden="1">#REF!</definedName>
    <definedName name="bb_MDY4MTgyOEJGMDNBNDBGOE" hidden="1">#REF!</definedName>
    <definedName name="bb_MEE3ODNFRkM4MURENEJFNj" localSheetId="5" hidden="1">#REF!</definedName>
    <definedName name="bb_MEE3ODNFRkM4MURENEJFNj" hidden="1">#REF!</definedName>
    <definedName name="bb_MEI4NDUwNzVEMUI4NDdDOT" localSheetId="5" hidden="1">#REF!</definedName>
    <definedName name="bb_MEI4NDUwNzVEMUI4NDdDOT" hidden="1">#REF!</definedName>
    <definedName name="bb_MEI4NEYwNzY0NjgxNEM3RE" localSheetId="5" hidden="1">#REF!</definedName>
    <definedName name="bb_MEI4NEYwNzY0NjgxNEM3RE" hidden="1">#REF!</definedName>
    <definedName name="bb_MEJCRENBRDFBMTEzNEU3NU" localSheetId="5" hidden="1">#REF!</definedName>
    <definedName name="bb_MEJCRENBRDFBMTEzNEU3NU" hidden="1">#REF!</definedName>
    <definedName name="bb_MEM4NjdFOUY0RjNFNEFDRj" localSheetId="5" hidden="1">#REF!</definedName>
    <definedName name="bb_MEM4NjdFOUY0RjNFNEFDRj" hidden="1">#REF!</definedName>
    <definedName name="bb_MENCQzBEM0E2NkEwNENGNk" localSheetId="5" hidden="1">#REF!</definedName>
    <definedName name="bb_MENCQzBEM0E2NkEwNENGNk" hidden="1">#REF!</definedName>
    <definedName name="bb_MENDRjAwQ0MyMTQ4NDgyRk" localSheetId="5" hidden="1">#REF!</definedName>
    <definedName name="bb_MENDRjAwQ0MyMTQ4NDgyRk" hidden="1">#REF!</definedName>
    <definedName name="bb_MEQxMDE2QUI2MjZGNEI1Mz" localSheetId="5" hidden="1">#REF!</definedName>
    <definedName name="bb_MEQxMDE2QUI2MjZGNEI1Mz" hidden="1">#REF!</definedName>
    <definedName name="bb_MERDQkIxM0JDQTUxNDY4QU" localSheetId="5" hidden="1">#REF!</definedName>
    <definedName name="bb_MERDQkIxM0JDQTUxNDY4QU" hidden="1">#REF!</definedName>
    <definedName name="bb_MERDQkVGMkUwODhFNEE3Mz" localSheetId="5" hidden="1">#REF!</definedName>
    <definedName name="bb_MERDQkVGMkUwODhFNEE3Mz" hidden="1">#REF!</definedName>
    <definedName name="bb_MERERTkzNUEzN0M0NDVCRk" localSheetId="5" hidden="1">#REF!</definedName>
    <definedName name="bb_MERERTkzNUEzN0M0NDVCRk" hidden="1">#REF!</definedName>
    <definedName name="bb_MEU3NTEwNkNFRTU4NDY3QU" localSheetId="5" hidden="1">#REF!</definedName>
    <definedName name="bb_MEU3NTEwNkNFRTU4NDY3QU" hidden="1">#REF!</definedName>
    <definedName name="bb_MEUzRUI3REVBRURCNDRBQk" localSheetId="5" hidden="1">#REF!</definedName>
    <definedName name="bb_MEUzRUI3REVBRURCNDRBQk" hidden="1">#REF!</definedName>
    <definedName name="bb_MEY3MzMyRDQwRkVGNDlGMD" localSheetId="5" hidden="1">#REF!</definedName>
    <definedName name="bb_MEY3MzMyRDQwRkVGNDlGMD" hidden="1">#REF!</definedName>
    <definedName name="bb_MEYyM0VGNDBGMEZENDUzND" localSheetId="5" hidden="1">#REF!</definedName>
    <definedName name="bb_MEYyM0VGNDBGMEZENDUzND" hidden="1">#REF!</definedName>
    <definedName name="bb_MjAyMTg5Q0U1QzJCNEE4ND" localSheetId="5" hidden="1">#REF!</definedName>
    <definedName name="bb_MjAyMTg5Q0U1QzJCNEE4ND" hidden="1">#REF!</definedName>
    <definedName name="bb_MjBFMTFEOUNFRUFENDdGMz" localSheetId="5" hidden="1">#REF!</definedName>
    <definedName name="bb_MjBFMTFEOUNFRUFENDdGMz" hidden="1">#REF!</definedName>
    <definedName name="bb_Mjc5NjlCNzMzMDM3NEY1RT" localSheetId="5" hidden="1">#REF!</definedName>
    <definedName name="bb_Mjc5NjlCNzMzMDM3NEY1RT" hidden="1">#REF!</definedName>
    <definedName name="bb_MjdGREFDRTdGNzgwNDI0Rj" localSheetId="5" hidden="1">#REF!</definedName>
    <definedName name="bb_MjdGREFDRTdGNzgwNDI0Rj" hidden="1">#REF!</definedName>
    <definedName name="bb_MjE2NTE4RTY0MTVCNDVEOT" localSheetId="5" hidden="1">#REF!</definedName>
    <definedName name="bb_MjE2NTE4RTY0MTVCNDVEOT" hidden="1">#REF!</definedName>
    <definedName name="bb_MjEwQkIyRkI4QzRBNDEzRj" localSheetId="5" hidden="1">#REF!</definedName>
    <definedName name="bb_MjEwQkIyRkI4QzRBNDEzRj" hidden="1">#REF!</definedName>
    <definedName name="bb_Mjg1ODc0NjU1Q0JGNDhEMT" localSheetId="5" hidden="1">#REF!</definedName>
    <definedName name="bb_Mjg1ODc0NjU1Q0JGNDhEMT" hidden="1">#REF!</definedName>
    <definedName name="bb_Mjg4RUVFOTQ1NkE1NEIzQ0" localSheetId="5" hidden="1">#REF!</definedName>
    <definedName name="bb_Mjg4RUVFOTQ1NkE1NEIzQ0" hidden="1">#REF!</definedName>
    <definedName name="bb_MjhBOTlDNTAyNzIwNENEOD" localSheetId="5" hidden="1">#REF!</definedName>
    <definedName name="bb_MjhBOTlDNTAyNzIwNENEOD" hidden="1">#REF!</definedName>
    <definedName name="bb_MjI4RDQzNUEyQjcyNDlDNk" localSheetId="5" hidden="1">#REF!</definedName>
    <definedName name="bb_MjI4RDQzNUEyQjcyNDlDNk" hidden="1">#REF!</definedName>
    <definedName name="bb_MjIyOEE1NzY0MDk0NDA3OE" localSheetId="5" hidden="1">#REF!</definedName>
    <definedName name="bb_MjIyOEE1NzY0MDk0NDA3OE" hidden="1">#REF!</definedName>
    <definedName name="bb_MjIyQkJBQjI4MDY1NEJCND" localSheetId="5" hidden="1">#REF!</definedName>
    <definedName name="bb_MjIyQkJBQjI4MDY1NEJCND" hidden="1">#REF!</definedName>
    <definedName name="bb_MjIzMDIwMDRGNUEzNDIwMk" localSheetId="5" hidden="1">#REF!</definedName>
    <definedName name="bb_MjIzMDIwMDRGNUEzNDIwMk" hidden="1">#REF!</definedName>
    <definedName name="bb_MjMwQzk2NkQ3RjQxNDEyMD" localSheetId="5" hidden="1">#REF!</definedName>
    <definedName name="bb_MjMwQzk2NkQ3RjQxNDEyMD" hidden="1">#REF!</definedName>
    <definedName name="bb_MjQ0QkU5MkNDNkU2NDhBMz" localSheetId="5" hidden="1">#REF!</definedName>
    <definedName name="bb_MjQ0QkU5MkNDNkU2NDhBMz" hidden="1">#REF!</definedName>
    <definedName name="bb_MjRCQTQ4NUEzNUQ2NDBDQ0" localSheetId="5" hidden="1">#REF!</definedName>
    <definedName name="bb_MjRCQTQ4NUEzNUQ2NDBDQ0" hidden="1">#REF!</definedName>
    <definedName name="bb_MjREQUY1QTA4NTFENDkxNz" localSheetId="5" hidden="1">#REF!</definedName>
    <definedName name="bb_MjREQUY1QTA4NTFENDkxNz" hidden="1">#REF!</definedName>
    <definedName name="bb_MjU2MEREMzA5RDAwNDY5Q0" localSheetId="5" hidden="1">#REF!</definedName>
    <definedName name="bb_MjU2MEREMzA5RDAwNDY5Q0" hidden="1">#REF!</definedName>
    <definedName name="bb_MjU5ODk2OTY1RTUxNDdGQj" localSheetId="5" hidden="1">#REF!</definedName>
    <definedName name="bb_MjU5ODk2OTY1RTUxNDdGQj" hidden="1">#REF!</definedName>
    <definedName name="bb_MjUxQUFBRTkwREZGNDRFQT" localSheetId="5" hidden="1">#REF!</definedName>
    <definedName name="bb_MjUxQUFBRTkwREZGNDRFQT" hidden="1">#REF!</definedName>
    <definedName name="bb_MjVBN0M0MjYzOTNFNDY5Mk" hidden="1">#REF!</definedName>
    <definedName name="bb_MjVCNTdBOUQ2OUI2NEFEOU" localSheetId="8" hidden="1">#REF!</definedName>
    <definedName name="bb_MjVCNTdBOUQ2OUI2NEFEOU" localSheetId="5" hidden="1">#REF!</definedName>
    <definedName name="bb_MjVCNTdBOUQ2OUI2NEFEOU" localSheetId="7" hidden="1">#REF!</definedName>
    <definedName name="bb_MjVCNTdBOUQ2OUI2NEFEOU" hidden="1">#REF!</definedName>
    <definedName name="bb_MjVEQ0MxNUVFM0Y3NDA0RU" localSheetId="5" hidden="1">#REF!</definedName>
    <definedName name="bb_MjVEQ0MxNUVFM0Y3NDA0RU" hidden="1">#REF!</definedName>
    <definedName name="bb_MjY0OEQ2QjJDRUM5NDU0RE" localSheetId="5" hidden="1">#REF!</definedName>
    <definedName name="bb_MjY0OEQ2QjJDRUM5NDU0RE" hidden="1">#REF!</definedName>
    <definedName name="bb_MjZENEJCMzkxQTQzNDVGOT" localSheetId="5" hidden="1">#REF!</definedName>
    <definedName name="bb_MjZENEJCMzkxQTQzNDVGOT" hidden="1">#REF!</definedName>
    <definedName name="bb_MkEwNjNDNzA3MjRBNDI1QT" localSheetId="5" hidden="1">#REF!</definedName>
    <definedName name="bb_MkEwNjNDNzA3MjRBNDI1QT" hidden="1">#REF!</definedName>
    <definedName name="bb_MkEwNkJDNDA1RDczNEIxMj" localSheetId="5" hidden="1">#REF!</definedName>
    <definedName name="bb_MkEwNkJDNDA1RDczNEIxMj" hidden="1">#REF!</definedName>
    <definedName name="bb_MkExMkQ5NTk2MEY5NEVCOD" localSheetId="5" hidden="1">#REF!</definedName>
    <definedName name="bb_MkExMkQ5NTk2MEY5NEVCOD" hidden="1">#REF!</definedName>
    <definedName name="bb_MkFBMjdDNTFFQUMyNDIzRU" localSheetId="5" hidden="1">#REF!</definedName>
    <definedName name="bb_MkFBMjdDNTFFQUMyNDIzRU" hidden="1">#REF!</definedName>
    <definedName name="bb_MkI1QjY3RjZBOUZGNDNGQz" localSheetId="5" hidden="1">#REF!</definedName>
    <definedName name="bb_MkI1QjY3RjZBOUZGNDNGQz" hidden="1">#REF!</definedName>
    <definedName name="bb_MkI3NjcwMEJEOUEyNEQ0Q0" localSheetId="5" hidden="1">#REF!</definedName>
    <definedName name="bb_MkI3NjcwMEJEOUEyNEQ0Q0" hidden="1">#REF!</definedName>
    <definedName name="bb_MkNDRDNBQTcxMUM0NDJCMk" localSheetId="5" hidden="1">#REF!</definedName>
    <definedName name="bb_MkNDRDNBQTcxMUM0NDJCMk" hidden="1">#REF!</definedName>
    <definedName name="bb_MkNEQzY3RDc4QjQ1NDVFNj" localSheetId="5" hidden="1">#REF!</definedName>
    <definedName name="bb_MkNEQzY3RDc4QjQ1NDVFNj" hidden="1">#REF!</definedName>
    <definedName name="bb_MkQ1RUNCNERFRTkzNERFNk" localSheetId="5" hidden="1">#REF!</definedName>
    <definedName name="bb_MkQ1RUNCNERFRTkzNERFNk" hidden="1">#REF!</definedName>
    <definedName name="bb_MkQwM0I5RkE0N0M4NDYyRE" localSheetId="5" hidden="1">#REF!</definedName>
    <definedName name="bb_MkQwM0I5RkE0N0M4NDYyRE" hidden="1">#REF!</definedName>
    <definedName name="bb_MkRCQUU1NzVERkI0NEQ1Qj" localSheetId="5" hidden="1">#REF!</definedName>
    <definedName name="bb_MkRCQUU1NzVERkI0NEQ1Qj" hidden="1">#REF!</definedName>
    <definedName name="bb_MkVDQ0NFNjc5MDlGNEFCRU" localSheetId="5" hidden="1">#REF!</definedName>
    <definedName name="bb_MkVDQ0NFNjc5MDlGNEFCRU" hidden="1">#REF!</definedName>
    <definedName name="bb_MkY1QjdBRTEyRDk3NDA2Mj" localSheetId="5" hidden="1">#REF!</definedName>
    <definedName name="bb_MkY1QjdBRTEyRDk3NDA2Mj" hidden="1">#REF!</definedName>
    <definedName name="bb_MkY3N0VDRTFDOTI0NENENT" localSheetId="5" hidden="1">#REF!</definedName>
    <definedName name="bb_MkY3N0VDRTFDOTI0NENENT" hidden="1">#REF!</definedName>
    <definedName name="bb_MkZFQTg4NzJGRDhBNEQ4Qk" localSheetId="5" hidden="1">#REF!</definedName>
    <definedName name="bb_MkZFQTg4NzJGRDhBNEQ4Qk" hidden="1">#REF!</definedName>
    <definedName name="bb_MTBCNDQ3OEE5NDFBNDMxND" localSheetId="5" hidden="1">#REF!</definedName>
    <definedName name="bb_MTBCNDQ3OEE5NDFBNDMxND" hidden="1">#REF!</definedName>
    <definedName name="bb_MTc2QjMwRDNDODUzNEYxMk" localSheetId="5" hidden="1">#REF!</definedName>
    <definedName name="bb_MTc2QjMwRDNDODUzNEYxMk" hidden="1">#REF!</definedName>
    <definedName name="bb_MTdGMTA1NjAxRTlCNEZCRj" localSheetId="5" hidden="1">#REF!</definedName>
    <definedName name="bb_MTdGMTA1NjAxRTlCNEZCRj" hidden="1">#REF!</definedName>
    <definedName name="bb_MTE0NDNGQ0ExQTEwNDQ3QT" localSheetId="5" hidden="1">#REF!</definedName>
    <definedName name="bb_MTE0NDNGQ0ExQTEwNDQ3QT" hidden="1">#REF!</definedName>
    <definedName name="bb_MTEyQTVGQzk0OUQ4NDVDMz" hidden="1">#REF!</definedName>
    <definedName name="bb_MTFBOUY0OEYwQjI5NDQyQ0" hidden="1">#REF!</definedName>
    <definedName name="bb_MTFDQTdGNEJGQzVGNDNBMk" localSheetId="8" hidden="1">#REF!</definedName>
    <definedName name="bb_MTFDQTdGNEJGQzVGNDNBMk" localSheetId="5" hidden="1">#REF!</definedName>
    <definedName name="bb_MTFDQTdGNEJGQzVGNDNBMk" localSheetId="7" hidden="1">#REF!</definedName>
    <definedName name="bb_MTFDQTdGNEJGQzVGNDNBMk" hidden="1">#REF!</definedName>
    <definedName name="bb_MTg4M0M3NUMxRTgxNDNCMj" localSheetId="8" hidden="1">#REF!</definedName>
    <definedName name="bb_MTg4M0M3NUMxRTgxNDNCMj" localSheetId="5" hidden="1">#REF!</definedName>
    <definedName name="bb_MTg4M0M3NUMxRTgxNDNCMj" localSheetId="7" hidden="1">#REF!</definedName>
    <definedName name="bb_MTg4M0M3NUMxRTgxNDNCMj" hidden="1">#REF!</definedName>
    <definedName name="bb_MThCN0Y4RTI1Qjc2NEVENT" localSheetId="8" hidden="1">#REF!</definedName>
    <definedName name="bb_MThCN0Y4RTI1Qjc2NEVENT" localSheetId="7" hidden="1">#REF!</definedName>
    <definedName name="bb_MThCN0Y4RTI1Qjc2NEVENT" hidden="1">#REF!</definedName>
    <definedName name="bb_MTI0NkY2OEM4M0IwNEVBOE" localSheetId="8" hidden="1">#REF!</definedName>
    <definedName name="bb_MTI0NkY2OEM4M0IwNEVBOE" localSheetId="5" hidden="1">#REF!</definedName>
    <definedName name="bb_MTI0NkY2OEM4M0IwNEVBOE" localSheetId="7" hidden="1">#REF!</definedName>
    <definedName name="bb_MTI0NkY2OEM4M0IwNEVBOE" hidden="1">#REF!</definedName>
    <definedName name="bb_MTIyM0I2MTg5RTI5NDExQU" localSheetId="8" hidden="1">#REF!</definedName>
    <definedName name="bb_MTIyM0I2MTg5RTI5NDExQU" localSheetId="5" hidden="1">#REF!</definedName>
    <definedName name="bb_MTIyM0I2MTg5RTI5NDExQU" localSheetId="7" hidden="1">#REF!</definedName>
    <definedName name="bb_MTIyM0I2MTg5RTI5NDExQU" hidden="1">#REF!</definedName>
    <definedName name="bb_MTk0QzI4MzBCQzNFNDI4OU" localSheetId="5" hidden="1">#REF!</definedName>
    <definedName name="bb_MTk0QzI4MzBCQzNFNDI4OU" hidden="1">#REF!</definedName>
    <definedName name="bb_MTlFMTlDM0RDNzIyNEU5Q0" localSheetId="5" hidden="1">#REF!</definedName>
    <definedName name="bb_MTlFMTlDM0RDNzIyNEU5Q0" hidden="1">#REF!</definedName>
    <definedName name="bb_MTM3M0I2M0UzQjY4NDY0RT" localSheetId="5" hidden="1">#REF!</definedName>
    <definedName name="bb_MTM3M0I2M0UzQjY4NDY0RT" hidden="1">#REF!</definedName>
    <definedName name="bb_MTMwMjYyRTEyMDAyNEU0Mj" localSheetId="5" hidden="1">#REF!</definedName>
    <definedName name="bb_MTMwMjYyRTEyMDAyNEU0Mj" hidden="1">#REF!</definedName>
    <definedName name="bb_MTMxMERFRjlBQUU4NEQ2Q0" localSheetId="5" hidden="1">#REF!</definedName>
    <definedName name="bb_MTMxMERFRjlBQUU4NEQ2Q0" hidden="1">#REF!</definedName>
    <definedName name="bb_MTRCNjcyMDNFNDU5NDRGQ0" localSheetId="5" hidden="1">#REF!</definedName>
    <definedName name="bb_MTRCNjcyMDNFNDU5NDRGQ0" hidden="1">#REF!</definedName>
    <definedName name="bb_MTRGRUJERUEwQTBDNDAwND" localSheetId="5" hidden="1">#REF!</definedName>
    <definedName name="bb_MTRGRUJERUEwQTBDNDAwND" hidden="1">#REF!</definedName>
    <definedName name="bb_MTU0OURGMEM0MkMxNDU2MT" localSheetId="5" hidden="1">#REF!</definedName>
    <definedName name="bb_MTU0OURGMEM0MkMxNDU2MT" hidden="1">#REF!</definedName>
    <definedName name="bb_MTU2Q0Q4ODBFMkQwNEY4Rj" localSheetId="5" hidden="1">#REF!</definedName>
    <definedName name="bb_MTU2Q0Q4ODBFMkQwNEY4Rj" hidden="1">#REF!</definedName>
    <definedName name="bb_MTUyOEE5NDdFRTVGNEQxOT" localSheetId="5" hidden="1">#REF!</definedName>
    <definedName name="bb_MTUyOEE5NDdFRTVGNEQxOT" hidden="1">#REF!</definedName>
    <definedName name="bb_MTVBQTgzQkY5RUMxNDBBOT" localSheetId="5" hidden="1">#REF!</definedName>
    <definedName name="bb_MTVBQTgzQkY5RUMxNDBBOT" hidden="1">#REF!</definedName>
    <definedName name="bb_MTVDODdBQ0MwNDk1NEY4RT" localSheetId="5" hidden="1">#REF!</definedName>
    <definedName name="bb_MTVDODdBQ0MwNDk1NEY4RT" hidden="1">#REF!</definedName>
    <definedName name="bb_MTYzOTEzODVEOEIyNENGNj" localSheetId="5" hidden="1">#REF!</definedName>
    <definedName name="bb_MTYzOTEzODVEOEIyNENGNj" hidden="1">#REF!</definedName>
    <definedName name="bb_MUFBMDIzNUVDNjA5NDQ4N0" localSheetId="5" hidden="1">#REF!</definedName>
    <definedName name="bb_MUFBMDIzNUVDNjA5NDQ4N0" hidden="1">#REF!</definedName>
    <definedName name="bb_MUIwMTY5RDAzN0ZDNDc5ME" localSheetId="5" hidden="1">#REF!</definedName>
    <definedName name="bb_MUIwMTY5RDAzN0ZDNDc5ME" hidden="1">#REF!</definedName>
    <definedName name="bb_MUMxNTBCODg2RjNFNERFOU" localSheetId="5" hidden="1">#REF!</definedName>
    <definedName name="bb_MUMxNTBCODg2RjNFNERFOU" hidden="1">#REF!</definedName>
    <definedName name="bb_MUQ3QTMxMjMzRjdFNENBQz" hidden="1">#REF!</definedName>
    <definedName name="bb_MUQ5NkRDQTA5NjYzNEQzRT" localSheetId="8" hidden="1">#REF!</definedName>
    <definedName name="bb_MUQ5NkRDQTA5NjYzNEQzRT" localSheetId="5" hidden="1">#REF!</definedName>
    <definedName name="bb_MUQ5NkRDQTA5NjYzNEQzRT" localSheetId="7" hidden="1">#REF!</definedName>
    <definedName name="bb_MUQ5NkRDQTA5NjYzNEQzRT" hidden="1">#REF!</definedName>
    <definedName name="bb_MUQwQTUxQkZDREVFNDkzOU" localSheetId="8" hidden="1">#REF!</definedName>
    <definedName name="bb_MUQwQTUxQkZDREVFNDkzOU" localSheetId="5" hidden="1">#REF!</definedName>
    <definedName name="bb_MUQwQTUxQkZDREVFNDkzOU" localSheetId="7" hidden="1">#REF!</definedName>
    <definedName name="bb_MUQwQTUxQkZDREVFNDkzOU" hidden="1">#REF!</definedName>
    <definedName name="bb_MUQxREIzMjcyQzZBNEIxQj" localSheetId="5" hidden="1">#REF!</definedName>
    <definedName name="bb_MUQxREIzMjcyQzZBNEIxQj" hidden="1">#REF!</definedName>
    <definedName name="bb_MUQyNkNGNzE3RjE5NEZFMU" localSheetId="5" hidden="1">#REF!</definedName>
    <definedName name="bb_MUQyNkNGNzE3RjE5NEZFMU" hidden="1">#REF!</definedName>
    <definedName name="bb_MUQyNkVGRjM0RjI2NDI3Qk" localSheetId="5" hidden="1">#REF!</definedName>
    <definedName name="bb_MUQyNkVGRjM0RjI2NDI3Qk" hidden="1">#REF!</definedName>
    <definedName name="bb_MURFOTI2NjE4NjdCNENFQ0" localSheetId="5" hidden="1">#REF!</definedName>
    <definedName name="bb_MURFOTI2NjE4NjdCNENFQ0" hidden="1">#REF!</definedName>
    <definedName name="bb_MUU2RjZGMkY2QTA5NDJCRU" localSheetId="5" hidden="1">#REF!</definedName>
    <definedName name="bb_MUU2RjZGMkY2QTA5NDJCRU" hidden="1">#REF!</definedName>
    <definedName name="bb_MUU4N0NBMkQxMjUxNDAxQT" localSheetId="5" hidden="1">#REF!</definedName>
    <definedName name="bb_MUU4N0NBMkQxMjUxNDAxQT" hidden="1">#REF!</definedName>
    <definedName name="bb_MUU5QTE1MEExMEVFNENFME" localSheetId="5" hidden="1">#REF!</definedName>
    <definedName name="bb_MUU5QTE1MEExMEVFNENFME" hidden="1">#REF!</definedName>
    <definedName name="bb_MUUyNUUzNzhEMTg5NDUzME" localSheetId="5" hidden="1">#REF!</definedName>
    <definedName name="bb_MUUyNUUzNzhEMTg5NDUzME" hidden="1">#REF!</definedName>
    <definedName name="bb_MUUyNzYxM0JFREY1NDExMz" localSheetId="5" hidden="1">#REF!</definedName>
    <definedName name="bb_MUUyNzYxM0JFREY1NDExMz" hidden="1">#REF!</definedName>
    <definedName name="bb_MUVCODAwM0Q1QjJENDdERU" localSheetId="5" hidden="1">#REF!</definedName>
    <definedName name="bb_MUVCODAwM0Q1QjJENDdERU" hidden="1">#REF!</definedName>
    <definedName name="bb_MzAzOUY5QzkxRkYxNEVCRj" localSheetId="5" hidden="1">#REF!</definedName>
    <definedName name="bb_MzAzOUY5QzkxRkYxNEVCRj" hidden="1">#REF!</definedName>
    <definedName name="bb_MzBEMkRGNjYyRUM4NEE2Qz" localSheetId="5" hidden="1">#REF!</definedName>
    <definedName name="bb_MzBEMkRGNjYyRUM4NEE2Qz" hidden="1">#REF!</definedName>
    <definedName name="bb_MzE3RjQ0RkZEMzM2NDJBQz" localSheetId="5" hidden="1">#REF!</definedName>
    <definedName name="bb_MzE3RjQ0RkZEMzM2NDJBQz" hidden="1">#REF!</definedName>
    <definedName name="bb_MzgwNDU4QTI2MzIzNDhFQz" localSheetId="5" hidden="1">#REF!</definedName>
    <definedName name="bb_MzgwNDU4QTI2MzIzNDhFQz" hidden="1">#REF!</definedName>
    <definedName name="bb_MzhBRDREQUJFMTZFNEY1OU" localSheetId="5" hidden="1">#REF!</definedName>
    <definedName name="bb_MzhBRDREQUJFMTZFNEY1OU" hidden="1">#REF!</definedName>
    <definedName name="bb_MzhCNDMyMDNERDA2NDI4ME" localSheetId="5" hidden="1">#REF!</definedName>
    <definedName name="bb_MzhCNDMyMDNERDA2NDI4ME" hidden="1">#REF!</definedName>
    <definedName name="bb_MzI1Q0IxRjg1Q0Y2NDU4RE" localSheetId="5" hidden="1">#REF!</definedName>
    <definedName name="bb_MzI1Q0IxRjg1Q0Y2NDU4RE" hidden="1">#REF!</definedName>
    <definedName name="bb_MzJBN0Q4NTJCNkE3NDAxNT" localSheetId="5" hidden="1">#REF!</definedName>
    <definedName name="bb_MzJBN0Q4NTJCNkE3NDAxNT" hidden="1">#REF!</definedName>
    <definedName name="bb_MzJDMTlCNTJBNkVFNDgyQ0" localSheetId="5" hidden="1">#REF!</definedName>
    <definedName name="bb_MzJDMTlCNTJBNkVFNDgyQ0" hidden="1">#REF!</definedName>
    <definedName name="bb_MzM1QjU0OTVCOUZGNEIxMT" localSheetId="5" hidden="1">#REF!</definedName>
    <definedName name="bb_MzM1QjU0OTVCOUZGNEIxMT" hidden="1">#REF!</definedName>
    <definedName name="bb_MzM4QkQzRTA2MDZCNEQyMT" localSheetId="5" hidden="1">#REF!</definedName>
    <definedName name="bb_MzM4QkQzRTA2MDZCNEQyMT" hidden="1">#REF!</definedName>
    <definedName name="bb_MzNDMTBDQ0JFQkM2NDlFMj" localSheetId="5" hidden="1">#REF!</definedName>
    <definedName name="bb_MzNDMTBDQ0JFQkM2NDlFMj" hidden="1">#REF!</definedName>
    <definedName name="bb_MzQ5RDlFMzkzQTIwNDA1QU" localSheetId="5" hidden="1">#REF!</definedName>
    <definedName name="bb_MzQ5RDlFMzkzQTIwNDA1QU" hidden="1">#REF!</definedName>
    <definedName name="bb_MzRDRDhEMjY1MjIzNERBMj" localSheetId="5" hidden="1">#REF!</definedName>
    <definedName name="bb_MzRDRDhEMjY1MjIzNERBMj" hidden="1">#REF!</definedName>
    <definedName name="bb_MzVFNDU0OUY4Q0ZBNDMzRT" localSheetId="5" hidden="1">#REF!</definedName>
    <definedName name="bb_MzVFNDU0OUY4Q0ZBNDMzRT" hidden="1">#REF!</definedName>
    <definedName name="bb_MzVGQUY2MjY1NkVDNDUzMk" localSheetId="5" hidden="1">#REF!</definedName>
    <definedName name="bb_MzVGQUY2MjY1NkVDNDUzMk" hidden="1">#REF!</definedName>
    <definedName name="bb_MzYxOTkwN0UzODY1NEE1QT" localSheetId="5" hidden="1">#REF!</definedName>
    <definedName name="bb_MzYxOTkwN0UzODY1NEE1QT" hidden="1">#REF!</definedName>
    <definedName name="bb_MzZGQkFDRDM2NURCNDVEMT" hidden="1">#REF!</definedName>
    <definedName name="bb_N0E3RTg0QTBGM0IzNDZBRE" localSheetId="8" hidden="1">#REF!</definedName>
    <definedName name="bb_N0E3RTg0QTBGM0IzNDZBRE" localSheetId="5" hidden="1">#REF!</definedName>
    <definedName name="bb_N0E3RTg0QTBGM0IzNDZBRE" localSheetId="7" hidden="1">#REF!</definedName>
    <definedName name="bb_N0E3RTg0QTBGM0IzNDZBRE" hidden="1">#REF!</definedName>
    <definedName name="bb_N0FBNjQxQ0MxNjFCNEFDQT" localSheetId="8" hidden="1">#REF!</definedName>
    <definedName name="bb_N0FBNjQxQ0MxNjFCNEFDQT" localSheetId="5" hidden="1">#REF!</definedName>
    <definedName name="bb_N0FBNjQxQ0MxNjFCNEFDQT" localSheetId="7" hidden="1">#REF!</definedName>
    <definedName name="bb_N0FBNjQxQ0MxNjFCNEFDQT" hidden="1">#REF!</definedName>
    <definedName name="bb_N0FGRUZCODlGNTlDNEFFMz" localSheetId="8" hidden="1">#REF!</definedName>
    <definedName name="bb_N0FGRUZCODlGNTlDNEFFMz" localSheetId="5" hidden="1">#REF!</definedName>
    <definedName name="bb_N0FGRUZCODlGNTlDNEFFMz" localSheetId="7" hidden="1">#REF!</definedName>
    <definedName name="bb_N0FGRUZCODlGNTlDNEFFMz" hidden="1">#REF!</definedName>
    <definedName name="bb_N0M0RDg2MzM0RUM0NDE5RE" localSheetId="8" hidden="1">#REF!</definedName>
    <definedName name="bb_N0M0RDg2MzM0RUM0NDE5RE" localSheetId="5" hidden="1">#REF!</definedName>
    <definedName name="bb_N0M0RDg2MzM0RUM0NDE5RE" localSheetId="7" hidden="1">#REF!</definedName>
    <definedName name="bb_N0M0RDg2MzM0RUM0NDE5RE" hidden="1">#REF!</definedName>
    <definedName name="bb_N0MyODM2NUNCMUIyNERFQ0" localSheetId="8" hidden="1">#REF!</definedName>
    <definedName name="bb_N0MyODM2NUNCMUIyNERFQ0" localSheetId="7" hidden="1">#REF!</definedName>
    <definedName name="bb_N0MyODM2NUNCMUIyNERFQ0" hidden="1">#REF!</definedName>
    <definedName name="bb_N0Q3NjIyMjdGMjQ0NEU3MU" localSheetId="8" hidden="1">#REF!</definedName>
    <definedName name="bb_N0Q3NjIyMjdGMjQ0NEU3MU" localSheetId="5" hidden="1">#REF!</definedName>
    <definedName name="bb_N0Q3NjIyMjdGMjQ0NEU3MU" localSheetId="7" hidden="1">#REF!</definedName>
    <definedName name="bb_N0Q3NjIyMjdGMjQ0NEU3MU" hidden="1">#REF!</definedName>
    <definedName name="bb_N0RENERGRjhBMDBFNDkwMj" localSheetId="8" hidden="1">#REF!</definedName>
    <definedName name="bb_N0RENERGRjhBMDBFNDkwMj" localSheetId="5" hidden="1">#REF!</definedName>
    <definedName name="bb_N0RENERGRjhBMDBFNDkwMj" localSheetId="7" hidden="1">#REF!</definedName>
    <definedName name="bb_N0RENERGRjhBMDBFNDkwMj" hidden="1">#REF!</definedName>
    <definedName name="bb_N0U3Qjk0RUU2REZDNEUzMk" localSheetId="5" hidden="1">#REF!</definedName>
    <definedName name="bb_N0U3Qjk0RUU2REZDNEUzMk" hidden="1">#REF!</definedName>
    <definedName name="bb_N0UzMkNCRTc2RUJDNEJENT" localSheetId="5" hidden="1">#REF!</definedName>
    <definedName name="bb_N0UzMkNCRTc2RUJDNEJENT" hidden="1">#REF!</definedName>
    <definedName name="bb_N0VBRDBDQjg0QkUzNDlBQz" localSheetId="5" hidden="1">#REF!</definedName>
    <definedName name="bb_N0VBRDBDQjg0QkUzNDlBQz" hidden="1">#REF!</definedName>
    <definedName name="bb_N0VCREQ1REM1OTYyNDhBQT" localSheetId="5" hidden="1">#REF!</definedName>
    <definedName name="bb_N0VCREQ1REM1OTYyNDhBQT" hidden="1">#REF!</definedName>
    <definedName name="bb_N0VDQjY1RDU0NkY0NEY2NU" localSheetId="5" hidden="1">#REF!</definedName>
    <definedName name="bb_N0VDQjY1RDU0NkY0NEY2NU" hidden="1">#REF!</definedName>
    <definedName name="bb_N0ZCNUFGMTQwQjg1NEZEMU" localSheetId="5" hidden="1">#REF!</definedName>
    <definedName name="bb_N0ZCNUFGMTQwQjg1NEZEMU" hidden="1">#REF!</definedName>
    <definedName name="bb_N0ZEOUFCNzg0NDM4NDlFOE" localSheetId="5" hidden="1">#REF!</definedName>
    <definedName name="bb_N0ZEOUFCNzg0NDM4NDlFOE" hidden="1">#REF!</definedName>
    <definedName name="bb_NDA1MThDOTIzRjNENEU3OD" localSheetId="5" hidden="1">#REF!</definedName>
    <definedName name="bb_NDA1MThDOTIzRjNENEU3OD" hidden="1">#REF!</definedName>
    <definedName name="bb_NDcxNkVGNThDNEYyNDhBOE" localSheetId="5" hidden="1">#REF!</definedName>
    <definedName name="bb_NDcxNkVGNThDNEYyNDhBOE" hidden="1">#REF!</definedName>
    <definedName name="bb_NDdCRDU1Qjg1RjBDNDBDMD" localSheetId="5" hidden="1">#REF!</definedName>
    <definedName name="bb_NDdCRDU1Qjg1RjBDNDBDMD" hidden="1">#REF!</definedName>
    <definedName name="bb_NDEzNEY0RDcxRkJFNEFEMk" localSheetId="5" hidden="1">#REF!</definedName>
    <definedName name="bb_NDEzNEY0RDcxRkJFNEFEMk" hidden="1">#REF!</definedName>
    <definedName name="bb_NDEzNUMzOTRDREZGNEM0Q0" localSheetId="5" hidden="1">#REF!</definedName>
    <definedName name="bb_NDEzNUMzOTRDREZGNEM0Q0" hidden="1">#REF!</definedName>
    <definedName name="bb_NDFFRkVFQkQyQjRCNDAyND" localSheetId="5" hidden="1">#REF!</definedName>
    <definedName name="bb_NDFFRkVFQkQyQjRCNDAyND" hidden="1">#REF!</definedName>
    <definedName name="bb_NDg0QzQyMUQyMUFDNEExMz" localSheetId="5" hidden="1">#REF!</definedName>
    <definedName name="bb_NDg0QzQyMUQyMUFDNEExMz" hidden="1">#REF!</definedName>
    <definedName name="bb_NDgwRkM2RUQxOUI5NDQ1RD" hidden="1">#REF!</definedName>
    <definedName name="bb_NDgzNzE5N0QyQzhCNEU1OE" localSheetId="8" hidden="1">#REF!</definedName>
    <definedName name="bb_NDgzNzE5N0QyQzhCNEU1OE" localSheetId="5" hidden="1">#REF!</definedName>
    <definedName name="bb_NDgzNzE5N0QyQzhCNEU1OE" localSheetId="7" hidden="1">#REF!</definedName>
    <definedName name="bb_NDgzNzE5N0QyQzhCNEU1OE" hidden="1">#REF!</definedName>
    <definedName name="bb_NDhBOEY2MEE0RTcxNDY4Qj" localSheetId="8" hidden="1">#REF!</definedName>
    <definedName name="bb_NDhBOEY2MEE0RTcxNDY4Qj" localSheetId="5" hidden="1">#REF!</definedName>
    <definedName name="bb_NDhBOEY2MEE0RTcxNDY4Qj" localSheetId="7" hidden="1">#REF!</definedName>
    <definedName name="bb_NDhBOEY2MEE0RTcxNDY4Qj" hidden="1">#REF!</definedName>
    <definedName name="bb_NDI0QzE3RDM5RjZGNDg2ME" localSheetId="8" hidden="1">#REF!</definedName>
    <definedName name="bb_NDI0QzE3RDM5RjZGNDg2ME" localSheetId="7" hidden="1">#REF!</definedName>
    <definedName name="bb_NDI0QzE3RDM5RjZGNDg2ME" hidden="1">#REF!</definedName>
    <definedName name="bb_NDJBMTNFNjdGODQ2NDdBRD" localSheetId="8" hidden="1">#REF!</definedName>
    <definedName name="bb_NDJBMTNFNjdGODQ2NDdBRD" localSheetId="5" hidden="1">#REF!</definedName>
    <definedName name="bb_NDJBMTNFNjdGODQ2NDdBRD" localSheetId="7" hidden="1">#REF!</definedName>
    <definedName name="bb_NDJBMTNFNjdGODQ2NDdBRD" hidden="1">#REF!</definedName>
    <definedName name="bb_NDkxNDQxQjc2RUNFNDIwRE" localSheetId="8" hidden="1">#REF!</definedName>
    <definedName name="bb_NDkxNDQxQjc2RUNFNDIwRE" localSheetId="5" hidden="1">#REF!</definedName>
    <definedName name="bb_NDkxNDQxQjc2RUNFNDIwRE" localSheetId="7" hidden="1">#REF!</definedName>
    <definedName name="bb_NDkxNDQxQjc2RUNFNDIwRE" hidden="1">#REF!</definedName>
    <definedName name="bb_NDkyM0FFOThBMjVFNEZGMk" localSheetId="5" hidden="1">#REF!</definedName>
    <definedName name="bb_NDkyM0FFOThBMjVFNEZGMk" hidden="1">#REF!</definedName>
    <definedName name="bb_NDlEMTBGRUVFNThDNEM2Qk" localSheetId="5" hidden="1">#REF!</definedName>
    <definedName name="bb_NDlEMTBGRUVFNThDNEM2Qk" hidden="1">#REF!</definedName>
    <definedName name="bb_NDMwRjlDNjczNjQ0NDMzMk" localSheetId="5" hidden="1">#REF!</definedName>
    <definedName name="bb_NDMwRjlDNjczNjQ0NDMzMk" hidden="1">#REF!</definedName>
    <definedName name="bb_NDMxRkE5OEJDNjQ4NEY5RT" localSheetId="5" hidden="1">#REF!</definedName>
    <definedName name="bb_NDMxRkE5OEJDNjQ4NEY5RT" hidden="1">#REF!</definedName>
    <definedName name="bb_NDQ3NjU3RjFCQUJFNDM0M0" localSheetId="5" hidden="1">#REF!</definedName>
    <definedName name="bb_NDQ3NjU3RjFCQUJFNDM0M0" hidden="1">#REF!</definedName>
    <definedName name="bb_NDU0OUQyREExQzFCNDA4NT" localSheetId="5" hidden="1">#REF!</definedName>
    <definedName name="bb_NDU0OUQyREExQzFCNDA4NT" hidden="1">#REF!</definedName>
    <definedName name="bb_NDUzMEQxNUZEOUM4NDRBMk" localSheetId="5" hidden="1">#REF!</definedName>
    <definedName name="bb_NDUzMEQxNUZEOUM4NDRBMk" hidden="1">#REF!</definedName>
    <definedName name="bb_NDVDMkU0N0VDQkNGNDZCNT" localSheetId="5" hidden="1">#REF!</definedName>
    <definedName name="bb_NDVDMkU0N0VDQkNGNDZCNT" hidden="1">#REF!</definedName>
    <definedName name="bb_NDY1NDdCMkNBMTNFNDE5Qj" hidden="1">#REF!</definedName>
    <definedName name="bb_NDY1OTg1RDQyM0ZCNDBGRk" localSheetId="8" hidden="1">#REF!</definedName>
    <definedName name="bb_NDY1OTg1RDQyM0ZCNDBGRk" localSheetId="5" hidden="1">#REF!</definedName>
    <definedName name="bb_NDY1OTg1RDQyM0ZCNDBGRk" localSheetId="7" hidden="1">#REF!</definedName>
    <definedName name="bb_NDY1OTg1RDQyM0ZCNDBGRk" hidden="1">#REF!</definedName>
    <definedName name="bb_NEE2NUE5NkVGMUI2NEE2QU" localSheetId="8" hidden="1">#REF!</definedName>
    <definedName name="bb_NEE2NUE5NkVGMUI2NEE2QU" localSheetId="5" hidden="1">#REF!</definedName>
    <definedName name="bb_NEE2NUE5NkVGMUI2NEE2QU" localSheetId="7" hidden="1">#REF!</definedName>
    <definedName name="bb_NEE2NUE5NkVGMUI2NEE2QU" hidden="1">#REF!</definedName>
    <definedName name="bb_NEE3QUMyODJBNkU5NDc5Nz" localSheetId="5" hidden="1">#REF!</definedName>
    <definedName name="bb_NEE3QUMyODJBNkU5NDc5Nz" hidden="1">#REF!</definedName>
    <definedName name="bb_NEFFNTE0NzREM0Y5NDE5MT" localSheetId="5" hidden="1">#REF!</definedName>
    <definedName name="bb_NEFFNTE0NzREM0Y5NDE5MT" hidden="1">#REF!</definedName>
    <definedName name="bb_NEI4M0UzQ0RCRTM4NEFBOE" localSheetId="5" hidden="1">#REF!</definedName>
    <definedName name="bb_NEI4M0UzQ0RCRTM4NEFBOE" hidden="1">#REF!</definedName>
    <definedName name="bb_NEI4NjIyNkRGRUFCNEEwOU" localSheetId="5" hidden="1">#REF!</definedName>
    <definedName name="bb_NEI4NjIyNkRGRUFCNEEwOU" hidden="1">#REF!</definedName>
    <definedName name="bb_NEM4QzEwNTM0RDhENDI0NE" localSheetId="5" hidden="1">#REF!</definedName>
    <definedName name="bb_NEM4QzEwNTM0RDhENDI0NE" hidden="1">#REF!</definedName>
    <definedName name="bb_NEMwNzY2NEM2OUM3NDk1Mj" hidden="1">#REF!</definedName>
    <definedName name="bb_NEMxNUNBODI4MDFDNEUyRj" localSheetId="8" hidden="1">#REF!</definedName>
    <definedName name="bb_NEMxNUNBODI4MDFDNEUyRj" localSheetId="5" hidden="1">#REF!</definedName>
    <definedName name="bb_NEMxNUNBODI4MDFDNEUyRj" localSheetId="7" hidden="1">#REF!</definedName>
    <definedName name="bb_NEMxNUNBODI4MDFDNEUyRj" hidden="1">#REF!</definedName>
    <definedName name="bb_NENBNTQzQjE1N0MyNENBMk" localSheetId="5" hidden="1">#REF!</definedName>
    <definedName name="bb_NENBNTQzQjE1N0MyNENBMk" hidden="1">#REF!</definedName>
    <definedName name="bb_NEQ2RkY0MkNCNzc3NDFGME" localSheetId="5" hidden="1">#REF!</definedName>
    <definedName name="bb_NEQ2RkY0MkNCNzc3NDFGME" hidden="1">#REF!</definedName>
    <definedName name="bb_NEQ4RkYwQTAyOEUwNDZEQ0" localSheetId="5" hidden="1">#REF!</definedName>
    <definedName name="bb_NEQ4RkYwQTAyOEUwNDZEQ0" hidden="1">#REF!</definedName>
    <definedName name="bb_NEQzNUFCNkRCM0Q4NEM0RD" hidden="1">#REF!</definedName>
    <definedName name="bb_NERGNzAyQzhGOEZDNDM3QU" localSheetId="8" hidden="1">#REF!</definedName>
    <definedName name="bb_NERGNzAyQzhGOEZDNDM3QU" localSheetId="5" hidden="1">#REF!</definedName>
    <definedName name="bb_NERGNzAyQzhGOEZDNDM3QU" localSheetId="7" hidden="1">#REF!</definedName>
    <definedName name="bb_NERGNzAyQzhGOEZDNDM3QU" hidden="1">#REF!</definedName>
    <definedName name="bb_NEU1N0JDMUI2QTc1NERGMT" localSheetId="8" hidden="1">#REF!</definedName>
    <definedName name="bb_NEU1N0JDMUI2QTc1NERGMT" localSheetId="5" hidden="1">#REF!</definedName>
    <definedName name="bb_NEU1N0JDMUI2QTc1NERGMT" localSheetId="7" hidden="1">#REF!</definedName>
    <definedName name="bb_NEU1N0JDMUI2QTc1NERGMT" hidden="1">#REF!</definedName>
    <definedName name="bb_NEU4NjI2NDIyNTQyNDk2ME" localSheetId="8" hidden="1">#REF!</definedName>
    <definedName name="bb_NEU4NjI2NDIyNTQyNDk2ME" localSheetId="7" hidden="1">#REF!</definedName>
    <definedName name="bb_NEU4NjI2NDIyNTQyNDk2ME" hidden="1">#REF!</definedName>
    <definedName name="bb_NEUwQ0YwMDJBQzEzNDJFNz" localSheetId="8" hidden="1">#REF!</definedName>
    <definedName name="bb_NEUwQ0YwMDJBQzEzNDJFNz" localSheetId="5" hidden="1">#REF!</definedName>
    <definedName name="bb_NEUwQ0YwMDJBQzEzNDJFNz" localSheetId="7" hidden="1">#REF!</definedName>
    <definedName name="bb_NEUwQ0YwMDJBQzEzNDJFNz" hidden="1">#REF!</definedName>
    <definedName name="bb_NEVFNzNBQjc5ODBDNDNCRj" localSheetId="5" hidden="1">#REF!</definedName>
    <definedName name="bb_NEVFNzNBQjc5ODBDNDNCRj" hidden="1">#REF!</definedName>
    <definedName name="bb_NjA4NjA5MkVBRTkzNDgwRD" localSheetId="5" hidden="1">#REF!</definedName>
    <definedName name="bb_NjA4NjA5MkVBRTkzNDgwRD" hidden="1">#REF!</definedName>
    <definedName name="bb_NjA4RjRDRkRDNEZBNDY3Mk" localSheetId="5" hidden="1">#REF!</definedName>
    <definedName name="bb_NjA4RjRDRkRDNEZBNDY3Mk" hidden="1">#REF!</definedName>
    <definedName name="bb_NjAwRDIyOTMzN0I4NDNEQT" hidden="1">#REF!</definedName>
    <definedName name="bb_NjcxNDY4MkZEQzdENDcxNE" localSheetId="8" hidden="1">#REF!</definedName>
    <definedName name="bb_NjcxNDY4MkZEQzdENDcxNE" localSheetId="5" hidden="1">#REF!</definedName>
    <definedName name="bb_NjcxNDY4MkZEQzdENDcxNE" localSheetId="7" hidden="1">#REF!</definedName>
    <definedName name="bb_NjcxNDY4MkZEQzdENDcxNE" hidden="1">#REF!</definedName>
    <definedName name="bb_NjczRUM5NTI3NEM3NEI5OD" localSheetId="8" hidden="1">#REF!</definedName>
    <definedName name="bb_NjczRUM5NTI3NEM3NEI5OD" localSheetId="5" hidden="1">#REF!</definedName>
    <definedName name="bb_NjczRUM5NTI3NEM3NEI5OD" localSheetId="7" hidden="1">#REF!</definedName>
    <definedName name="bb_NjczRUM5NTI3NEM3NEI5OD" hidden="1">#REF!</definedName>
    <definedName name="bb_NjdBOTNCQjgwOThGNDEwOE" localSheetId="5" hidden="1">#REF!</definedName>
    <definedName name="bb_NjdBOTNCQjgwOThGNDEwOE" hidden="1">#REF!</definedName>
    <definedName name="bb_NjdCQ0Y4RDAwNjEzNDI4M0" localSheetId="5" hidden="1">#REF!</definedName>
    <definedName name="bb_NjdCQ0Y4RDAwNjEzNDI4M0" hidden="1">#REF!</definedName>
    <definedName name="bb_NjEyRjVGQkE0NzIxNDRCQj" localSheetId="5" hidden="1">#REF!</definedName>
    <definedName name="bb_NjEyRjVGQkE0NzIxNDRCQj" hidden="1">#REF!</definedName>
    <definedName name="bb_Njg1NENGQTk3M0U5NEZEND" localSheetId="5" hidden="1">#REF!</definedName>
    <definedName name="bb_Njg1NENGQTk3M0U5NEZEND" hidden="1">#REF!</definedName>
    <definedName name="bb_NjhDRTI2MzBEODAzNDcxOD" localSheetId="5" hidden="1">#REF!</definedName>
    <definedName name="bb_NjhDRTI2MzBEODAzNDcxOD" hidden="1">#REF!</definedName>
    <definedName name="bb_NjI3RTAyQ0YyNTdGNDQ2Qz" localSheetId="5" hidden="1">#REF!</definedName>
    <definedName name="bb_NjI3RTAyQ0YyNTdGNDQ2Qz" hidden="1">#REF!</definedName>
    <definedName name="bb_NjlFNTdDRUM3NURFNDMzQz" hidden="1">#REF!</definedName>
    <definedName name="bb_NjQyRTdEMDdBMUJGNDU4Qk" localSheetId="8" hidden="1">#REF!</definedName>
    <definedName name="bb_NjQyRTdEMDdBMUJGNDU4Qk" localSheetId="5" hidden="1">#REF!</definedName>
    <definedName name="bb_NjQyRTdEMDdBMUJGNDU4Qk" localSheetId="7" hidden="1">#REF!</definedName>
    <definedName name="bb_NjQyRTdEMDdBMUJGNDU4Qk" hidden="1">#REF!</definedName>
    <definedName name="bb_NjRGRUU0N0M2NTkyNDkwNE" localSheetId="8" hidden="1">#REF!</definedName>
    <definedName name="bb_NjRGRUU0N0M2NTkyNDkwNE" localSheetId="5" hidden="1">#REF!</definedName>
    <definedName name="bb_NjRGRUU0N0M2NTkyNDkwNE" localSheetId="7" hidden="1">#REF!</definedName>
    <definedName name="bb_NjRGRUU0N0M2NTkyNDkwNE" hidden="1">#REF!</definedName>
    <definedName name="bb_NjU0MTFDQjdCRkI0NDYzNU" localSheetId="5" hidden="1">#REF!</definedName>
    <definedName name="bb_NjU0MTFDQjdCRkI0NDYzNU" hidden="1">#REF!</definedName>
    <definedName name="bb_NjY4NEQyMzA2MDQ5NEZCMU" localSheetId="5" hidden="1">#REF!</definedName>
    <definedName name="bb_NjY4NEQyMzA2MDQ5NEZCMU" hidden="1">#REF!</definedName>
    <definedName name="bb_NjYzQzU3QTQ4QkM1NDJBOT" localSheetId="5" hidden="1">#REF!</definedName>
    <definedName name="bb_NjYzQzU3QTQ4QkM1NDJBOT" hidden="1">#REF!</definedName>
    <definedName name="bb_NjZCRTMyNUFDQURGNDAyNj" localSheetId="5" hidden="1">#REF!</definedName>
    <definedName name="bb_NjZCRTMyNUFDQURGNDAyNj" hidden="1">#REF!</definedName>
    <definedName name="bb_NkFGMTI2MkZCQURCNDZCND" localSheetId="5" hidden="1">#REF!</definedName>
    <definedName name="bb_NkFGMTI2MkZCQURCNDZCND" hidden="1">#REF!</definedName>
    <definedName name="bb_NkI0NkFBOUY2RDU3NEJGOE" localSheetId="5" hidden="1">#REF!</definedName>
    <definedName name="bb_NkI0NkFBOUY2RDU3NEJGOE" hidden="1">#REF!</definedName>
    <definedName name="bb_NkJDNDY2MDQyRUZFNDY5OT" localSheetId="5" hidden="1">#REF!</definedName>
    <definedName name="bb_NkJDNDY2MDQyRUZFNDY5OT" hidden="1">#REF!</definedName>
    <definedName name="bb_NkM0RTAwOUJCRUZCNDYxM0" hidden="1">#REF!</definedName>
    <definedName name="bb_NkMwMTQyMkYzQjc3NDJCN0" localSheetId="8" hidden="1">#REF!</definedName>
    <definedName name="bb_NkMwMTQyMkYzQjc3NDJCN0" localSheetId="5" hidden="1">#REF!</definedName>
    <definedName name="bb_NkMwMTQyMkYzQjc3NDJCN0" localSheetId="7" hidden="1">#REF!</definedName>
    <definedName name="bb_NkMwMTQyMkYzQjc3NDJCN0" hidden="1">#REF!</definedName>
    <definedName name="bb_NkNBQkNGODQ4MDFCNEI1QU" localSheetId="8" hidden="1">#REF!</definedName>
    <definedName name="bb_NkNBQkNGODQ4MDFCNEI1QU" localSheetId="5" hidden="1">#REF!</definedName>
    <definedName name="bb_NkNBQkNGODQ4MDFCNEI1QU" localSheetId="7" hidden="1">#REF!</definedName>
    <definedName name="bb_NkNBQkNGODQ4MDFCNEI1QU" hidden="1">#REF!</definedName>
    <definedName name="bb_NkQ1MzY5NkRGQTk3NDM0Qj" localSheetId="8" hidden="1">#REF!</definedName>
    <definedName name="bb_NkQ1MzY5NkRGQTk3NDM0Qj" localSheetId="7" hidden="1">#REF!</definedName>
    <definedName name="bb_NkQ1MzY5NkRGQTk3NDM0Qj" hidden="1">#REF!</definedName>
    <definedName name="bb_NkQ3QkFCNkEyNjlGNDNEMz" localSheetId="8" hidden="1">#REF!</definedName>
    <definedName name="bb_NkQ3QkFCNkEyNjlGNDNEMz" localSheetId="5" hidden="1">#REF!</definedName>
    <definedName name="bb_NkQ3QkFCNkEyNjlGNDNEMz" localSheetId="7" hidden="1">#REF!</definedName>
    <definedName name="bb_NkQ3QkFCNkEyNjlGNDNEMz" hidden="1">#REF!</definedName>
    <definedName name="bb_NkREN0JFQUY4OTdBNDlCOU" localSheetId="8" hidden="1">#REF!</definedName>
    <definedName name="bb_NkREN0JFQUY4OTdBNDlCOU" localSheetId="5" hidden="1">#REF!</definedName>
    <definedName name="bb_NkREN0JFQUY4OTdBNDlCOU" localSheetId="7" hidden="1">#REF!</definedName>
    <definedName name="bb_NkREN0JFQUY4OTdBNDlCOU" hidden="1">#REF!</definedName>
    <definedName name="bb_NkU1NkI4RDhDOEI3NDQxNk" localSheetId="8" hidden="1">#REF!</definedName>
    <definedName name="bb_NkU1NkI4RDhDOEI3NDQxNk" localSheetId="5" hidden="1">#REF!</definedName>
    <definedName name="bb_NkU1NkI4RDhDOEI3NDQxNk" localSheetId="7" hidden="1">#REF!</definedName>
    <definedName name="bb_NkU1NkI4RDhDOEI3NDQxNk" hidden="1">#REF!</definedName>
    <definedName name="bb_NkVGRTJGOUIxMzQyNDIyNj" localSheetId="8" hidden="1">#REF!</definedName>
    <definedName name="bb_NkVGRTJGOUIxMzQyNDIyNj" localSheetId="5" hidden="1">#REF!</definedName>
    <definedName name="bb_NkVGRTJGOUIxMzQyNDIyNj" localSheetId="7" hidden="1">#REF!</definedName>
    <definedName name="bb_NkVGRTJGOUIxMzQyNDIyNj" hidden="1">#REF!</definedName>
    <definedName name="bb_NkY0QkI3OEU0QjNCNDVBRk" localSheetId="5" hidden="1">#REF!</definedName>
    <definedName name="bb_NkY0QkI3OEU0QjNCNDVBRk" hidden="1">#REF!</definedName>
    <definedName name="bb_NkZGODE2MzNFOEM0NEJDMj" localSheetId="5" hidden="1">#REF!</definedName>
    <definedName name="bb_NkZGODE2MzNFOEM0NEJDMj" hidden="1">#REF!</definedName>
    <definedName name="bb_NTA3OUE3MTAxQjAwNDE0OT" localSheetId="5" hidden="1">#REF!</definedName>
    <definedName name="bb_NTA3OUE3MTAxQjAwNDE0OT" hidden="1">#REF!</definedName>
    <definedName name="bb_NTAwNjQyRTExMkNDNDhGM0" localSheetId="5" hidden="1">#REF!</definedName>
    <definedName name="bb_NTAwNjQyRTExMkNDNDhGM0" hidden="1">#REF!</definedName>
    <definedName name="bb_NTBBMEIyMkZCMkM3NEI3N0" localSheetId="5" hidden="1">#REF!</definedName>
    <definedName name="bb_NTBBMEIyMkZCMkM3NEI3N0" hidden="1">#REF!</definedName>
    <definedName name="bb_NTBCMjI4REQ1MDkwNDg3Qj" localSheetId="5" hidden="1">#REF!</definedName>
    <definedName name="bb_NTBCMjI4REQ1MDkwNDg3Qj" hidden="1">#REF!</definedName>
    <definedName name="bb_NTc3NDk5Q0QzMTcxNDFEMD" localSheetId="5" hidden="1">#REF!</definedName>
    <definedName name="bb_NTc3NDk5Q0QzMTcxNDFEMD" hidden="1">#REF!</definedName>
    <definedName name="bb_NTc3NDkyOEUxNzlFNDY3NE" localSheetId="5" hidden="1">#REF!</definedName>
    <definedName name="bb_NTc3NDkyOEUxNzlFNDY3NE" hidden="1">#REF!</definedName>
    <definedName name="bb_NTdCNUZBMjJEOTkzNDkxRk" localSheetId="5" hidden="1">#REF!</definedName>
    <definedName name="bb_NTdCNUZBMjJEOTkzNDkxRk" hidden="1">#REF!</definedName>
    <definedName name="bb_NTdGMEJDQzBDNTc1NDc1Qj" localSheetId="5" hidden="1">#REF!</definedName>
    <definedName name="bb_NTdGMEJDQzBDNTc1NDc1Qj" hidden="1">#REF!</definedName>
    <definedName name="bb_NTE5ODlFODBFRDkzNDc0RT" hidden="1">#REF!</definedName>
    <definedName name="bb_NTExMTQ2OEE3ODY2NDE2RD" localSheetId="8" hidden="1">#REF!</definedName>
    <definedName name="bb_NTExMTQ2OEE3ODY2NDE2RD" localSheetId="5" hidden="1">#REF!</definedName>
    <definedName name="bb_NTExMTQ2OEE3ODY2NDE2RD" localSheetId="7" hidden="1">#REF!</definedName>
    <definedName name="bb_NTExMTQ2OEE3ODY2NDE2RD" hidden="1">#REF!</definedName>
    <definedName name="bb_NTEyREU0NTlENkEwNDY3ME" localSheetId="8" hidden="1">#REF!</definedName>
    <definedName name="bb_NTEyREU0NTlENkEwNDY3ME" localSheetId="5" hidden="1">#REF!</definedName>
    <definedName name="bb_NTEyREU0NTlENkEwNDY3ME" localSheetId="7" hidden="1">#REF!</definedName>
    <definedName name="bb_NTEyREU0NTlENkEwNDY3ME" hidden="1">#REF!</definedName>
    <definedName name="bb_NThFOTVEREEwREIzNDYxRU" localSheetId="5" hidden="1">#REF!</definedName>
    <definedName name="bb_NThFOTVEREEwREIzNDYxRU" hidden="1">#REF!</definedName>
    <definedName name="bb_NTI5NzZCRTI2QTRCNEUzNj" localSheetId="5" hidden="1">#REF!</definedName>
    <definedName name="bb_NTI5NzZCRTI2QTRCNEUzNj" hidden="1">#REF!</definedName>
    <definedName name="bb_NTIzQzA3RDlENjczNDU1RT" localSheetId="5" hidden="1">#REF!</definedName>
    <definedName name="bb_NTIzQzA3RDlENjczNDU1RT" hidden="1">#REF!</definedName>
    <definedName name="bb_NTJBQzE0M0FCRkRENEMzQU" localSheetId="5" hidden="1">#REF!</definedName>
    <definedName name="bb_NTJBQzE0M0FCRkRENEMzQU" hidden="1">#REF!</definedName>
    <definedName name="bb_NTJFNkI2RjZCOUQ2NDI0RT" localSheetId="5" hidden="1">#REF!</definedName>
    <definedName name="bb_NTJFNkI2RjZCOUQ2NDI0RT" hidden="1">#REF!</definedName>
    <definedName name="bb_NTlBNUUxMUIzNDI3NEUwNz" localSheetId="5" hidden="1">#REF!</definedName>
    <definedName name="bb_NTlBNUUxMUIzNDI3NEUwNz" hidden="1">#REF!</definedName>
    <definedName name="bb_NTU5MzZDMDZFRDVFNEUxMU" localSheetId="5" hidden="1">#REF!</definedName>
    <definedName name="bb_NTU5MzZDMDZFRDVFNEUxMU" hidden="1">#REF!</definedName>
    <definedName name="bb_NUE0NEE3RDE4OTM1NDc4NU" localSheetId="5" hidden="1">#REF!</definedName>
    <definedName name="bb_NUE0NEE3RDE4OTM1NDc4NU" hidden="1">#REF!</definedName>
    <definedName name="bb_NUE2QTE2Q0E5M0VCNDA5OT" localSheetId="5" hidden="1">#REF!</definedName>
    <definedName name="bb_NUE2QTE2Q0E5M0VCNDA5OT" hidden="1">#REF!</definedName>
    <definedName name="bb_NUI3MDJERUU1RTg2NDkwMj" localSheetId="5" hidden="1">#REF!</definedName>
    <definedName name="bb_NUI3MDJERUU1RTg2NDkwMj" hidden="1">#REF!</definedName>
    <definedName name="bb_NUQ1NkI1RDY2NkEyNDk0QU" localSheetId="5" hidden="1">#REF!</definedName>
    <definedName name="bb_NUQ1NkI1RDY2NkEyNDk0QU" hidden="1">#REF!</definedName>
    <definedName name="bb_NUQyMzkwN0RCMjNFNDBFMz" localSheetId="5" hidden="1">#REF!</definedName>
    <definedName name="bb_NUQyMzkwN0RCMjNFNDBFMz" hidden="1">#REF!</definedName>
    <definedName name="bb_NUQzRDYxNDZDNTdBNEUwN0" localSheetId="5" hidden="1">#REF!</definedName>
    <definedName name="bb_NUQzRDYxNDZDNTdBNEUwN0" hidden="1">#REF!</definedName>
    <definedName name="bb_NUU4QzA4RDEzMjI1NDgxQk" localSheetId="5" hidden="1">#REF!</definedName>
    <definedName name="bb_NUU4QzA4RDEzMjI1NDgxQk" hidden="1">#REF!</definedName>
    <definedName name="bb_NUUwMzYwQ0JBQjIxNEUxRU" hidden="1">#REF!</definedName>
    <definedName name="bb_NUUxODcyREZFMkQxNEJFMD" localSheetId="8" hidden="1">#REF!</definedName>
    <definedName name="bb_NUUxODcyREZFMkQxNEJFMD" localSheetId="5" hidden="1">#REF!</definedName>
    <definedName name="bb_NUUxODcyREZFMkQxNEJFMD" localSheetId="7" hidden="1">#REF!</definedName>
    <definedName name="bb_NUUxODcyREZFMkQxNEJFMD" hidden="1">#REF!</definedName>
    <definedName name="bb_NUZBOEIxRDVBRjgxNDgxRE" localSheetId="8" hidden="1">#REF!</definedName>
    <definedName name="bb_NUZBOEIxRDVBRjgxNDgxRE" localSheetId="5" hidden="1">#REF!</definedName>
    <definedName name="bb_NUZBOEIxRDVBRjgxNDgxRE" localSheetId="7" hidden="1">#REF!</definedName>
    <definedName name="bb_NUZBOEIxRDVBRjgxNDgxRE" hidden="1">#REF!</definedName>
    <definedName name="bb_NUZBRUU2QUE1QzQ3NEMyMz" localSheetId="5" hidden="1">#REF!</definedName>
    <definedName name="bb_NUZBRUU2QUE1QzQ3NEMyMz" hidden="1">#REF!</definedName>
    <definedName name="bb_Nzc0NEZGRDYyOUZDNDkyMz" localSheetId="5" hidden="1">#REF!</definedName>
    <definedName name="bb_Nzc0NEZGRDYyOUZDNDkyMz" hidden="1">#REF!</definedName>
    <definedName name="bb_Nzc4RUU0QkQ0ODFDNEFGQU" localSheetId="5" hidden="1">#REF!</definedName>
    <definedName name="bb_Nzc4RUU0QkQ0ODFDNEFGQU" hidden="1">#REF!</definedName>
    <definedName name="bb_NzdBNDQyRTcwOTMxNDg2OU" localSheetId="5" hidden="1">#REF!</definedName>
    <definedName name="bb_NzdBNDQyRTcwOTMxNDg2OU" hidden="1">#REF!</definedName>
    <definedName name="bb_NzE3OTM2M0MyMkU1NDJGNj" localSheetId="5" hidden="1">#REF!</definedName>
    <definedName name="bb_NzE3OTM2M0MyMkU1NDJGNj" hidden="1">#REF!</definedName>
    <definedName name="bb_NzE5NzFBMjlGNzVGNDM5M0" localSheetId="5" hidden="1">#REF!</definedName>
    <definedName name="bb_NzE5NzFBMjlGNzVGNDM5M0" hidden="1">#REF!</definedName>
    <definedName name="bb_NzExQTlFRDYzNTA5NDJBNE" localSheetId="5" hidden="1">#REF!</definedName>
    <definedName name="bb_NzExQTlFRDYzNTA5NDJBNE" hidden="1">#REF!</definedName>
    <definedName name="bb_NzEyM0VCMjk4MzgwNDJFMT" localSheetId="5" hidden="1">#REF!</definedName>
    <definedName name="bb_NzEyM0VCMjk4MzgwNDJFMT" hidden="1">#REF!</definedName>
    <definedName name="bb_NzFEN0FDOTY5N0U2NDE0Q0" localSheetId="5" hidden="1">#REF!</definedName>
    <definedName name="bb_NzFEN0FDOTY5N0U2NDE0Q0" hidden="1">#REF!</definedName>
    <definedName name="bb_NzgyNTE1RkQ2NEU5NDgxNj" hidden="1">#REF!</definedName>
    <definedName name="bb_NzgzQTRCNTkwMTBDNEExRj" localSheetId="8" hidden="1">#REF!</definedName>
    <definedName name="bb_NzgzQTRCNTkwMTBDNEExRj" localSheetId="5" hidden="1">#REF!</definedName>
    <definedName name="bb_NzgzQTRCNTkwMTBDNEExRj" localSheetId="7" hidden="1">#REF!</definedName>
    <definedName name="bb_NzgzQTRCNTkwMTBDNEExRj" hidden="1">#REF!</definedName>
    <definedName name="bb_NzhCQjI3Qzg0MDI5NEYwNj" localSheetId="8" hidden="1">#REF!</definedName>
    <definedName name="bb_NzhCQjI3Qzg0MDI5NEYwNj" localSheetId="5" hidden="1">#REF!</definedName>
    <definedName name="bb_NzhCQjI3Qzg0MDI5NEYwNj" localSheetId="7" hidden="1">#REF!</definedName>
    <definedName name="bb_NzhCQjI3Qzg0MDI5NEYwNj" hidden="1">#REF!</definedName>
    <definedName name="bb_Nzk0RDA2OThGNThFNDBFME" localSheetId="5" hidden="1">#REF!</definedName>
    <definedName name="bb_Nzk0RDA2OThGNThFNDBFME" hidden="1">#REF!</definedName>
    <definedName name="bb_NzkxNTUwRDdEQ0NGNENGNk" hidden="1">#REF!</definedName>
    <definedName name="bb_NzNENENDMEM5MUU1NDg1MU" localSheetId="8" hidden="1">#REF!</definedName>
    <definedName name="bb_NzNENENDMEM5MUU1NDg1MU" localSheetId="5" hidden="1">#REF!</definedName>
    <definedName name="bb_NzNENENDMEM5MUU1NDg1MU" localSheetId="7" hidden="1">#REF!</definedName>
    <definedName name="bb_NzNENENDMEM5MUU1NDg1MU" hidden="1">#REF!</definedName>
    <definedName name="bb_NzVBRDIzODIyMjU0NDA5RT" localSheetId="8" hidden="1">#REF!</definedName>
    <definedName name="bb_NzVBRDIzODIyMjU0NDA5RT" localSheetId="5" hidden="1">#REF!</definedName>
    <definedName name="bb_NzVBRDIzODIyMjU0NDA5RT" localSheetId="7" hidden="1">#REF!</definedName>
    <definedName name="bb_NzVBRDIzODIyMjU0NDA5RT" hidden="1">#REF!</definedName>
    <definedName name="bb_NzYzMjRBNEI5QTk0NEE2OD" localSheetId="5" hidden="1">#REF!</definedName>
    <definedName name="bb_NzYzMjRBNEI5QTk0NEE2OD" hidden="1">#REF!</definedName>
    <definedName name="bb_NzZGNDdERkUzM0YyNDdEMz" localSheetId="5" hidden="1">#REF!</definedName>
    <definedName name="bb_NzZGNDdERkUzM0YyNDdEMz" hidden="1">#REF!</definedName>
    <definedName name="bb_ODA5NENCNEY0QUYzNDFBMk" localSheetId="5" hidden="1">#REF!</definedName>
    <definedName name="bb_ODA5NENCNEY0QUYzNDFBMk" hidden="1">#REF!</definedName>
    <definedName name="bb_ODAzQzYzRjY4MjY1NDJBQT" localSheetId="5" hidden="1">#REF!</definedName>
    <definedName name="bb_ODAzQzYzRjY4MjY1NDJBQT" hidden="1">#REF!</definedName>
    <definedName name="bb_ODc1OTBBQzQ2NzgwNEM3RU" localSheetId="5" hidden="1">#REF!</definedName>
    <definedName name="bb_ODc1OTBBQzQ2NzgwNEM3RU" hidden="1">#REF!</definedName>
    <definedName name="bb_ODc3MUI3Q0UyQTAwNDRFQz" localSheetId="5" hidden="1">#REF!</definedName>
    <definedName name="bb_ODc3MUI3Q0UyQTAwNDRFQz" hidden="1">#REF!</definedName>
    <definedName name="bb_ODc5Qjc0QzZEMDczNDQwOE" localSheetId="5" hidden="1">#REF!</definedName>
    <definedName name="bb_ODc5Qjc0QzZEMDczNDQwOE" hidden="1">#REF!</definedName>
    <definedName name="bb_ODczNTE0NEFFRTc5NEExM0" localSheetId="5" hidden="1">#REF!</definedName>
    <definedName name="bb_ODczNTE0NEFFRTc5NEExM0" hidden="1">#REF!</definedName>
    <definedName name="bb_ODEwNjRCRTgwMDI4NEQwOE" localSheetId="5" hidden="1">#REF!</definedName>
    <definedName name="bb_ODEwNjRCRTgwMDI4NEQwOE" hidden="1">#REF!</definedName>
    <definedName name="bb_ODFDOEMxMUJBNkNBNDY4Mj" localSheetId="5" hidden="1">#REF!</definedName>
    <definedName name="bb_ODFDOEMxMUJBNkNBNDY4Mj" hidden="1">#REF!</definedName>
    <definedName name="bb_ODg2QTUyNzRDQkYyNDMwMk" localSheetId="5" hidden="1">#REF!</definedName>
    <definedName name="bb_ODg2QTUyNzRDQkYyNDMwMk" hidden="1">#REF!</definedName>
    <definedName name="bb_ODJBRDBDMUY3MTNDNDQzMT" localSheetId="5" hidden="1">#REF!</definedName>
    <definedName name="bb_ODJBRDBDMUY3MTNDNDQzMT" hidden="1">#REF!</definedName>
    <definedName name="bb_ODJDOUE4RkYxMkY1NDNGQj" localSheetId="5" hidden="1">#REF!</definedName>
    <definedName name="bb_ODJDOUE4RkYxMkY1NDNGQj" hidden="1">#REF!</definedName>
    <definedName name="bb_ODJFNUQxNEM0MzI2NDlCQj" localSheetId="5" hidden="1">#REF!</definedName>
    <definedName name="bb_ODJFNUQxNEM0MzI2NDlCQj" hidden="1">#REF!</definedName>
    <definedName name="bb_ODJGRTk2M0FCREM3NDI1RE" localSheetId="5" hidden="1">#REF!</definedName>
    <definedName name="bb_ODJGRTk2M0FCREM3NDI1RE" hidden="1">#REF!</definedName>
    <definedName name="bb_ODk0MDg0MUJFNjExNDE1Nz" localSheetId="5" hidden="1">#REF!</definedName>
    <definedName name="bb_ODk0MDg0MUJFNjExNDE1Nz" hidden="1">#REF!</definedName>
    <definedName name="bb_ODM4MThGMjc1RDdFNEQ5MU" localSheetId="5" hidden="1">#REF!</definedName>
    <definedName name="bb_ODM4MThGMjc1RDdFNEQ5MU" hidden="1">#REF!</definedName>
    <definedName name="bb_ODNBMUVFQTA2MjFCNDRDMU" localSheetId="5" hidden="1">#REF!</definedName>
    <definedName name="bb_ODNBMUVFQTA2MjFCNDRDMU" hidden="1">#REF!</definedName>
    <definedName name="bb_ODQ4QTNBN0NFOUUwNEIwOE" localSheetId="5" hidden="1">#REF!</definedName>
    <definedName name="bb_ODQ4QTNBN0NFOUUwNEIwOE" hidden="1">#REF!</definedName>
    <definedName name="bb_ODQxQTFFQkE0Q0Y3NDU0RT" localSheetId="5" hidden="1">#REF!</definedName>
    <definedName name="bb_ODQxQTFFQkE0Q0Y3NDU0RT" hidden="1">#REF!</definedName>
    <definedName name="bb_ODRFMjkwQ0Q3QzFFNDNERT" localSheetId="5" hidden="1">#REF!</definedName>
    <definedName name="bb_ODRFMjkwQ0Q3QzFFNDNERT" hidden="1">#REF!</definedName>
    <definedName name="bb_ODU4MzcyRUQyNjk2NDY2OU" localSheetId="5" hidden="1">#REF!</definedName>
    <definedName name="bb_ODU4MzcyRUQyNjk2NDY2OU" hidden="1">#REF!</definedName>
    <definedName name="bb_ODU4OUY2NDVFQzBGNDVCNk" localSheetId="5" hidden="1">#REF!</definedName>
    <definedName name="bb_ODU4OUY2NDVFQzBGNDVCNk" hidden="1">#REF!</definedName>
    <definedName name="bb_ODU5Qjc5NTEzNDVDNEQ1Mz" localSheetId="5" hidden="1">#REF!</definedName>
    <definedName name="bb_ODU5Qjc5NTEzNDVDNEQ1Mz" hidden="1">#REF!</definedName>
    <definedName name="bb_ODVCNTI5QTA1MDlDNEMxQz" localSheetId="5" hidden="1">#REF!</definedName>
    <definedName name="bb_ODVCNTI5QTA1MDlDNEMxQz" hidden="1">#REF!</definedName>
    <definedName name="bb_ODVFMENERDFEQzNENDRDNE" localSheetId="5" hidden="1">#REF!</definedName>
    <definedName name="bb_ODVFMENERDFEQzNENDRDNE" hidden="1">#REF!</definedName>
    <definedName name="bb_OEE1ODQ5NEIzODc0NEU0MT" hidden="1">#REF!</definedName>
    <definedName name="bb_OEM4NkIyOUQ5RDQ1NDhGQj" localSheetId="8" hidden="1">#REF!</definedName>
    <definedName name="bb_OEM4NkIyOUQ5RDQ1NDhGQj" localSheetId="5" hidden="1">#REF!</definedName>
    <definedName name="bb_OEM4NkIyOUQ5RDQ1NDhGQj" localSheetId="7" hidden="1">#REF!</definedName>
    <definedName name="bb_OEM4NkIyOUQ5RDQ1NDhGQj" hidden="1">#REF!</definedName>
    <definedName name="bb_OENDN0UzQTE4QzVGNDU2Mz" localSheetId="8" hidden="1">#REF!</definedName>
    <definedName name="bb_OENDN0UzQTE4QzVGNDU2Mz" localSheetId="5" hidden="1">#REF!</definedName>
    <definedName name="bb_OENDN0UzQTE4QzVGNDU2Mz" localSheetId="7" hidden="1">#REF!</definedName>
    <definedName name="bb_OENDN0UzQTE4QzVGNDU2Mz" hidden="1">#REF!</definedName>
    <definedName name="bb_OENERDBDMTMyQUVENDMxQT" localSheetId="8" hidden="1">#REF!</definedName>
    <definedName name="bb_OENERDBDMTMyQUVENDMxQT" localSheetId="5" hidden="1">#REF!</definedName>
    <definedName name="bb_OENERDBDMTMyQUVENDMxQT" localSheetId="7" hidden="1">#REF!</definedName>
    <definedName name="bb_OENERDBDMTMyQUVENDMxQT" hidden="1">#REF!</definedName>
    <definedName name="bb_OENERTQzQkFEQkQ4NDdFMk" localSheetId="8" hidden="1">#REF!</definedName>
    <definedName name="bb_OENERTQzQkFEQkQ4NDdFMk" localSheetId="5" hidden="1">#REF!</definedName>
    <definedName name="bb_OENERTQzQkFEQkQ4NDdFMk" localSheetId="7" hidden="1">#REF!</definedName>
    <definedName name="bb_OENERTQzQkFEQkQ4NDdFMk" hidden="1">#REF!</definedName>
    <definedName name="bb_OEQ5MERERkEzOUMyNEQ0RU" localSheetId="5" hidden="1">#REF!</definedName>
    <definedName name="bb_OEQ5MERERkEzOUMyNEQ0RU" hidden="1">#REF!</definedName>
    <definedName name="bb_OEQyRDEwQUNEMUVBNEUyQk" localSheetId="5" hidden="1">#REF!</definedName>
    <definedName name="bb_OEQyRDEwQUNEMUVBNEUyQk" hidden="1">#REF!</definedName>
    <definedName name="bb_OERGOEMzNDgyNUJENDk2N0" localSheetId="5" hidden="1">#REF!</definedName>
    <definedName name="bb_OERGOEMzNDgyNUJENDk2N0" hidden="1">#REF!</definedName>
    <definedName name="bb_OEUwQ0U3OEMxMTk0NDlBQz" localSheetId="5" hidden="1">#REF!</definedName>
    <definedName name="bb_OEUwQ0U3OEMxMTk0NDlBQz" hidden="1">#REF!</definedName>
    <definedName name="bb_OEVDQTY5MjhGNERENDlCMT" localSheetId="5" hidden="1">#REF!</definedName>
    <definedName name="bb_OEVDQTY5MjhGNERENDlCMT" hidden="1">#REF!</definedName>
    <definedName name="bb_OEVERjU0RTFBQzAyNDYzQ0" localSheetId="5" hidden="1">#REF!</definedName>
    <definedName name="bb_OEVERjU0RTFBQzAyNDYzQ0" hidden="1">#REF!</definedName>
    <definedName name="bb_OTA0MkE5NTAyQzY0NEY1Mj" localSheetId="5" hidden="1">#REF!</definedName>
    <definedName name="bb_OTA0MkE5NTAyQzY0NEY1Mj" hidden="1">#REF!</definedName>
    <definedName name="bb_OTA2NzQzNTNFODg1NEE0MD" localSheetId="5" hidden="1">#REF!</definedName>
    <definedName name="bb_OTA2NzQzNTNFODg1NEE0MD" hidden="1">#REF!</definedName>
    <definedName name="bb_OTA4QzIxREFBQjI5NDE5Nk" localSheetId="5" hidden="1">#REF!</definedName>
    <definedName name="bb_OTA4QzIxREFBQjI5NDE5Nk" hidden="1">#REF!</definedName>
    <definedName name="bb_OTAwNUYzQzM4RTZFNDEwQT" localSheetId="5" hidden="1">#REF!</definedName>
    <definedName name="bb_OTAwNUYzQzM4RTZFNDEwQT" hidden="1">#REF!</definedName>
    <definedName name="bb_OTc3MUREMjY2Qjc1NDI4Nj" localSheetId="5" hidden="1">#REF!</definedName>
    <definedName name="bb_OTc3MUREMjY2Qjc1NDI4Nj" hidden="1">#REF!</definedName>
    <definedName name="bb_OTdFRkM3Q0UwNDg0NDBEOE" localSheetId="5" hidden="1">#REF!</definedName>
    <definedName name="bb_OTdFRkM3Q0UwNDg0NDBEOE" hidden="1">#REF!</definedName>
    <definedName name="bb_OTFCMjAwRjk4QzQ1NENERU" localSheetId="5" hidden="1">#REF!</definedName>
    <definedName name="bb_OTFCMjAwRjk4QzQ1NENERU" hidden="1">#REF!</definedName>
    <definedName name="bb_OTI2QkM2M0E0Njc5NEMwQU" localSheetId="5" hidden="1">#REF!</definedName>
    <definedName name="bb_OTI2QkM2M0E0Njc5NEMwQU" hidden="1">#REF!</definedName>
    <definedName name="bb_OTI4OEM3RkY4QTQzNDY5QU" localSheetId="5" hidden="1">#REF!</definedName>
    <definedName name="bb_OTI4OEM3RkY4QTQzNDY5QU" hidden="1">#REF!</definedName>
    <definedName name="bb_OTJDNzNCQkQyQzZCNEVDMD" localSheetId="5" hidden="1">#REF!</definedName>
    <definedName name="bb_OTJDNzNCQkQyQzZCNEVDMD" hidden="1">#REF!</definedName>
    <definedName name="bb_OTkxMTE1NTY5N0I4NDQzNE" localSheetId="5" hidden="1">#REF!</definedName>
    <definedName name="bb_OTkxMTE1NTY5N0I4NDQzNE" hidden="1">#REF!</definedName>
    <definedName name="bb_OTM2QTI2QjhCNDc4NDNFMU" localSheetId="5" hidden="1">#REF!</definedName>
    <definedName name="bb_OTM2QTI2QjhCNDc4NDNFMU" hidden="1">#REF!</definedName>
    <definedName name="bb_OTNBMkZCRDdFMjk3NDc2Nk" localSheetId="5" hidden="1">#REF!</definedName>
    <definedName name="bb_OTNBMkZCRDdFMjk3NDc2Nk" hidden="1">#REF!</definedName>
    <definedName name="bb_OTQ3MDEwMkE2M0Y0NDgyM0" localSheetId="5" hidden="1">#REF!</definedName>
    <definedName name="bb_OTQ3MDEwMkE2M0Y0NDgyM0" hidden="1">#REF!</definedName>
    <definedName name="bb_OTRGOUY3NDI3MTQ2NDMzOD" localSheetId="5" hidden="1">#REF!</definedName>
    <definedName name="bb_OTRGOUY3NDI3MTQ2NDMzOD" hidden="1">#REF!</definedName>
    <definedName name="bb_OTU3MTcxMjhBMDcxNDUyOE" localSheetId="5" hidden="1">#REF!</definedName>
    <definedName name="bb_OTU3MTcxMjhBMDcxNDUyOE" hidden="1">#REF!</definedName>
    <definedName name="bb_OTVCNEY2RjNEMkRENEI3OT" localSheetId="5" hidden="1">#REF!</definedName>
    <definedName name="bb_OTVCNEY2RjNEMkRENEI3OT" hidden="1">#REF!</definedName>
    <definedName name="bb_OTVGQUQ0REJGQjJCNEE2RE" localSheetId="5" hidden="1">#REF!</definedName>
    <definedName name="bb_OTVGQUQ0REJGQjJCNEE2RE" hidden="1">#REF!</definedName>
    <definedName name="bb_OTY3MjQ2NTJGRDdGNDBFOU" localSheetId="5" hidden="1">#REF!</definedName>
    <definedName name="bb_OTY3MjQ2NTJGRDdGNDBFOU" hidden="1">#REF!</definedName>
    <definedName name="bb_OTYwM0E0QzEzRDRFNEE5Q0" localSheetId="5" hidden="1">#REF!</definedName>
    <definedName name="bb_OTYwM0E0QzEzRDRFNEE5Q0" hidden="1">#REF!</definedName>
    <definedName name="bb_OTZFRjRENjg4RTBBNDAyNk" localSheetId="5" hidden="1">#REF!</definedName>
    <definedName name="bb_OTZFRjRENjg4RTBBNDAyNk" hidden="1">#REF!</definedName>
    <definedName name="bb_OUE0MjMxRjRCQzVDNEQ2RT" localSheetId="5" hidden="1">#REF!</definedName>
    <definedName name="bb_OUE0MjMxRjRCQzVDNEQ2RT" hidden="1">#REF!</definedName>
    <definedName name="bb_OUE2MUI1NTQ5RjNBNENBMj" hidden="1">#REF!</definedName>
    <definedName name="bb_OUFDMTREMzIzREQ5NDQ2ME" hidden="1">#REF!</definedName>
    <definedName name="bb_OUIxOTM4Q0M4NDExNEU3M0" localSheetId="8" hidden="1">#REF!</definedName>
    <definedName name="bb_OUIxOTM4Q0M4NDExNEU3M0" localSheetId="5" hidden="1">#REF!</definedName>
    <definedName name="bb_OUIxOTM4Q0M4NDExNEU3M0" localSheetId="7" hidden="1">#REF!</definedName>
    <definedName name="bb_OUIxOTM4Q0M4NDExNEU3M0" hidden="1">#REF!</definedName>
    <definedName name="bb_OUJDMjg0NzYwMUVFNEMyMk" localSheetId="8" hidden="1">#REF!</definedName>
    <definedName name="bb_OUJDMjg0NzYwMUVFNEMyMk" localSheetId="5" hidden="1">#REF!</definedName>
    <definedName name="bb_OUJDMjg0NzYwMUVFNEMyMk" localSheetId="7" hidden="1">#REF!</definedName>
    <definedName name="bb_OUJDMjg0NzYwMUVFNEMyMk" hidden="1">#REF!</definedName>
    <definedName name="bb_OUM5RUEyQUI0OTQ0NDQ2ND" localSheetId="5" hidden="1">#REF!</definedName>
    <definedName name="bb_OUM5RUEyQUI0OTQ0NDQ2ND" hidden="1">#REF!</definedName>
    <definedName name="bb_OURCNDJGOUU1RkFENDNCMU" localSheetId="5" hidden="1">#REF!</definedName>
    <definedName name="bb_OURCNDJGOUU1RkFENDNCMU" hidden="1">#REF!</definedName>
    <definedName name="bb_OURGMUUxMTcxRTQzNDc3Qk" localSheetId="5" hidden="1">#REF!</definedName>
    <definedName name="bb_OURGMUUxMTcxRTQzNDc3Qk" hidden="1">#REF!</definedName>
    <definedName name="bb_OUU0Q0VDN0M1MDJGNDk2QT" localSheetId="5" hidden="1">#REF!</definedName>
    <definedName name="bb_OUU0Q0VDN0M1MDJGNDk2QT" hidden="1">#REF!</definedName>
    <definedName name="bb_OUVCNDVFMjA3QzVFNDM3Mz" localSheetId="5" hidden="1">#REF!</definedName>
    <definedName name="bb_OUVCNDVFMjA3QzVFNDM3Mz" hidden="1">#REF!</definedName>
    <definedName name="bb_OUVDQ0JEQTVCNUE1NEMwNj" hidden="1">#REF!</definedName>
    <definedName name="bb_OUY3NjI2REU4MTEwNDNENT" localSheetId="8" hidden="1">#REF!</definedName>
    <definedName name="bb_OUY3NjI2REU4MTEwNDNENT" localSheetId="5" hidden="1">#REF!</definedName>
    <definedName name="bb_OUY3NjI2REU4MTEwNDNENT" localSheetId="7" hidden="1">#REF!</definedName>
    <definedName name="bb_OUY3NjI2REU4MTEwNDNENT" hidden="1">#REF!</definedName>
    <definedName name="bb_Q0E1MzE3MDczMTNGNEU3RU" localSheetId="8" hidden="1">#REF!</definedName>
    <definedName name="bb_Q0E1MzE3MDczMTNGNEU3RU" localSheetId="5" hidden="1">#REF!</definedName>
    <definedName name="bb_Q0E1MzE3MDczMTNGNEU3RU" localSheetId="7" hidden="1">#REF!</definedName>
    <definedName name="bb_Q0E1MzE3MDczMTNGNEU3RU" hidden="1">#REF!</definedName>
    <definedName name="bb_Q0E1RjlEMURCRTBCNEFBMk" localSheetId="5" hidden="1">#REF!</definedName>
    <definedName name="bb_Q0E1RjlEMURCRTBCNEFBMk" hidden="1">#REF!</definedName>
    <definedName name="bb_Q0E2RTkxMzFGOEQ4NEZEOU" localSheetId="5" hidden="1">#REF!</definedName>
    <definedName name="bb_Q0E2RTkxMzFGOEQ4NEZEOU" hidden="1">#REF!</definedName>
    <definedName name="bb_Q0E3MDc2NzcwQTM4NDA4QT" localSheetId="5" hidden="1">#REF!</definedName>
    <definedName name="bb_Q0E3MDc2NzcwQTM4NDA4QT" hidden="1">#REF!</definedName>
    <definedName name="bb_Q0JBMThGMkM2QzQ4NDY4Mj" localSheetId="5" hidden="1">#REF!</definedName>
    <definedName name="bb_Q0JBMThGMkM2QzQ4NDY4Mj" hidden="1">#REF!</definedName>
    <definedName name="bb_Q0Q0QzRCQTcxQzQwNDBBMk" localSheetId="5" hidden="1">#REF!</definedName>
    <definedName name="bb_Q0Q0QzRCQTcxQzQwNDBBMk" hidden="1">#REF!</definedName>
    <definedName name="bb_Q0QzMDhBOTQwQUU2NEQ2OD" localSheetId="5" hidden="1">#REF!</definedName>
    <definedName name="bb_Q0QzMDhBOTQwQUU2NEQ2OD" hidden="1">#REF!</definedName>
    <definedName name="bb_Q0RCRTA5NjBFN0EyNDZDRk" localSheetId="5" hidden="1">#REF!</definedName>
    <definedName name="bb_Q0RCRTA5NjBFN0EyNDZDRk" hidden="1">#REF!</definedName>
    <definedName name="bb_Q0U0RTlDRjE1NjI1NEU1RD" localSheetId="5" hidden="1">#REF!</definedName>
    <definedName name="bb_Q0U0RTlDRjE1NjI1NEU1RD" hidden="1">#REF!</definedName>
    <definedName name="bb_Q0ZENDk1MzY3RjEyNDQwMz" localSheetId="5" hidden="1">#REF!</definedName>
    <definedName name="bb_Q0ZENDk1MzY3RjEyNDQwMz" hidden="1">#REF!</definedName>
    <definedName name="bb_Q0ZFMkQwOTZCOUZCNEY0RT" localSheetId="5" hidden="1">#REF!</definedName>
    <definedName name="bb_Q0ZFMkQwOTZCOUZCNEY0RT" hidden="1">#REF!</definedName>
    <definedName name="bb_QjA1Qzg2NDQ2MEE2NDEwOE" localSheetId="5" hidden="1">#REF!</definedName>
    <definedName name="bb_QjA1Qzg2NDQ2MEE2NDEwOE" hidden="1">#REF!</definedName>
    <definedName name="bb_QjA4NEExMTA4MEYwNDBCMz" localSheetId="5" hidden="1">#REF!</definedName>
    <definedName name="bb_QjA4NEExMTA4MEYwNDBCMz" hidden="1">#REF!</definedName>
    <definedName name="bb_QjBFRjU2NjA3MkM3NDQ4Rj" localSheetId="5" hidden="1">#REF!</definedName>
    <definedName name="bb_QjBFRjU2NjA3MkM3NDQ4Rj" hidden="1">#REF!</definedName>
    <definedName name="bb_Qjc2QTkxMDczNjE4NDgwRk" localSheetId="5" hidden="1">#REF!</definedName>
    <definedName name="bb_Qjc2QTkxMDczNjE4NDgwRk" hidden="1">#REF!</definedName>
    <definedName name="bb_QjcxRkNEOEM5REM3NDkyN0" localSheetId="5" hidden="1">#REF!</definedName>
    <definedName name="bb_QjcxRkNEOEM5REM3NDkyN0" hidden="1">#REF!</definedName>
    <definedName name="bb_Qjg3RDhEN0E4NkY5NDJBNk" localSheetId="5" hidden="1">#REF!</definedName>
    <definedName name="bb_Qjg3RDhEN0E4NkY5NDJBNk" hidden="1">#REF!</definedName>
    <definedName name="bb_QjgxRTM0NEY0QjRENDRGRk" localSheetId="5" hidden="1">#REF!</definedName>
    <definedName name="bb_QjgxRTM0NEY0QjRENDRGRk" hidden="1">#REF!</definedName>
    <definedName name="bb_QjhFQjIwMURFNzgwNEY1RE" localSheetId="5" hidden="1">#REF!</definedName>
    <definedName name="bb_QjhFQjIwMURFNzgwNEY1RE" hidden="1">#REF!</definedName>
    <definedName name="bb_QjhGNURCNTVFNjIwNEJDRU" localSheetId="5" hidden="1">#REF!</definedName>
    <definedName name="bb_QjhGNURCNTVFNjIwNEJDRU" hidden="1">#REF!</definedName>
    <definedName name="bb_QjIxRkQ5Q0FGMEMwNDJDRT" localSheetId="5" hidden="1">#REF!</definedName>
    <definedName name="bb_QjIxRkQ5Q0FGMEMwNDJDRT" hidden="1">#REF!</definedName>
    <definedName name="bb_QjIzMzRCNURGMEIxNDgxOE" localSheetId="5" hidden="1">#REF!</definedName>
    <definedName name="bb_QjIzMzRCNURGMEIxNDgxOE" hidden="1">#REF!</definedName>
    <definedName name="bb_QjIzMzYzOEMxMEYxNDI4Qj" localSheetId="5" hidden="1">#REF!</definedName>
    <definedName name="bb_QjIzMzYzOEMxMEYxNDI4Qj" hidden="1">#REF!</definedName>
    <definedName name="bb_Qjk0NEI0QTUxRDVGNEZFND" localSheetId="5" hidden="1">#REF!</definedName>
    <definedName name="bb_Qjk0NEI0QTUxRDVGNEZFND" hidden="1">#REF!</definedName>
    <definedName name="bb_Qjk2NkM0QzlBMUNGNDhEQj" localSheetId="5" hidden="1">#REF!</definedName>
    <definedName name="bb_Qjk2NkM0QzlBMUNGNDhEQj" hidden="1">#REF!</definedName>
    <definedName name="bb_Qjk3QzYwNUM0RDI2NDhBOE" localSheetId="5" hidden="1">#REF!</definedName>
    <definedName name="bb_Qjk3QzYwNUM0RDI2NDhBOE" hidden="1">#REF!</definedName>
    <definedName name="bb_QjlFNDgzQjNFMzk4NDhDM0" localSheetId="5" hidden="1">#REF!</definedName>
    <definedName name="bb_QjlFNDgzQjNFMzk4NDhDM0" hidden="1">#REF!</definedName>
    <definedName name="bb_QjM0NUFBMDNCQjc5NDU5Qk" localSheetId="5" hidden="1">#REF!</definedName>
    <definedName name="bb_QjM0NUFBMDNCQjc5NDU5Qk" hidden="1">#REF!</definedName>
    <definedName name="bb_QjNBRUZDNzExMjI3NEZGNz" localSheetId="5" hidden="1">#REF!</definedName>
    <definedName name="bb_QjNBRUZDNzExMjI3NEZGNz" hidden="1">#REF!</definedName>
    <definedName name="bb_QjQ1MzMyMzE1OEUwNERGOD" localSheetId="5" hidden="1">#REF!</definedName>
    <definedName name="bb_QjQ1MzMyMzE1OEUwNERGOD" hidden="1">#REF!</definedName>
    <definedName name="bb_QjRGMjhENTE4Rjg5NDkyQ0" localSheetId="5" hidden="1">#REF!</definedName>
    <definedName name="bb_QjRGMjhENTE4Rjg5NDkyQ0" hidden="1">#REF!</definedName>
    <definedName name="bb_QjVENTY1QTI4MEE2NEFGQT" localSheetId="5" hidden="1">#REF!</definedName>
    <definedName name="bb_QjVENTY1QTI4MEE2NEFGQT" hidden="1">#REF!</definedName>
    <definedName name="bb_QjYzRjM5MkYxRERENDhBRE" localSheetId="5" hidden="1">#REF!</definedName>
    <definedName name="bb_QjYzRjM5MkYxRERENDhBRE" hidden="1">#REF!</definedName>
    <definedName name="bb_QjZBNUJCNDI5NTY2NDExQj" hidden="1">#REF!</definedName>
    <definedName name="bb_QjZCNkIzMzY0MDhFNDc4Mj" localSheetId="8" hidden="1">#REF!</definedName>
    <definedName name="bb_QjZCNkIzMzY0MDhFNDc4Mj" localSheetId="5" hidden="1">#REF!</definedName>
    <definedName name="bb_QjZCNkIzMzY0MDhFNDc4Mj" localSheetId="7" hidden="1">#REF!</definedName>
    <definedName name="bb_QjZCNkIzMzY0MDhFNDc4Mj" hidden="1">#REF!</definedName>
    <definedName name="bb_QjZCQUIzRUFCQjVGNDEzME" localSheetId="8" hidden="1">#REF!</definedName>
    <definedName name="bb_QjZCQUIzRUFCQjVGNDEzME" localSheetId="5" hidden="1">#REF!</definedName>
    <definedName name="bb_QjZCQUIzRUFCQjVGNDEzME" localSheetId="7" hidden="1">#REF!</definedName>
    <definedName name="bb_QjZCQUIzRUFCQjVGNDEzME" hidden="1">#REF!</definedName>
    <definedName name="bb_QkE5MjE0MUJCQkVFNDAwQ0" localSheetId="5" hidden="1">#REF!</definedName>
    <definedName name="bb_QkE5MjE0MUJCQkVFNDAwQ0" hidden="1">#REF!</definedName>
    <definedName name="bb_QkFCRjI1RUU2MUIyNDNFNT" localSheetId="5" hidden="1">#REF!</definedName>
    <definedName name="bb_QkFCRjI1RUU2MUIyNDNFNT" hidden="1">#REF!</definedName>
    <definedName name="bb_QkFDNkZEQ0YwNEMxNEVCMD" localSheetId="5" hidden="1">#REF!</definedName>
    <definedName name="bb_QkFDNkZEQ0YwNEMxNEVCMD" hidden="1">#REF!</definedName>
    <definedName name="bb_QkFDQTRCN0E4MjIxNDc4Rj" localSheetId="5" hidden="1">#REF!</definedName>
    <definedName name="bb_QkFDQTRCN0E4MjIxNDc4Rj" hidden="1">#REF!</definedName>
    <definedName name="bb_QkFDQUE1MkQyNjNGNDFGOE" localSheetId="5" hidden="1">#REF!</definedName>
    <definedName name="bb_QkFDQUE1MkQyNjNGNDFGOE" hidden="1">#REF!</definedName>
    <definedName name="bb_QkFGQzFDMjhGN0MyNDVCNE" localSheetId="5" hidden="1">#REF!</definedName>
    <definedName name="bb_QkFGQzFDMjhGN0MyNDVCNE" hidden="1">#REF!</definedName>
    <definedName name="bb_QkI0MTNERUNFMURBNDkwMj" localSheetId="5" hidden="1">#REF!</definedName>
    <definedName name="bb_QkI0MTNERUNFMURBNDkwMj" hidden="1">#REF!</definedName>
    <definedName name="bb_QkI3RUEwNEE4QkNBNDUzMz" localSheetId="5" hidden="1">#REF!</definedName>
    <definedName name="bb_QkI3RUEwNEE4QkNBNDUzMz" hidden="1">#REF!</definedName>
    <definedName name="bb_QkIwOUM0NDhBNkNFNDI3M0" localSheetId="5" hidden="1">#REF!</definedName>
    <definedName name="bb_QkIwOUM0NDhBNkNFNDI3M0" hidden="1">#REF!</definedName>
    <definedName name="bb_QkIyRDE5NTNCNTIyNENBMz" localSheetId="5" hidden="1">#REF!</definedName>
    <definedName name="bb_QkIyRDE5NTNCNTIyNENBMz" hidden="1">#REF!</definedName>
    <definedName name="bb_QkJFMEE0MkVCNDgyNEFEQk" localSheetId="5" hidden="1">#REF!</definedName>
    <definedName name="bb_QkJFMEE0MkVCNDgyNEFEQk" hidden="1">#REF!</definedName>
    <definedName name="bb_QkM5OTkzQTdBQjk0NEMyQU" localSheetId="5" hidden="1">#REF!</definedName>
    <definedName name="bb_QkM5OTkzQTdBQjk0NEMyQU" hidden="1">#REF!</definedName>
    <definedName name="bb_QkMwMTM3QkU5MERFNEE3Rk" localSheetId="5" hidden="1">#REF!</definedName>
    <definedName name="bb_QkMwMTM3QkU5MERFNEE3Rk" hidden="1">#REF!</definedName>
    <definedName name="bb_QkMwOTgxNDhDOUEwNDZDRj" localSheetId="5" hidden="1">#REF!</definedName>
    <definedName name="bb_QkMwOTgxNDhDOUEwNDZDRj" hidden="1">#REF!</definedName>
    <definedName name="bb_QkNFRjlBRUM0MkFDNEU0OT" hidden="1">#REF!</definedName>
    <definedName name="bb_QkQ1QTM0NkY3MTU4NEQyMj" localSheetId="8" hidden="1">#REF!</definedName>
    <definedName name="bb_QkQ1QTM0NkY3MTU4NEQyMj" localSheetId="5" hidden="1">#REF!</definedName>
    <definedName name="bb_QkQ1QTM0NkY3MTU4NEQyMj" localSheetId="7" hidden="1">#REF!</definedName>
    <definedName name="bb_QkQ1QTM0NkY3MTU4NEQyMj" hidden="1">#REF!</definedName>
    <definedName name="bb_QkQ5MzQxMkVDMTQ0NDU5RT" localSheetId="8" hidden="1">#REF!</definedName>
    <definedName name="bb_QkQ5MzQxMkVDMTQ0NDU5RT" localSheetId="5" hidden="1">#REF!</definedName>
    <definedName name="bb_QkQ5MzQxMkVDMTQ0NDU5RT" localSheetId="7" hidden="1">#REF!</definedName>
    <definedName name="bb_QkQ5MzQxMkVDMTQ0NDU5RT" hidden="1">#REF!</definedName>
    <definedName name="bb_QkU3OEU3N0Y1OUQxNEU1QU" localSheetId="5" hidden="1">#REF!</definedName>
    <definedName name="bb_QkU3OEU3N0Y1OUQxNEU1QU" hidden="1">#REF!</definedName>
    <definedName name="bb_QkU3QTYwQjgwNjM4NEY4MD" localSheetId="5" hidden="1">#REF!</definedName>
    <definedName name="bb_QkU3QTYwQjgwNjM4NEY4MD" hidden="1">#REF!</definedName>
    <definedName name="bb_QkUyQjUzOEU2M0E3NDAxQz" localSheetId="5" hidden="1">#REF!</definedName>
    <definedName name="bb_QkUyQjUzOEU2M0E3NDAxQz" hidden="1">#REF!</definedName>
    <definedName name="bb_QkY1NUMzOTVEQjc1NERBNk" localSheetId="5" hidden="1">#REF!</definedName>
    <definedName name="bb_QkY1NUMzOTVEQjc1NERBNk" hidden="1">#REF!</definedName>
    <definedName name="bb_QkYxNDIzRUZFMDIzNDA5NT" localSheetId="5" hidden="1">#REF!</definedName>
    <definedName name="bb_QkYxNDIzRUZFMDIzNDA5NT" hidden="1">#REF!</definedName>
    <definedName name="bb_QkYzNzdBNTUxRjI5NDlDND" hidden="1">#REF!</definedName>
    <definedName name="bb_QTA1REFERUMxOEU0NEZDMz" localSheetId="8" hidden="1">#REF!</definedName>
    <definedName name="bb_QTA1REFERUMxOEU0NEZDMz" localSheetId="5" hidden="1">#REF!</definedName>
    <definedName name="bb_QTA1REFERUMxOEU0NEZDMz" localSheetId="7" hidden="1">#REF!</definedName>
    <definedName name="bb_QTA1REFERUMxOEU0NEZDMz" hidden="1">#REF!</definedName>
    <definedName name="bb_QTA2Mzg5MUUwQkRBNDJENz" localSheetId="8" hidden="1">#REF!</definedName>
    <definedName name="bb_QTA2Mzg5MUUwQkRBNDJENz" localSheetId="5" hidden="1">#REF!</definedName>
    <definedName name="bb_QTA2Mzg5MUUwQkRBNDJENz" localSheetId="7" hidden="1">#REF!</definedName>
    <definedName name="bb_QTA2Mzg5MUUwQkRBNDJENz" hidden="1">#REF!</definedName>
    <definedName name="bb_QTA5RTI4ODEyMkQ1NDA0Q0" localSheetId="5" hidden="1">#REF!</definedName>
    <definedName name="bb_QTA5RTI4ODEyMkQ1NDA0Q0" hidden="1">#REF!</definedName>
    <definedName name="bb_QTBDNjg2OTY0NEUzNDY0OU" localSheetId="5" hidden="1">#REF!</definedName>
    <definedName name="bb_QTBDNjg2OTY0NEUzNDY0OU" hidden="1">#REF!</definedName>
    <definedName name="bb_QTc1MDIwM0Q0NDMxNEI1ND" localSheetId="5" hidden="1">#REF!</definedName>
    <definedName name="bb_QTc1MDIwM0Q0NDMxNEI1ND" hidden="1">#REF!</definedName>
    <definedName name="bb_QTdFQURFNjEwNjg4NEU4NT" localSheetId="5" hidden="1">#REF!</definedName>
    <definedName name="bb_QTdFQURFNjEwNjg4NEU4NT" hidden="1">#REF!</definedName>
    <definedName name="bb_QTE3NThCQjVGMjBENDlDNz" localSheetId="5" hidden="1">#REF!</definedName>
    <definedName name="bb_QTE3NThCQjVGMjBENDlDNz" hidden="1">#REF!</definedName>
    <definedName name="bb_QTE4MTI0MDgxRjRCNDREMj" localSheetId="5" hidden="1">#REF!</definedName>
    <definedName name="bb_QTE4MTI0MDgxRjRCNDREMj" hidden="1">#REF!</definedName>
    <definedName name="bb_QTEyQTg4QkVDMURDNDI1MT" localSheetId="5" hidden="1">#REF!</definedName>
    <definedName name="bb_QTEyQTg4QkVDMURDNDI1MT" hidden="1">#REF!</definedName>
    <definedName name="bb_QTFGQUU4MjQ3RjRENDZFOE" localSheetId="5" hidden="1">#REF!</definedName>
    <definedName name="bb_QTFGQUU4MjQ3RjRENDZFOE" hidden="1">#REF!</definedName>
    <definedName name="bb_QThEQjA1MDFDMDk1NEJGNk" localSheetId="5" hidden="1">#REF!</definedName>
    <definedName name="bb_QThEQjA1MDFDMDk1NEJGNk" hidden="1">#REF!</definedName>
    <definedName name="bb_QTIyQzgzNzFCM0U5NDhDQU" localSheetId="5" hidden="1">#REF!</definedName>
    <definedName name="bb_QTIyQzgzNzFCM0U5NDhDQU" hidden="1">#REF!</definedName>
    <definedName name="bb_QTk5NUQ5MkY4MjJGNEI2OE" localSheetId="5" hidden="1">#REF!</definedName>
    <definedName name="bb_QTk5NUQ5MkY4MjJGNEI2OE" hidden="1">#REF!</definedName>
    <definedName name="bb_QTkyRTg5QTA1QTFENDJBOE" localSheetId="5" hidden="1">#REF!</definedName>
    <definedName name="bb_QTkyRTg5QTA1QTFENDJBOE" hidden="1">#REF!</definedName>
    <definedName name="bb_QTRFRDY5OEEyQzA5NEIwQj" localSheetId="5" hidden="1">#REF!</definedName>
    <definedName name="bb_QTRFRDY5OEEyQzA5NEIwQj" hidden="1">#REF!</definedName>
    <definedName name="bb_QTU2RDIzRkFGQTJBNDQzNU" localSheetId="5" hidden="1">#REF!</definedName>
    <definedName name="bb_QTU2RDIzRkFGQTJBNDQzNU" hidden="1">#REF!</definedName>
    <definedName name="bb_QTZGMzFCNTAzNEU3NDgwQT" hidden="1">#REF!</definedName>
    <definedName name="bb_QUE2MDZDMDA4NUJENDAxMk" localSheetId="8" hidden="1">#REF!</definedName>
    <definedName name="bb_QUE2MDZDMDA4NUJENDAxMk" localSheetId="5" hidden="1">#REF!</definedName>
    <definedName name="bb_QUE2MDZDMDA4NUJENDAxMk" localSheetId="7" hidden="1">#REF!</definedName>
    <definedName name="bb_QUE2MDZDMDA4NUJENDAxMk" hidden="1">#REF!</definedName>
    <definedName name="bb_QUEwMUJGRjAwM0ExNEUzNz" localSheetId="8" hidden="1">#REF!</definedName>
    <definedName name="bb_QUEwMUJGRjAwM0ExNEUzNz" localSheetId="5" hidden="1">#REF!</definedName>
    <definedName name="bb_QUEwMUJGRjAwM0ExNEUzNz" localSheetId="7" hidden="1">#REF!</definedName>
    <definedName name="bb_QUEwMUJGRjAwM0ExNEUzNz" hidden="1">#REF!</definedName>
    <definedName name="bb_QUEyQTdFRjE0QzA3NDZBNz" localSheetId="5" hidden="1">#REF!</definedName>
    <definedName name="bb_QUEyQTdFRjE0QzA3NDZBNz" hidden="1">#REF!</definedName>
    <definedName name="bb_QUEyQzI3RDFERTA2NDBBMU" localSheetId="5" hidden="1">#REF!</definedName>
    <definedName name="bb_QUEyQzI3RDFERTA2NDBBMU" hidden="1">#REF!</definedName>
    <definedName name="bb_QUJBNUNCQjI0Q0NENDVDMj" localSheetId="5" hidden="1">#REF!</definedName>
    <definedName name="bb_QUJBNUNCQjI0Q0NENDVDMj" hidden="1">#REF!</definedName>
    <definedName name="bb_QUJEMTYyNzlEQUNBNEMwM0" localSheetId="5" hidden="1">#REF!</definedName>
    <definedName name="bb_QUJEMTYyNzlEQUNBNEMwM0" hidden="1">#REF!</definedName>
    <definedName name="bb_QUM2MEU3NzMyRDI5NDUyNE" localSheetId="5" hidden="1">#REF!</definedName>
    <definedName name="bb_QUM2MEU3NzMyRDI5NDUyNE" hidden="1">#REF!</definedName>
    <definedName name="bb_QUNEOEI2MDg5N0U5NEMzOD" localSheetId="5" hidden="1">#REF!</definedName>
    <definedName name="bb_QUNEOEI2MDg5N0U5NEMzOD" hidden="1">#REF!</definedName>
    <definedName name="bb_QUQ2RkZDOUQ0MTkyNDQ3NE" localSheetId="5" hidden="1">#REF!</definedName>
    <definedName name="bb_QUQ2RkZDOUQ0MTkyNDQ3NE" hidden="1">#REF!</definedName>
    <definedName name="bb_QUQxMTEzQ0MxNkE1NDE2Mk" localSheetId="5" hidden="1">#REF!</definedName>
    <definedName name="bb_QUQxMTEzQ0MxNkE1NDE2Mk" hidden="1">#REF!</definedName>
    <definedName name="bb_QURFQkUwNTcwMDMzNDA3QT" localSheetId="5" hidden="1">#REF!</definedName>
    <definedName name="bb_QURFQkUwNTcwMDMzNDA3QT" hidden="1">#REF!</definedName>
    <definedName name="bb_QUU4MzJFMzM4MUM4NDA5ME" localSheetId="5" hidden="1">#REF!</definedName>
    <definedName name="bb_QUU4MzJFMzM4MUM4NDA5ME" hidden="1">#REF!</definedName>
    <definedName name="bb_QUY2ODVDQTIxRTUzNDNDMU" localSheetId="5" hidden="1">#REF!</definedName>
    <definedName name="bb_QUY2ODVDQTIxRTUzNDNDMU" hidden="1">#REF!</definedName>
    <definedName name="bb_QUY5QTk2MkMwQTc5NEQ3Q0" localSheetId="5" hidden="1">#REF!</definedName>
    <definedName name="bb_QUY5QTk2MkMwQTc5NEQ3Q0" hidden="1">#REF!</definedName>
    <definedName name="bb_QzA0NTRFODFCNEVFNDFGRj" localSheetId="5" hidden="1">#REF!</definedName>
    <definedName name="bb_QzA0NTRFODFCNEVFNDFGRj" hidden="1">#REF!</definedName>
    <definedName name="bb_QzAzODhBMjQyMkUzNEYwN0" localSheetId="5" hidden="1">#REF!</definedName>
    <definedName name="bb_QzAzODhBMjQyMkUzNEYwN0" hidden="1">#REF!</definedName>
    <definedName name="bb_QzBCQTU0M0U2MDM2NDlGND" localSheetId="5" hidden="1">#REF!</definedName>
    <definedName name="bb_QzBCQTU0M0U2MDM2NDlGND" hidden="1">#REF!</definedName>
    <definedName name="bb_Qzc1MjZFQ0VCNTRCNDI1OD" hidden="1">#REF!</definedName>
    <definedName name="bb_QzFENUI3MUM5NENENEZGQj" localSheetId="8" hidden="1">#REF!</definedName>
    <definedName name="bb_QzFENUI3MUM5NENENEZGQj" localSheetId="5" hidden="1">#REF!</definedName>
    <definedName name="bb_QzFENUI3MUM5NENENEZGQj" localSheetId="7" hidden="1">#REF!</definedName>
    <definedName name="bb_QzFENUI3MUM5NENENEZGQj" hidden="1">#REF!</definedName>
    <definedName name="bb_Qzg4ODhDQzlDQTkwNEE2Qj" localSheetId="8" hidden="1">#REF!</definedName>
    <definedName name="bb_Qzg4ODhDQzlDQTkwNEE2Qj" localSheetId="5" hidden="1">#REF!</definedName>
    <definedName name="bb_Qzg4ODhDQzlDQTkwNEE2Qj" localSheetId="7" hidden="1">#REF!</definedName>
    <definedName name="bb_Qzg4ODhDQzlDQTkwNEE2Qj" hidden="1">#REF!</definedName>
    <definedName name="bb_QzgwOTdDODczRkQ5NEQ1Mz" localSheetId="5" hidden="1">#REF!</definedName>
    <definedName name="bb_QzgwOTdDODczRkQ5NEQ1Mz" hidden="1">#REF!</definedName>
    <definedName name="bb_QzI4NkZGRjBDRjNGNEQwOD" localSheetId="5" hidden="1">#REF!</definedName>
    <definedName name="bb_QzI4NkZGRjBDRjNGNEQwOD" hidden="1">#REF!</definedName>
    <definedName name="bb_QzJBRDVBNzhCMjM0NENCQz" localSheetId="5" hidden="1">#REF!</definedName>
    <definedName name="bb_QzJBRDVBNzhCMjM0NENCQz" hidden="1">#REF!</definedName>
    <definedName name="bb_Qzk4QkM5QkYxRTQxNEYzNk" localSheetId="5" hidden="1">#REF!</definedName>
    <definedName name="bb_Qzk4QkM5QkYxRTQxNEYzNk" hidden="1">#REF!</definedName>
    <definedName name="bb_QzkzQjhCNUQ0OUFGNEQ4NT" localSheetId="5" hidden="1">#REF!</definedName>
    <definedName name="bb_QzkzQjhCNUQ0OUFGNEQ4NT" hidden="1">#REF!</definedName>
    <definedName name="bb_QzMyMUJCQTMxQTBGNDBGQT" localSheetId="5" hidden="1">#REF!</definedName>
    <definedName name="bb_QzMyMUJCQTMxQTBGNDBGQT" hidden="1">#REF!</definedName>
    <definedName name="bb_QzRFMDUzNUIxQkZGNDExNk" localSheetId="5" hidden="1">#REF!</definedName>
    <definedName name="bb_QzRFMDUzNUIxQkZGNDExNk" hidden="1">#REF!</definedName>
    <definedName name="bb_QzRFNTEyODZEQUExNDlEQk" localSheetId="5" hidden="1">#REF!</definedName>
    <definedName name="bb_QzRFNTEyODZEQUExNDlEQk" hidden="1">#REF!</definedName>
    <definedName name="bb_QzY3NkZCNTdCNjQ2NDkzND" localSheetId="5" hidden="1">#REF!</definedName>
    <definedName name="bb_QzY3NkZCNTdCNjQ2NDkzND" hidden="1">#REF!</definedName>
    <definedName name="bb_QzY4MTBBM0FCN0YwNDY4Mz" localSheetId="5" hidden="1">#REF!</definedName>
    <definedName name="bb_QzY4MTBBM0FCN0YwNDY4Mz" hidden="1">#REF!</definedName>
    <definedName name="bb_QzY4NDlGRURDQ0RENEI4M0" localSheetId="5" hidden="1">#REF!</definedName>
    <definedName name="bb_QzY4NDlGRURDQ0RENEI4M0" hidden="1">#REF!</definedName>
    <definedName name="bb_QzYzMUVEMTRBRTkwNDNBRE" localSheetId="5" hidden="1">#REF!</definedName>
    <definedName name="bb_QzYzMUVEMTRBRTkwNDNBRE" hidden="1">#REF!</definedName>
    <definedName name="bb_QzZENzNERjMyOEUyNDhBM0" localSheetId="5" hidden="1">#REF!</definedName>
    <definedName name="bb_QzZENzNERjMyOEUyNDhBM0" hidden="1">#REF!</definedName>
    <definedName name="bb_QzZEQ0NEMkFEODRFNDVENz" localSheetId="5" hidden="1">#REF!</definedName>
    <definedName name="bb_QzZEQ0NEMkFEODRFNDVENz" hidden="1">#REF!</definedName>
    <definedName name="bb_RDA3N0FFMUJEQjY5NDYyQU" localSheetId="5" hidden="1">#REF!</definedName>
    <definedName name="bb_RDA3N0FFMUJEQjY5NDYyQU" hidden="1">#REF!</definedName>
    <definedName name="bb_RDc1Mjg3ODYxNDFENEIzNz" localSheetId="5" hidden="1">#REF!</definedName>
    <definedName name="bb_RDc1Mjg3ODYxNDFENEIzNz" hidden="1">#REF!</definedName>
    <definedName name="bb_RDc1NUNEQTg3MzNBNDJBRD" localSheetId="5" hidden="1">#REF!</definedName>
    <definedName name="bb_RDc1NUNEQTg3MzNBNDJBRD" hidden="1">#REF!</definedName>
    <definedName name="bb_RDc3NTBEOEI2NTM4NDMyNk" localSheetId="5" hidden="1">#REF!</definedName>
    <definedName name="bb_RDc3NTBEOEI2NTM4NDMyNk" hidden="1">#REF!</definedName>
    <definedName name="bb_RDFBRjUyQ0I3RkFBNDA3Rk" localSheetId="5" hidden="1">#REF!</definedName>
    <definedName name="bb_RDFBRjUyQ0I3RkFBNDA3Rk" hidden="1">#REF!</definedName>
    <definedName name="bb_RDgzNzgzRkFEQjM0NDAzMD" localSheetId="5" hidden="1">#REF!</definedName>
    <definedName name="bb_RDgzNzgzRkFEQjM0NDAzMD" hidden="1">#REF!</definedName>
    <definedName name="bb_RDhDQTRGNzkwMDAyNEEzOU" localSheetId="5" hidden="1">#REF!</definedName>
    <definedName name="bb_RDhDQTRGNzkwMDAyNEEzOU" hidden="1">#REF!</definedName>
    <definedName name="bb_RDI2RTM3NzMwOTE0NEUxQk" localSheetId="5" hidden="1">#REF!</definedName>
    <definedName name="bb_RDI2RTM3NzMwOTE0NEUxQk" hidden="1">#REF!</definedName>
    <definedName name="bb_RDJGRTU4RUY0M0U0NEFGMk" localSheetId="5" hidden="1">#REF!</definedName>
    <definedName name="bb_RDJGRTU4RUY0M0U0NEFGMk" hidden="1">#REF!</definedName>
    <definedName name="bb_RDk2MkI3MDc5MEI2NDlBRj" hidden="1">#REF!</definedName>
    <definedName name="bb_RDk3QjZFQ0M1MkFFNDFDQk" hidden="1">#REF!</definedName>
    <definedName name="bb_RDk4MzI2MDE1N0NENEQxN0" localSheetId="8" hidden="1">#REF!</definedName>
    <definedName name="bb_RDk4MzI2MDE1N0NENEQxN0" localSheetId="5" hidden="1">#REF!</definedName>
    <definedName name="bb_RDk4MzI2MDE1N0NENEQxN0" localSheetId="7" hidden="1">#REF!</definedName>
    <definedName name="bb_RDk4MzI2MDE1N0NENEQxN0" hidden="1">#REF!</definedName>
    <definedName name="bb_RDk5NTdGNDQzRkMxNDYzNE" localSheetId="8" hidden="1">#REF!</definedName>
    <definedName name="bb_RDk5NTdGNDQzRkMxNDYzNE" localSheetId="5" hidden="1">#REF!</definedName>
    <definedName name="bb_RDk5NTdGNDQzRkMxNDYzNE" localSheetId="7" hidden="1">#REF!</definedName>
    <definedName name="bb_RDk5NTdGNDQzRkMxNDYzNE" hidden="1">#REF!</definedName>
    <definedName name="bb_RDlFMTI0Q0I1ODJFNEY5NE" localSheetId="5" hidden="1">#REF!</definedName>
    <definedName name="bb_RDlFMTI0Q0I1ODJFNEY5NE" hidden="1">#REF!</definedName>
    <definedName name="bb_RDMyRjg4N0MyODNGNDBGNT" localSheetId="5" hidden="1">#REF!</definedName>
    <definedName name="bb_RDMyRjg4N0MyODNGNDBGNT" hidden="1">#REF!</definedName>
    <definedName name="bb_RDNFNTc4RDZFRDUzNDg5NU" localSheetId="5" hidden="1">#REF!</definedName>
    <definedName name="bb_RDNFNTc4RDZFRDUzNDg5NU" hidden="1">#REF!</definedName>
    <definedName name="bb_RDQ1MkM1RDQxOEUyNENEMU" localSheetId="5" hidden="1">#REF!</definedName>
    <definedName name="bb_RDQ1MkM1RDQxOEUyNENEMU" hidden="1">#REF!</definedName>
    <definedName name="bb_RDQ4MDQ5REYyOTRDNDREMU" localSheetId="5" hidden="1">#REF!</definedName>
    <definedName name="bb_RDQ4MDQ5REYyOTRDNDREMU" hidden="1">#REF!</definedName>
    <definedName name="bb_RDQ4MDUxRTg0RTMzNEFGQk" localSheetId="5" hidden="1">#REF!</definedName>
    <definedName name="bb_RDQ4MDUxRTg0RTMzNEFGQk" hidden="1">#REF!</definedName>
    <definedName name="bb_RDQyMTcxMDkzM0RCNDA1Qk" localSheetId="5" hidden="1">#REF!</definedName>
    <definedName name="bb_RDQyMTcxMDkzM0RCNDA1Qk" hidden="1">#REF!</definedName>
    <definedName name="bb_RDQyNzgxQ0FGNjc1NDVFOE" localSheetId="5" hidden="1">#REF!</definedName>
    <definedName name="bb_RDQyNzgxQ0FGNjc1NDVFOE" hidden="1">#REF!</definedName>
    <definedName name="bb_RDRDNzM4NTZFN0E5NDRFRU" localSheetId="5" hidden="1">#REF!</definedName>
    <definedName name="bb_RDRDNzM4NTZFN0E5NDRFRU" hidden="1">#REF!</definedName>
    <definedName name="bb_RDUwNDI3OUY2OTFDNDgwNj" localSheetId="5" hidden="1">#REF!</definedName>
    <definedName name="bb_RDUwNDI3OUY2OTFDNDgwNj" hidden="1">#REF!</definedName>
    <definedName name="bb_RDUxNzVBRkU1OEQ1NDE3Nz" localSheetId="5" hidden="1">#REF!</definedName>
    <definedName name="bb_RDUxNzVBRkU1OEQ1NDE3Nz" hidden="1">#REF!</definedName>
    <definedName name="bb_RDY1QkVFNDREN0E4NDMwOT" localSheetId="5" hidden="1">#REF!</definedName>
    <definedName name="bb_RDY1QkVFNDREN0E4NDMwOT" hidden="1">#REF!</definedName>
    <definedName name="bb_RDZBREU4RjQ3RDg3NDU2Qk" localSheetId="5" hidden="1">#REF!</definedName>
    <definedName name="bb_RDZBREU4RjQ3RDg3NDU2Qk" hidden="1">#REF!</definedName>
    <definedName name="bb_RDZFMzk0QUVCQTlCNEY3Q0" localSheetId="5" hidden="1">#REF!</definedName>
    <definedName name="bb_RDZFMzk0QUVCQTlCNEY3Q0" hidden="1">#REF!</definedName>
    <definedName name="bb_RDZGNkRGNTA3NjdENEVEMT" localSheetId="5" hidden="1">#REF!</definedName>
    <definedName name="bb_RDZGNkRGNTA3NjdENEVEMT" hidden="1">#REF!</definedName>
    <definedName name="bb_REE1RTU3RUREMjY5NDZEQT" localSheetId="5" hidden="1">#REF!</definedName>
    <definedName name="bb_REE1RTU3RUREMjY5NDZEQT" hidden="1">#REF!</definedName>
    <definedName name="bb_REFBQkMyNDI2Mzc1NDI3M0" localSheetId="5" hidden="1">#REF!</definedName>
    <definedName name="bb_REFBQkMyNDI2Mzc1NDI3M0" hidden="1">#REF!</definedName>
    <definedName name="bb_REI1OURDRUUyQkFENDUwOD" localSheetId="5" hidden="1">#REF!</definedName>
    <definedName name="bb_REI1OURDRUUyQkFENDUwOD" hidden="1">#REF!</definedName>
    <definedName name="bb_REMxMjVCMUNBMzFDNDdEQj" localSheetId="5" hidden="1">#REF!</definedName>
    <definedName name="bb_REMxMjVCMUNBMzFDNDdEQj" hidden="1">#REF!</definedName>
    <definedName name="bb_REMzMUE5RjM1RjU2NDIxMD" localSheetId="5" hidden="1">#REF!</definedName>
    <definedName name="bb_REMzMUE5RjM1RjU2NDIxMD" hidden="1">#REF!</definedName>
    <definedName name="bb_RENFMEY4N0YyRjczNDE2QU" localSheetId="5" hidden="1">#REF!</definedName>
    <definedName name="bb_RENFMEY4N0YyRjczNDE2QU" hidden="1">#REF!</definedName>
    <definedName name="bb_REQzN0RGQzdGODlGNDEzNE" localSheetId="5" hidden="1">#REF!</definedName>
    <definedName name="bb_REQzN0RGQzdGODlGNDEzNE" hidden="1">#REF!</definedName>
    <definedName name="bb_REQzQzMzMEQzRjQ0NDZENU" localSheetId="5" hidden="1">#REF!</definedName>
    <definedName name="bb_REQzQzMzMEQzRjQ0NDZENU" hidden="1">#REF!</definedName>
    <definedName name="bb_REU1RkJGNzFDNEQ5NEMzRD" localSheetId="5" hidden="1">#REF!</definedName>
    <definedName name="bb_REU1RkJGNzFDNEQ5NEMzRD" hidden="1">#REF!</definedName>
    <definedName name="bb_REU3NzU0NjVFRUQ2NDQ4RE" localSheetId="5" hidden="1">#REF!</definedName>
    <definedName name="bb_REU3NzU0NjVFRUQ2NDQ4RE" hidden="1">#REF!</definedName>
    <definedName name="bb_REUyRTgyMUREMTkxNEExQz" localSheetId="5" hidden="1">#REF!</definedName>
    <definedName name="bb_REUyRTgyMUREMTkxNEExQz" hidden="1">#REF!</definedName>
    <definedName name="bb_REY3NTlFQkIwOTkxNDA0ND" localSheetId="5" hidden="1">#REF!</definedName>
    <definedName name="bb_REY3NTlFQkIwOTkxNDA0ND" hidden="1">#REF!</definedName>
    <definedName name="bb_REZCNUYyQUJDQUQ2NEVERE" localSheetId="5" hidden="1">#REF!</definedName>
    <definedName name="bb_REZCNUYyQUJDQUQ2NEVERE" hidden="1">#REF!</definedName>
    <definedName name="bb_RjA1MzJERjcyQUMwNDFFQz" localSheetId="5" hidden="1">#REF!</definedName>
    <definedName name="bb_RjA1MzJERjcyQUMwNDFFQz" hidden="1">#REF!</definedName>
    <definedName name="bb_RjE0RDk3Q0MyMDZCNDRENj" localSheetId="5" hidden="1">#REF!</definedName>
    <definedName name="bb_RjE0RDk3Q0MyMDZCNDRENj" hidden="1">#REF!</definedName>
    <definedName name="bb_RjE2Qjc0M0RCRjQ3NDkzRE" localSheetId="5" hidden="1">#REF!</definedName>
    <definedName name="bb_RjE2Qjc0M0RCRjQ3NDkzRE" hidden="1">#REF!</definedName>
    <definedName name="bb_RjFBRjkzQTE3ODgzNDgwMk" localSheetId="5" hidden="1">#REF!</definedName>
    <definedName name="bb_RjFBRjkzQTE3ODgzNDgwMk" hidden="1">#REF!</definedName>
    <definedName name="bb_Rjg3Njc2MzFDMDBBNDVBQ0" localSheetId="5" hidden="1">#REF!</definedName>
    <definedName name="bb_Rjg3Njc2MzFDMDBBNDVBQ0" hidden="1">#REF!</definedName>
    <definedName name="bb_RjJEODI3MjBDNzFFNDdFNj" localSheetId="5" hidden="1">#REF!</definedName>
    <definedName name="bb_RjJEODI3MjBDNzFFNDdFNj" hidden="1">#REF!</definedName>
    <definedName name="bb_Rjk4MTYyNzczRkU1NDJFRT" localSheetId="5" hidden="1">#REF!</definedName>
    <definedName name="bb_Rjk4MTYyNzczRkU1NDJFRT" hidden="1">#REF!</definedName>
    <definedName name="bb_RjlBMDY2OTU0NDU0NEU2Mj" localSheetId="5" hidden="1">#REF!</definedName>
    <definedName name="bb_RjlBMDY2OTU0NDU0NEU2Mj" hidden="1">#REF!</definedName>
    <definedName name="bb_RjlBMTQzNDBEM0ZGNEQxOT" localSheetId="5" hidden="1">#REF!</definedName>
    <definedName name="bb_RjlBMTQzNDBEM0ZGNEQxOT" hidden="1">#REF!</definedName>
    <definedName name="bb_RjlCNTBGNUY1OUNENDI3Mj" localSheetId="5" hidden="1">#REF!</definedName>
    <definedName name="bb_RjlCNTBGNUY1OUNENDI3Mj" hidden="1">#REF!</definedName>
    <definedName name="bb_RjlDQ0EzN0Y0NDk5NDk1Q0" localSheetId="5" hidden="1">#REF!</definedName>
    <definedName name="bb_RjlDQ0EzN0Y0NDk5NDk1Q0" hidden="1">#REF!</definedName>
    <definedName name="bb_RjNCRTEwMzI2NUEzNDIzRU" localSheetId="5" hidden="1">#REF!</definedName>
    <definedName name="bb_RjNCRTEwMzI2NUEzNDIzRU" hidden="1">#REF!</definedName>
    <definedName name="bb_RjNENjE5MkRFMEYwNDIyQU" localSheetId="5" hidden="1">#REF!</definedName>
    <definedName name="bb_RjNENjE5MkRFMEYwNDIyQU" hidden="1">#REF!</definedName>
    <definedName name="bb_RjNERjc1NUU0N0IxNEJBND" localSheetId="5" hidden="1">#REF!</definedName>
    <definedName name="bb_RjNERjc1NUU0N0IxNEJBND" hidden="1">#REF!</definedName>
    <definedName name="bb_RjQ2QTU3RDkzRDJENEQ5Qk" hidden="1">#REF!</definedName>
    <definedName name="bb_RjRGRURGNkU0MDhENDc2OT" localSheetId="8" hidden="1">#REF!</definedName>
    <definedName name="bb_RjRGRURGNkU0MDhENDc2OT" localSheetId="5" hidden="1">#REF!</definedName>
    <definedName name="bb_RjRGRURGNkU0MDhENDc2OT" localSheetId="7" hidden="1">#REF!</definedName>
    <definedName name="bb_RjRGRURGNkU0MDhENDc2OT" hidden="1">#REF!</definedName>
    <definedName name="bb_RjUxQzEyOEZDMkYyNDhDQU" localSheetId="8" hidden="1">#REF!</definedName>
    <definedName name="bb_RjUxQzEyOEZDMkYyNDhDQU" localSheetId="5" hidden="1">#REF!</definedName>
    <definedName name="bb_RjUxQzEyOEZDMkYyNDhDQU" localSheetId="7" hidden="1">#REF!</definedName>
    <definedName name="bb_RjUxQzEyOEZDMkYyNDhDQU" hidden="1">#REF!</definedName>
    <definedName name="bb_RjY4MjI4NkQ5NTdENDA1MU" localSheetId="8" hidden="1">#REF!</definedName>
    <definedName name="bb_RjY4MjI4NkQ5NTdENDA1MU" localSheetId="5" hidden="1">#REF!</definedName>
    <definedName name="bb_RjY4MjI4NkQ5NTdENDA1MU" localSheetId="7" hidden="1">#REF!</definedName>
    <definedName name="bb_RjY4MjI4NkQ5NTdENDA1MU" hidden="1">#REF!</definedName>
    <definedName name="bb_RjY4NjkyMEZEOTg2NDZBMz" localSheetId="8" hidden="1">#REF!</definedName>
    <definedName name="bb_RjY4NjkyMEZEOTg2NDZBMz" localSheetId="5" hidden="1">#REF!</definedName>
    <definedName name="bb_RjY4NjkyMEZEOTg2NDZBMz" localSheetId="7" hidden="1">#REF!</definedName>
    <definedName name="bb_RjY4NjkyMEZEOTg2NDZBMz" hidden="1">#REF!</definedName>
    <definedName name="bb_RjYwNkE0M0E3ODQ5NDhBMj" localSheetId="5" hidden="1">#REF!</definedName>
    <definedName name="bb_RjYwNkE0M0E3ODQ5NDhBMj" hidden="1">#REF!</definedName>
    <definedName name="bb_RjYzQjk2OUUwMzgyNEUyQU" localSheetId="5" hidden="1">#REF!</definedName>
    <definedName name="bb_RjYzQjk2OUUwMzgyNEUyQU" hidden="1">#REF!</definedName>
    <definedName name="bb_RjZDQTFCMEJCQzkxNDE4OD" localSheetId="5" hidden="1">#REF!</definedName>
    <definedName name="bb_RjZDQTFCMEJCQzkxNDE4OD" hidden="1">#REF!</definedName>
    <definedName name="bb_RkE3MkY0RjZFNTAyNDA3Nz" localSheetId="5" hidden="1">#REF!</definedName>
    <definedName name="bb_RkE3MkY0RjZFNTAyNDA3Nz" hidden="1">#REF!</definedName>
    <definedName name="bb_RkE3MUUwNENCQzRCNDY1Qk" localSheetId="5" hidden="1">#REF!</definedName>
    <definedName name="bb_RkE3MUUwNENCQzRCNDY1Qk" hidden="1">#REF!</definedName>
    <definedName name="bb_RkI0NDhFQzI4RDkzNEEyRT" localSheetId="5" hidden="1">#REF!</definedName>
    <definedName name="bb_RkI0NDhFQzI4RDkzNEEyRT" hidden="1">#REF!</definedName>
    <definedName name="bb_RkI4QkI0QjkwOThBNDlBNU" localSheetId="5" hidden="1">#REF!</definedName>
    <definedName name="bb_RkI4QkI0QjkwOThBNDlBNU" hidden="1">#REF!</definedName>
    <definedName name="bb_RkI5MkUzMzdCNTA2NDE3Rk" localSheetId="5" hidden="1">#REF!</definedName>
    <definedName name="bb_RkI5MkUzMzdCNTA2NDE3Rk" hidden="1">#REF!</definedName>
    <definedName name="bb_RkIyN0ExNTZEMzZDNDYyRU" localSheetId="5" hidden="1">#REF!</definedName>
    <definedName name="bb_RkIyN0ExNTZEMzZDNDYyRU" hidden="1">#REF!</definedName>
    <definedName name="bb_RkNGNTA3NUQ3MEU2NDhDME" hidden="1">#REF!</definedName>
    <definedName name="bb_RkQyRkU1Q0NDMzQ1NDkzMT" localSheetId="8" hidden="1">#REF!</definedName>
    <definedName name="bb_RkQyRkU1Q0NDMzQ1NDkzMT" localSheetId="5" hidden="1">#REF!</definedName>
    <definedName name="bb_RkQyRkU1Q0NDMzQ1NDkzMT" localSheetId="7" hidden="1">#REF!</definedName>
    <definedName name="bb_RkQyRkU1Q0NDMzQ1NDkzMT" hidden="1">#REF!</definedName>
    <definedName name="bb_RkQzQzRBOTI3MDQ3NEYzRT" localSheetId="8" hidden="1">#REF!</definedName>
    <definedName name="bb_RkQzQzRBOTI3MDQ3NEYzRT" localSheetId="5" hidden="1">#REF!</definedName>
    <definedName name="bb_RkQzQzRBOTI3MDQ3NEYzRT" localSheetId="7" hidden="1">#REF!</definedName>
    <definedName name="bb_RkQzQzRBOTI3MDQ3NEYzRT" hidden="1">#REF!</definedName>
    <definedName name="bb_RkRBMjcxRjY1NkM4NDExRU" localSheetId="5" hidden="1">#REF!</definedName>
    <definedName name="bb_RkRBMjcxRjY1NkM4NDExRU" hidden="1">#REF!</definedName>
    <definedName name="bb_RkU4MjMzRjhDNEQwNEYyM0" hidden="1">#REF!</definedName>
    <definedName name="bb_RkVFNjJGQTY3NjI4NEIyRD" localSheetId="8" hidden="1">#REF!</definedName>
    <definedName name="bb_RkVFNjJGQTY3NjI4NEIyRD" localSheetId="5" hidden="1">#REF!</definedName>
    <definedName name="bb_RkVFNjJGQTY3NjI4NEIyRD" localSheetId="7" hidden="1">#REF!</definedName>
    <definedName name="bb_RkVFNjJGQTY3NjI4NEIyRD" hidden="1">#REF!</definedName>
    <definedName name="bb_RkVGOTEyRDg3QTk1NEMwQT" localSheetId="5" hidden="1">#REF!</definedName>
    <definedName name="bb_RkVGOTEyRDg3QTk1NEMwQT" hidden="1">#REF!</definedName>
    <definedName name="bb_RkY3QUE0NDU4MDhGNENGNk" localSheetId="5" hidden="1">#REF!</definedName>
    <definedName name="bb_RkY3QUE0NDU4MDhGNENGNk" hidden="1">#REF!</definedName>
    <definedName name="bb_RTA3MkJBOTU5MEFGNDFCRT" localSheetId="5" hidden="1">#REF!</definedName>
    <definedName name="bb_RTA3MkJBOTU5MEFGNDFCRT" hidden="1">#REF!</definedName>
    <definedName name="bb_RTA4Q0E5NzdCNjIwNDVGRE" localSheetId="5" hidden="1">#REF!</definedName>
    <definedName name="bb_RTA4Q0E5NzdCNjIwNDVGRE" hidden="1">#REF!</definedName>
    <definedName name="bb_RTA4Qzc0QzQ5REQyNEIwRU" localSheetId="5" hidden="1">#REF!</definedName>
    <definedName name="bb_RTA4Qzc0QzQ5REQyNEIwRU" hidden="1">#REF!</definedName>
    <definedName name="bb_RTA4RjNEQTk3MDRGNEQzRT" localSheetId="5" hidden="1">#REF!</definedName>
    <definedName name="bb_RTA4RjNEQTk3MDRGNEQzRT" hidden="1">#REF!</definedName>
    <definedName name="bb_RTAxMEQzREI3NDMwNEZGNj" localSheetId="5" hidden="1">#REF!</definedName>
    <definedName name="bb_RTAxMEQzREI3NDMwNEZGNj" hidden="1">#REF!</definedName>
    <definedName name="bb_RTAyMzE3MENCMjAxNEY1RT" localSheetId="5" hidden="1">#REF!</definedName>
    <definedName name="bb_RTAyMzE3MENCMjAxNEY1RT" hidden="1">#REF!</definedName>
    <definedName name="bb_RTBEN0ZERDRFOEQ0NEFBQU" localSheetId="5" hidden="1">#REF!</definedName>
    <definedName name="bb_RTBEN0ZERDRFOEQ0NEFBQU" hidden="1">#REF!</definedName>
    <definedName name="bb_RTc4RENGODdEMEMyNDVDQ0" hidden="1">#REF!</definedName>
    <definedName name="bb_RTcxMkMzMTQ4OTUzNDBFRk" localSheetId="8" hidden="1">#REF!</definedName>
    <definedName name="bb_RTcxMkMzMTQ4OTUzNDBFRk" localSheetId="5" hidden="1">#REF!</definedName>
    <definedName name="bb_RTcxMkMzMTQ4OTUzNDBFRk" localSheetId="7" hidden="1">#REF!</definedName>
    <definedName name="bb_RTcxMkMzMTQ4OTUzNDBFRk" hidden="1">#REF!</definedName>
    <definedName name="bb_RTcxOTE3RjUyQzhCNDBCQ0" localSheetId="8" hidden="1">#REF!</definedName>
    <definedName name="bb_RTcxOTE3RjUyQzhCNDBCQ0" localSheetId="5" hidden="1">#REF!</definedName>
    <definedName name="bb_RTcxOTE3RjUyQzhCNDBCQ0" localSheetId="7" hidden="1">#REF!</definedName>
    <definedName name="bb_RTcxOTE3RjUyQzhCNDBCQ0" hidden="1">#REF!</definedName>
    <definedName name="bb_RTdBRUQ2MzdBODM4NENGMT" localSheetId="8" hidden="1">#REF!</definedName>
    <definedName name="bb_RTdBRUQ2MzdBODM4NENGMT" localSheetId="7" hidden="1">#REF!</definedName>
    <definedName name="bb_RTdBRUQ2MzdBODM4NENGMT" hidden="1">#REF!</definedName>
    <definedName name="bb_RTdEMzZDQzdCQzVDNDlDNT" localSheetId="8" hidden="1">#REF!</definedName>
    <definedName name="bb_RTdEMzZDQzdCQzVDNDlDNT" localSheetId="5" hidden="1">#REF!</definedName>
    <definedName name="bb_RTdEMzZDQzdCQzVDNDlDNT" localSheetId="7" hidden="1">#REF!</definedName>
    <definedName name="bb_RTdEMzZDQzdCQzVDNDlDNT" hidden="1">#REF!</definedName>
    <definedName name="bb_RTE2OEI1NTM0M0QwNDQ5Rk" localSheetId="8" hidden="1">#REF!</definedName>
    <definedName name="bb_RTE2OEI1NTM0M0QwNDQ5Rk" localSheetId="5" hidden="1">#REF!</definedName>
    <definedName name="bb_RTE2OEI1NTM0M0QwNDQ5Rk" localSheetId="7" hidden="1">#REF!</definedName>
    <definedName name="bb_RTE2OEI1NTM0M0QwNDQ5Rk" hidden="1">#REF!</definedName>
    <definedName name="bb_RTE5QzFDNTE2MjgxNDBCRD" localSheetId="5" hidden="1">#REF!</definedName>
    <definedName name="bb_RTE5QzFDNTE2MjgxNDBCRD" hidden="1">#REF!</definedName>
    <definedName name="bb_RTFBODcxOUMwQzNFNDlDRT" localSheetId="5" hidden="1">#REF!</definedName>
    <definedName name="bb_RTFBODcxOUMwQzNFNDlDRT" hidden="1">#REF!</definedName>
    <definedName name="bb_RTFCNDdFQTI4QjU1NDAzRj" localSheetId="5" hidden="1">#REF!</definedName>
    <definedName name="bb_RTFCNDdFQTI4QjU1NDAzRj" hidden="1">#REF!</definedName>
    <definedName name="bb_RTFGRTAxOUI1NjQxNEYwOU" localSheetId="5" hidden="1">#REF!</definedName>
    <definedName name="bb_RTFGRTAxOUI1NjQxNEYwOU" hidden="1">#REF!</definedName>
    <definedName name="bb_RTg0MzA0NUYxODMxNDQ3Mj" localSheetId="5" hidden="1">#REF!</definedName>
    <definedName name="bb_RTg0MzA0NUYxODMxNDQ3Mj" hidden="1">#REF!</definedName>
    <definedName name="bb_RTg0RDNGQ0Y5N0JENDhENk" localSheetId="5" hidden="1">#REF!</definedName>
    <definedName name="bb_RTg0RDNGQ0Y5N0JENDhENk" hidden="1">#REF!</definedName>
    <definedName name="bb_RTgyMDEyMjE2MUY1NDJDRE" localSheetId="5" hidden="1">#REF!</definedName>
    <definedName name="bb_RTgyMDEyMjE2MUY1NDJDRE" hidden="1">#REF!</definedName>
    <definedName name="bb_RThCREFBOEZBQ0ZENDM4Rk" localSheetId="5" hidden="1">#REF!</definedName>
    <definedName name="bb_RThCREFBOEZBQ0ZENDM4Rk" hidden="1">#REF!</definedName>
    <definedName name="bb_RThENzAxNjAwMTg3NDc1MT" localSheetId="5" hidden="1">#REF!</definedName>
    <definedName name="bb_RThENzAxNjAwMTg3NDc1MT" hidden="1">#REF!</definedName>
    <definedName name="bb_RTI1NzREQTFEQ0ZCNEVGMT" localSheetId="5" hidden="1">#REF!</definedName>
    <definedName name="bb_RTI1NzREQTFEQ0ZCNEVGMT" hidden="1">#REF!</definedName>
    <definedName name="bb_RTIxMURBNzUyMjJENDExQU" localSheetId="5" hidden="1">#REF!</definedName>
    <definedName name="bb_RTIxMURBNzUyMjJENDExQU" hidden="1">#REF!</definedName>
    <definedName name="bb_RTIyQThBRTg0NUMwNEM2OT" localSheetId="5" hidden="1">#REF!</definedName>
    <definedName name="bb_RTIyQThBRTg0NUMwNEM2OT" hidden="1">#REF!</definedName>
    <definedName name="bb_RTIzMDdGOEQzMTRGNEJEQT" localSheetId="5" hidden="1">#REF!</definedName>
    <definedName name="bb_RTIzMDdGOEQzMTRGNEJEQT" hidden="1">#REF!</definedName>
    <definedName name="bb_RTJEMUEzRTNFRTY3NENGQj" localSheetId="5" hidden="1">#REF!</definedName>
    <definedName name="bb_RTJEMUEzRTNFRTY3NENGQj" hidden="1">#REF!</definedName>
    <definedName name="bb_RTk0REZBQTUwMUQ5NDA1NU" localSheetId="5" hidden="1">#REF!</definedName>
    <definedName name="bb_RTk0REZBQTUwMUQ5NDA1NU" hidden="1">#REF!</definedName>
    <definedName name="bb_RTk1Q0MwQ0M4NjUxNEJCND" hidden="1">#REF!</definedName>
    <definedName name="bb_RTk5N0FCQzYyRUFCNDJFRE" localSheetId="8" hidden="1">#REF!</definedName>
    <definedName name="bb_RTk5N0FCQzYyRUFCNDJFRE" localSheetId="5" hidden="1">#REF!</definedName>
    <definedName name="bb_RTk5N0FCQzYyRUFCNDJFRE" localSheetId="7" hidden="1">#REF!</definedName>
    <definedName name="bb_RTk5N0FCQzYyRUFCNDJFRE" hidden="1">#REF!</definedName>
    <definedName name="bb_RTk5RkVBRDVBQjQ5NDNGN0" localSheetId="8" hidden="1">#REF!</definedName>
    <definedName name="bb_RTk5RkVBRDVBQjQ5NDNGN0" localSheetId="5" hidden="1">#REF!</definedName>
    <definedName name="bb_RTk5RkVBRDVBQjQ5NDNGN0" localSheetId="7" hidden="1">#REF!</definedName>
    <definedName name="bb_RTk5RkVBRDVBQjQ5NDNGN0" hidden="1">#REF!</definedName>
    <definedName name="bb_RTkxOEU4MTk4RUQzNDQ5OE" localSheetId="5" hidden="1">#REF!</definedName>
    <definedName name="bb_RTkxOEU4MTk4RUQzNDQ5OE" hidden="1">#REF!</definedName>
    <definedName name="bb_RTRDODdFNDU2MTg2NDYxQj" localSheetId="5" hidden="1">#REF!</definedName>
    <definedName name="bb_RTRDODdFNDU2MTg2NDYxQj" hidden="1">#REF!</definedName>
    <definedName name="bb_RTRGQUMxMjIwM0Y5NEQyNU" localSheetId="5" hidden="1">#REF!</definedName>
    <definedName name="bb_RTRGQUMxMjIwM0Y5NEQyNU" hidden="1">#REF!</definedName>
    <definedName name="bb_RTUwM0JDQUY0RkYzNERBRk" localSheetId="5" hidden="1">#REF!</definedName>
    <definedName name="bb_RTUwM0JDQUY0RkYzNERBRk" hidden="1">#REF!</definedName>
    <definedName name="bb_RUE1RTYzQkRGOTE0NDNFRj" localSheetId="5" hidden="1">#REF!</definedName>
    <definedName name="bb_RUE1RTYzQkRGOTE0NDNFRj" hidden="1">#REF!</definedName>
    <definedName name="bb_RUE2ODVDNTUxMjcwNDI4OD" localSheetId="5" hidden="1">#REF!</definedName>
    <definedName name="bb_RUE2ODVDNTUxMjcwNDI4OD" hidden="1">#REF!</definedName>
    <definedName name="bb_RUEyNTFBRjA4REQ3NDQyOE" localSheetId="5" hidden="1">#REF!</definedName>
    <definedName name="bb_RUEyNTFBRjA4REQ3NDQyOE" hidden="1">#REF!</definedName>
    <definedName name="bb_RUI2QUI2REY0NTczNDhGNj" localSheetId="5" hidden="1">#REF!</definedName>
    <definedName name="bb_RUI2QUI2REY0NTczNDhGNj" hidden="1">#REF!</definedName>
    <definedName name="bb_RUM3MTIxRkI3N0MzNEY1MT" localSheetId="5" hidden="1">#REF!</definedName>
    <definedName name="bb_RUM3MTIxRkI3N0MzNEY1MT" hidden="1">#REF!</definedName>
    <definedName name="bb_RUNDM0VBMTM0MjhFNDgwRj" localSheetId="5" hidden="1">#REF!</definedName>
    <definedName name="bb_RUNDM0VBMTM0MjhFNDgwRj" hidden="1">#REF!</definedName>
    <definedName name="bb_RURENEIzODQ0QjNCNEQ4Rj" localSheetId="5" hidden="1">#REF!</definedName>
    <definedName name="bb_RURENEIzODQ0QjNCNEQ4Rj" hidden="1">#REF!</definedName>
    <definedName name="bb_RURFRUE2MDg1Rjk2NDZFQz" localSheetId="5" hidden="1">#REF!</definedName>
    <definedName name="bb_RURFRUE2MDg1Rjk2NDZFQz" hidden="1">#REF!</definedName>
    <definedName name="bb_RUU4RTFENjQwRDRFNDdBRk" localSheetId="5" hidden="1">#REF!</definedName>
    <definedName name="bb_RUU4RTFENjQwRDRFNDdBRk" hidden="1">#REF!</definedName>
    <definedName name="bb_RUUwRjBEN0IzQkMzNDEwOD" localSheetId="5" hidden="1">#REF!</definedName>
    <definedName name="bb_RUUwRjBEN0IzQkMzNDEwOD" hidden="1">#REF!</definedName>
    <definedName name="bb_RUYwNzhGNTQ5QTQxNDM1RE" localSheetId="5" hidden="1">#REF!</definedName>
    <definedName name="bb_RUYwNzhGNTQ5QTQxNDM1RE" hidden="1">#REF!</definedName>
    <definedName name="BBBBBBBB" hidden="1">#REF!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localSheetId="8" hidden="1">#REF!</definedName>
    <definedName name="BNE_MESSAGES_HIDDEN" localSheetId="5" hidden="1">#REF!</definedName>
    <definedName name="BNE_MESSAGES_HIDDEN" localSheetId="7" hidden="1">#REF!</definedName>
    <definedName name="BNE_MESSAGES_HIDDEN" hidden="1">#REF!</definedName>
    <definedName name="Capital_Cost_Year">2018</definedName>
    <definedName name="Capital_Inflation">1%</definedName>
    <definedName name="CBWorkbookPriority" hidden="1">-1527382509</definedName>
    <definedName name="CC_toggle">1</definedName>
    <definedName name="ccccccccccccccc" localSheetId="8" hidden="1">#REF!</definedName>
    <definedName name="ccccccccccccccc" localSheetId="5" hidden="1">#REF!</definedName>
    <definedName name="ccccccccccccccc" localSheetId="7" hidden="1">#REF!</definedName>
    <definedName name="ccccccccccccccc" hidden="1">#REF!</definedName>
    <definedName name="CIQWBGuid" localSheetId="8" hidden="1">"fc017ab3-f96c-4688-bf39-8268c8530c8e"</definedName>
    <definedName name="CIQWBGuid" localSheetId="7" hidden="1">"fc017ab3-f96c-4688-bf39-8268c8530c8e"</definedName>
    <definedName name="CIQWBGuid" hidden="1">"fc017ab3-f96c-4688-bf39-8268c8530c8e"</definedName>
    <definedName name="D" localSheetId="8" hidden="1">#REF!</definedName>
    <definedName name="D" localSheetId="5" hidden="1">#REF!</definedName>
    <definedName name="D" localSheetId="7" hidden="1">#REF!</definedName>
    <definedName name="D" hidden="1">#REF!</definedName>
    <definedName name="DATA_02" localSheetId="5" hidden="1">#REF!</definedName>
    <definedName name="DATA_02" hidden="1">#REF!</definedName>
    <definedName name="DATA_08" localSheetId="5" hidden="1">#REF!</definedName>
    <definedName name="DATA_08" hidden="1">#REF!</definedName>
    <definedName name="dd" localSheetId="8" hidden="1">#REF!</definedName>
    <definedName name="dd" localSheetId="5" hidden="1">#REF!</definedName>
    <definedName name="dd" localSheetId="7" hidden="1">#REF!</definedName>
    <definedName name="dd" hidden="1">#REF!</definedName>
    <definedName name="dddddddddddd" localSheetId="8" hidden="1">#REF!</definedName>
    <definedName name="dddddddddddd" localSheetId="7" hidden="1">#REF!</definedName>
    <definedName name="dddddddddddd" hidden="1">#REF!</definedName>
    <definedName name="dddddddddddddddddddddddddddddddd" localSheetId="8" hidden="1">#REF!</definedName>
    <definedName name="dddddddddddddddddddddddddddddddd" localSheetId="7" hidden="1">#REF!</definedName>
    <definedName name="dddddddddddddddddddddddddddddddd" hidden="1">#REF!</definedName>
    <definedName name="ed" localSheetId="8" hidden="1">#REF!</definedName>
    <definedName name="ed" localSheetId="5" hidden="1">#REF!</definedName>
    <definedName name="ed" localSheetId="7" hidden="1">#REF!</definedName>
    <definedName name="ed" hidden="1">#REF!</definedName>
    <definedName name="eded" localSheetId="8" hidden="1">#REF!</definedName>
    <definedName name="eded" localSheetId="5" hidden="1">#REF!</definedName>
    <definedName name="eded" localSheetId="7" hidden="1">#REF!</definedName>
    <definedName name="eded" hidden="1">#REF!</definedName>
    <definedName name="eeee" localSheetId="8" hidden="1">#REF!</definedName>
    <definedName name="eeee" localSheetId="5" hidden="1">#REF!</definedName>
    <definedName name="eeee" localSheetId="7" hidden="1">#REF!</definedName>
    <definedName name="eeee" localSheetId="4" hidden="1">#REF!</definedName>
    <definedName name="eeee" hidden="1">#REF!</definedName>
    <definedName name="EEEEEEEEEEE" localSheetId="8" hidden="1">#REF!</definedName>
    <definedName name="EEEEEEEEEEE" localSheetId="5" hidden="1">#REF!</definedName>
    <definedName name="EEEEEEEEEEE" localSheetId="7" hidden="1">#REF!</definedName>
    <definedName name="EEEEEEEEEEE" hidden="1">#REF!</definedName>
    <definedName name="eeeeeeeeeeee" localSheetId="8" hidden="1">#REF!</definedName>
    <definedName name="eeeeeeeeeeee" localSheetId="5" hidden="1">#REF!</definedName>
    <definedName name="eeeeeeeeeeee" localSheetId="7" hidden="1">#REF!</definedName>
    <definedName name="eeeeeeeeeeee" localSheetId="4" hidden="1">#REF!</definedName>
    <definedName name="eeeeeeeeeeee" hidden="1">#REF!</definedName>
    <definedName name="eeeeeeeeeeeee" localSheetId="8" hidden="1">#REF!</definedName>
    <definedName name="eeeeeeeeeeeee" localSheetId="5" hidden="1">#REF!</definedName>
    <definedName name="eeeeeeeeeeeee" localSheetId="7" hidden="1">#REF!</definedName>
    <definedName name="eeeeeeeeeeeee" hidden="1">#REF!</definedName>
    <definedName name="ele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V__LASTREFTIME__" hidden="1">38579.6373148148</definedName>
    <definedName name="Exh5.2" localSheetId="8" hidden="1">#REF!</definedName>
    <definedName name="Exh5.2" localSheetId="5" hidden="1">#REF!</definedName>
    <definedName name="Exh5.2" localSheetId="7" hidden="1">#REF!</definedName>
    <definedName name="Exh5.2" hidden="1">#REF!</definedName>
    <definedName name="f" localSheetId="8" hidden="1">{#N/A,#N/A,FALSE,"FY97P1";#N/A,#N/A,FALSE,"FY97Z312";#N/A,#N/A,FALSE,"FY97LRBC";#N/A,#N/A,FALSE,"FY97O";#N/A,#N/A,FALSE,"FY97DAM"}</definedName>
    <definedName name="f" localSheetId="5" hidden="1">{#N/A,#N/A,FALSE,"FY97P1";#N/A,#N/A,FALSE,"FY97Z312";#N/A,#N/A,FALSE,"FY97LRBC";#N/A,#N/A,FALSE,"FY97O";#N/A,#N/A,FALSE,"FY97DAM"}</definedName>
    <definedName name="f" localSheetId="7" hidden="1">{#N/A,#N/A,FALSE,"FY97P1";#N/A,#N/A,FALSE,"FY97Z312";#N/A,#N/A,FALSE,"FY97LRBC";#N/A,#N/A,FALSE,"FY97O";#N/A,#N/A,FALSE,"FY97DAM"}</definedName>
    <definedName name="f" localSheetId="4" hidden="1">{#N/A,#N/A,FALSE,"FY97P1";#N/A,#N/A,FALSE,"FY97Z312";#N/A,#N/A,FALSE,"FY97LRBC";#N/A,#N/A,FALSE,"FY97O";#N/A,#N/A,FALSE,"FY97DAM"}</definedName>
    <definedName name="f" hidden="1">{#N/A,#N/A,FALSE,"FY97P1";#N/A,#N/A,FALSE,"FY97Z312";#N/A,#N/A,FALSE,"FY97LRBC";#N/A,#N/A,FALSE,"FY97O";#N/A,#N/A,FALSE,"FY97DAM"}</definedName>
    <definedName name="ffff" localSheetId="8" hidden="1">#REF!</definedName>
    <definedName name="ffff" localSheetId="5" hidden="1">#REF!</definedName>
    <definedName name="ffff" localSheetId="7" hidden="1">#REF!</definedName>
    <definedName name="ffff" hidden="1">#REF!</definedName>
    <definedName name="G" localSheetId="8" hidden="1">#REF!</definedName>
    <definedName name="G" localSheetId="5" hidden="1">#REF!</definedName>
    <definedName name="G" localSheetId="7" hidden="1">#REF!</definedName>
    <definedName name="G" hidden="1">#REF!</definedName>
    <definedName name="GLDTL" hidden="1">#REF!</definedName>
    <definedName name="H" localSheetId="8" hidden="1">#REF!</definedName>
    <definedName name="H" localSheetId="5" hidden="1">#REF!</definedName>
    <definedName name="H" localSheetId="7" hidden="1">#REF!</definedName>
    <definedName name="H" hidden="1">#REF!</definedName>
    <definedName name="hhh" localSheetId="8" hidden="1">#REF!</definedName>
    <definedName name="hhh" localSheetId="5" hidden="1">#REF!</definedName>
    <definedName name="hhh" localSheetId="7" hidden="1">#REF!</definedName>
    <definedName name="hhh" hidden="1">#REF!</definedName>
    <definedName name="hhhhhhhhhhhh" localSheetId="8" hidden="1">#REF!</definedName>
    <definedName name="hhhhhhhhhhhh" localSheetId="7" hidden="1">#REF!</definedName>
    <definedName name="hhhhhhhhhhhh" hidden="1">#REF!</definedName>
    <definedName name="HTML_CodePage" hidden="1">1252</definedName>
    <definedName name="HTML_Control" localSheetId="8" hidden="1">{"'Sheet1'!$A$1:$J$121"}</definedName>
    <definedName name="HTML_Control" localSheetId="5" hidden="1">{"'Sheet1'!$A$1:$J$121"}</definedName>
    <definedName name="HTML_Control" localSheetId="7" hidden="1">{"'Sheet1'!$A$1:$J$121"}</definedName>
    <definedName name="HTML_Control" localSheetId="4" hidden="1">{"'Sheet1'!$A$1:$J$121"}</definedName>
    <definedName name="HTML_Control" hidden="1">{"'Sheet1'!$A$1:$J$121"}</definedName>
    <definedName name="HTML_Control_1_1" localSheetId="5" hidden="1">{"'Output'!$B$1:$E$30"}</definedName>
    <definedName name="HTML_Control_1_1" localSheetId="7" hidden="1">{"'Output'!$B$1:$E$30"}</definedName>
    <definedName name="HTML_Control_1_1" localSheetId="4" hidden="1">{"'Output'!$B$1:$E$30"}</definedName>
    <definedName name="HTML_Control_1_1" hidden="1">{"'Output'!$B$1:$E$30"}</definedName>
    <definedName name="HTML_Control_2" localSheetId="5" hidden="1">{"'Output'!$B$1:$E$30"}</definedName>
    <definedName name="HTML_Control_2" localSheetId="7" hidden="1">{"'Output'!$B$1:$E$30"}</definedName>
    <definedName name="HTML_Control_2" localSheetId="4" hidden="1">{"'Output'!$B$1:$E$30"}</definedName>
    <definedName name="HTML_Control_2" hidden="1">{"'Output'!$B$1:$E$30"}</definedName>
    <definedName name="HTML_Control_2_1" localSheetId="5" hidden="1">{"'Output'!$B$1:$E$30"}</definedName>
    <definedName name="HTML_Control_2_1" localSheetId="7" hidden="1">{"'Output'!$B$1:$E$30"}</definedName>
    <definedName name="HTML_Control_2_1" localSheetId="4" hidden="1">{"'Output'!$B$1:$E$30"}</definedName>
    <definedName name="HTML_Control_2_1" hidden="1">{"'Output'!$B$1:$E$30"}</definedName>
    <definedName name="HTML_Control_3" localSheetId="5" hidden="1">{"'Output'!$B$1:$E$30"}</definedName>
    <definedName name="HTML_Control_3" localSheetId="7" hidden="1">{"'Output'!$B$1:$E$30"}</definedName>
    <definedName name="HTML_Control_3" localSheetId="4" hidden="1">{"'Output'!$B$1:$E$30"}</definedName>
    <definedName name="HTML_Control_3" hidden="1">{"'Output'!$B$1:$E$30"}</definedName>
    <definedName name="HTML_Control_4" localSheetId="5" hidden="1">{"'Output'!$B$1:$E$30"}</definedName>
    <definedName name="HTML_Control_4" localSheetId="7" hidden="1">{"'Output'!$B$1:$E$30"}</definedName>
    <definedName name="HTML_Control_4" localSheetId="4" hidden="1">{"'Output'!$B$1:$E$30"}</definedName>
    <definedName name="HTML_Control_4" hidden="1">{"'Output'!$B$1:$E$30"}</definedName>
    <definedName name="HTML_Control_5" localSheetId="5" hidden="1">{"'Output'!$B$1:$E$30"}</definedName>
    <definedName name="HTML_Control_5" localSheetId="7" hidden="1">{"'Output'!$B$1:$E$30"}</definedName>
    <definedName name="HTML_Control_5" localSheetId="4" hidden="1">{"'Output'!$B$1:$E$30"}</definedName>
    <definedName name="HTML_Control_5" hidden="1">{"'Output'!$B$1:$E$30"}</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flation">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111</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localSheetId="8" hidden="1">43326.0086458333</definedName>
    <definedName name="IQ_NAMES_REVISION_DATE_" localSheetId="7" hidden="1">43326.0086458333</definedName>
    <definedName name="IQ_NAMES_REVISION_DATE_" hidden="1">43326.0086458333</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Z_SCORE" hidden="1">"c1339"</definedName>
    <definedName name="jjjj" localSheetId="8" hidden="1">#REF!</definedName>
    <definedName name="jjjj" localSheetId="5" hidden="1">#REF!</definedName>
    <definedName name="jjjj" localSheetId="7" hidden="1">#REF!</definedName>
    <definedName name="jjjj" hidden="1">#REF!</definedName>
    <definedName name="jjjjjjjjjjj" localSheetId="8" hidden="1">#REF!</definedName>
    <definedName name="jjjjjjjjjjj" localSheetId="5" hidden="1">#REF!</definedName>
    <definedName name="jjjjjjjjjjj" localSheetId="7" hidden="1">#REF!</definedName>
    <definedName name="jjjjjjjjjjj" localSheetId="4" hidden="1">#REF!</definedName>
    <definedName name="jjjjjjjjjjj" hidden="1">#REF!</definedName>
    <definedName name="jkjk" localSheetId="8" hidden="1">#REF!</definedName>
    <definedName name="jkjk" localSheetId="7" hidden="1">#REF!</definedName>
    <definedName name="jkjk" hidden="1">#REF!</definedName>
    <definedName name="jskljsljslk" localSheetId="1" hidden="1">TextRefCopy1</definedName>
    <definedName name="jskljsljslk" localSheetId="8" hidden="1">TextRefCopy1</definedName>
    <definedName name="jskljsljslk" localSheetId="5" hidden="1">TextRefCopy1</definedName>
    <definedName name="jskljsljslk" localSheetId="7" hidden="1">TextRefCopy1</definedName>
    <definedName name="jskljsljslk" localSheetId="4" hidden="1">TextRefCopy1</definedName>
    <definedName name="jskljsljslk" hidden="1">TextRefCopy1</definedName>
    <definedName name="K2_WBEVMODE" hidden="1">-1</definedName>
    <definedName name="kjdfj" localSheetId="8" hidden="1">{#N/A,#N/A,FALSE,"FY97P1";#N/A,#N/A,FALSE,"FY97Z312";#N/A,#N/A,FALSE,"FY97LRBC";#N/A,#N/A,FALSE,"FY97O";#N/A,#N/A,FALSE,"FY97DAM"}</definedName>
    <definedName name="kjdfj" localSheetId="5" hidden="1">{#N/A,#N/A,FALSE,"FY97P1";#N/A,#N/A,FALSE,"FY97Z312";#N/A,#N/A,FALSE,"FY97LRBC";#N/A,#N/A,FALSE,"FY97O";#N/A,#N/A,FALSE,"FY97DAM"}</definedName>
    <definedName name="kjdfj" localSheetId="7" hidden="1">{#N/A,#N/A,FALSE,"FY97P1";#N/A,#N/A,FALSE,"FY97Z312";#N/A,#N/A,FALSE,"FY97LRBC";#N/A,#N/A,FALSE,"FY97O";#N/A,#N/A,FALSE,"FY97DAM"}</definedName>
    <definedName name="kjdfj" localSheetId="4"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localSheetId="8" hidden="1">#REF!</definedName>
    <definedName name="kjkk" localSheetId="5" hidden="1">#REF!</definedName>
    <definedName name="kjkk" localSheetId="7" hidden="1">#REF!</definedName>
    <definedName name="kjkk" hidden="1">#REF!</definedName>
    <definedName name="kkkk" localSheetId="8" hidden="1">#REF!</definedName>
    <definedName name="kkkk" localSheetId="5" hidden="1">#REF!</definedName>
    <definedName name="kkkk" localSheetId="7" hidden="1">#REF!</definedName>
    <definedName name="kkkk" hidden="1">#REF!</definedName>
    <definedName name="kkkkkkkk" localSheetId="8" hidden="1">{#N/A,#N/A,FALSE,"FY97P1";#N/A,#N/A,FALSE,"FY97Z312";#N/A,#N/A,FALSE,"FY97LRBC";#N/A,#N/A,FALSE,"FY97O";#N/A,#N/A,FALSE,"FY97DAM"}</definedName>
    <definedName name="kkkkkkkk" localSheetId="5" hidden="1">{#N/A,#N/A,FALSE,"FY97P1";#N/A,#N/A,FALSE,"FY97Z312";#N/A,#N/A,FALSE,"FY97LRBC";#N/A,#N/A,FALSE,"FY97O";#N/A,#N/A,FALSE,"FY97DAM"}</definedName>
    <definedName name="kkkkkkkk" localSheetId="7" hidden="1">{#N/A,#N/A,FALSE,"FY97P1";#N/A,#N/A,FALSE,"FY97Z312";#N/A,#N/A,FALSE,"FY97LRBC";#N/A,#N/A,FALSE,"FY97O";#N/A,#N/A,FALSE,"FY97DAM"}</definedName>
    <definedName name="kkkkkkkk" localSheetId="4"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_Row" hidden="1">#N/A</definedName>
    <definedName name="lll" localSheetId="8" hidden="1">#REF!</definedName>
    <definedName name="lll" localSheetId="5" hidden="1">#REF!</definedName>
    <definedName name="lll" localSheetId="7" hidden="1">#REF!</definedName>
    <definedName name="lll" hidden="1">#REF!</definedName>
    <definedName name="LLLLLL" localSheetId="8" hidden="1">#REF!</definedName>
    <definedName name="LLLLLL" localSheetId="5" hidden="1">#REF!</definedName>
    <definedName name="LLLLLL" localSheetId="7" hidden="1">#REF!</definedName>
    <definedName name="LLLLLL" hidden="1">#REF!</definedName>
    <definedName name="lllllllll" localSheetId="8" hidden="1">#REF!</definedName>
    <definedName name="lllllllll" localSheetId="5" hidden="1">#REF!</definedName>
    <definedName name="lllllllll" localSheetId="7" hidden="1">#REF!</definedName>
    <definedName name="lllllllll" hidden="1">#REF!</definedName>
    <definedName name="lllllllllllllll" localSheetId="8" hidden="1">#REF!</definedName>
    <definedName name="lllllllllllllll" localSheetId="5" hidden="1">#REF!</definedName>
    <definedName name="lllllllllllllll" localSheetId="7" hidden="1">#REF!</definedName>
    <definedName name="lllllllllllllll" hidden="1">#REF!</definedName>
    <definedName name="llllllllllllllllllllll" localSheetId="8" hidden="1">#REF!</definedName>
    <definedName name="llllllllllllllllllllll" localSheetId="5" hidden="1">#REF!</definedName>
    <definedName name="llllllllllllllllllllll" localSheetId="7" hidden="1">#REF!</definedName>
    <definedName name="llllllllllllllllllllll" hidden="1">#REF!</definedName>
    <definedName name="llo" localSheetId="8" hidden="1">#REF!</definedName>
    <definedName name="llo" localSheetId="5" hidden="1">#REF!</definedName>
    <definedName name="llo" localSheetId="7" hidden="1">#REF!</definedName>
    <definedName name="llo" hidden="1">#REF!</definedName>
    <definedName name="MLNK02347c98abe94ba9b3722615bcea76f2" localSheetId="8" hidden="1">#REF!</definedName>
    <definedName name="MLNK02347c98abe94ba9b3722615bcea76f2" localSheetId="7" hidden="1">#REF!</definedName>
    <definedName name="MLNK02347c98abe94ba9b3722615bcea76f2" hidden="1">#REF!</definedName>
    <definedName name="MLNK0262065a669a4e968930c4526b0f05b7" localSheetId="8" hidden="1">#REF!</definedName>
    <definedName name="MLNK0262065a669a4e968930c4526b0f05b7" localSheetId="5" hidden="1">#REF!</definedName>
    <definedName name="MLNK0262065a669a4e968930c4526b0f05b7" localSheetId="7" hidden="1">#REF!</definedName>
    <definedName name="MLNK0262065a669a4e968930c4526b0f05b7" hidden="1">#REF!</definedName>
    <definedName name="MLNK02b791ed46a444d090833f3ce58fb934" localSheetId="5" hidden="1">#REF!</definedName>
    <definedName name="MLNK02b791ed46a444d090833f3ce58fb934" hidden="1">#REF!</definedName>
    <definedName name="MLNK03e2a036ea3842699f83504ad8f7a5e5" localSheetId="8" hidden="1">#REF!</definedName>
    <definedName name="MLNK03e2a036ea3842699f83504ad8f7a5e5" localSheetId="5" hidden="1">#REF!</definedName>
    <definedName name="MLNK03e2a036ea3842699f83504ad8f7a5e5" localSheetId="7" hidden="1">#REF!</definedName>
    <definedName name="MLNK03e2a036ea3842699f83504ad8f7a5e5" hidden="1">#REF!</definedName>
    <definedName name="MLNK03f04ae1071849c79db6439ced8d26c9" localSheetId="8" hidden="1">#REF!</definedName>
    <definedName name="MLNK03f04ae1071849c79db6439ced8d26c9" localSheetId="5" hidden="1">#REF!</definedName>
    <definedName name="MLNK03f04ae1071849c79db6439ced8d26c9" hidden="1">#REF!</definedName>
    <definedName name="MLNK043c1e5a207443eb8f069dbd2d6ecc64" localSheetId="5" hidden="1">#REF!</definedName>
    <definedName name="MLNK043c1e5a207443eb8f069dbd2d6ecc64" hidden="1">#REF!</definedName>
    <definedName name="MLNK045375ee4a4548bfa72023ea2f1316ae" localSheetId="5" hidden="1">#REF!</definedName>
    <definedName name="MLNK045375ee4a4548bfa72023ea2f1316ae" hidden="1">#REF!</definedName>
    <definedName name="MLNK0465b191f0134334bd6cbd9eb298cdb0" localSheetId="5" hidden="1">#REF!</definedName>
    <definedName name="MLNK0465b191f0134334bd6cbd9eb298cdb0" hidden="1">#REF!</definedName>
    <definedName name="MLNK04937c37b0f64af18046c31d5cfeff71" localSheetId="5" hidden="1">#REF!</definedName>
    <definedName name="MLNK04937c37b0f64af18046c31d5cfeff71" hidden="1">#REF!</definedName>
    <definedName name="MLNK049828f2a61e436099b2fb772a17356d" localSheetId="5" hidden="1">#REF!</definedName>
    <definedName name="MLNK049828f2a61e436099b2fb772a17356d" hidden="1">#REF!</definedName>
    <definedName name="MLNK056d8357b79d4eb69caae6809440ae9e" localSheetId="8" hidden="1">#REF!</definedName>
    <definedName name="MLNK056d8357b79d4eb69caae6809440ae9e" localSheetId="5" hidden="1">#REF!</definedName>
    <definedName name="MLNK056d8357b79d4eb69caae6809440ae9e" localSheetId="7" hidden="1">#REF!</definedName>
    <definedName name="MLNK056d8357b79d4eb69caae6809440ae9e" hidden="1">#REF!</definedName>
    <definedName name="MLNK05b5f32848ca4ccdb53f467a4f8fcabf" localSheetId="8" hidden="1">#REF!</definedName>
    <definedName name="MLNK05b5f32848ca4ccdb53f467a4f8fcabf" localSheetId="5" hidden="1">#REF!</definedName>
    <definedName name="MLNK05b5f32848ca4ccdb53f467a4f8fcabf" hidden="1">#REF!</definedName>
    <definedName name="MLNK0624affccd53448b9975d0cd5b3b311c" localSheetId="8" hidden="1">#REF!</definedName>
    <definedName name="MLNK0624affccd53448b9975d0cd5b3b311c" localSheetId="5" hidden="1">#REF!</definedName>
    <definedName name="MLNK0624affccd53448b9975d0cd5b3b311c" localSheetId="7" hidden="1">#REF!</definedName>
    <definedName name="MLNK0624affccd53448b9975d0cd5b3b311c" hidden="1">#REF!</definedName>
    <definedName name="MLNK066d45cd0eaf423f82fea9c28653ace1" localSheetId="8" hidden="1">#REF!</definedName>
    <definedName name="MLNK066d45cd0eaf423f82fea9c28653ace1" localSheetId="5" hidden="1">#REF!</definedName>
    <definedName name="MLNK066d45cd0eaf423f82fea9c28653ace1" hidden="1">#REF!</definedName>
    <definedName name="MLNK06d6f2b802744c6bbacb48586ac5ebe1" localSheetId="8" hidden="1">#REF!</definedName>
    <definedName name="MLNK06d6f2b802744c6bbacb48586ac5ebe1" localSheetId="5" hidden="1">#REF!</definedName>
    <definedName name="MLNK06d6f2b802744c6bbacb48586ac5ebe1" localSheetId="7" hidden="1">#REF!</definedName>
    <definedName name="MLNK06d6f2b802744c6bbacb48586ac5ebe1" hidden="1">#REF!</definedName>
    <definedName name="MLNK06ee92ac18cc4d1cb585ae5a9b158177" localSheetId="8" hidden="1">#REF!</definedName>
    <definedName name="MLNK06ee92ac18cc4d1cb585ae5a9b158177" localSheetId="5" hidden="1">#REF!</definedName>
    <definedName name="MLNK06ee92ac18cc4d1cb585ae5a9b158177" hidden="1">#REF!</definedName>
    <definedName name="MLNK070302756cb64499b49c608764cbc7d5" localSheetId="8" hidden="1">#REF!</definedName>
    <definedName name="MLNK070302756cb64499b49c608764cbc7d5" localSheetId="5" hidden="1">#REF!</definedName>
    <definedName name="MLNK070302756cb64499b49c608764cbc7d5" hidden="1">#REF!</definedName>
    <definedName name="MLNK070aa30f79e64056ae744044db8d4c19" localSheetId="8" hidden="1">#REF!</definedName>
    <definedName name="MLNK070aa30f79e64056ae744044db8d4c19" localSheetId="5" hidden="1">#REF!</definedName>
    <definedName name="MLNK070aa30f79e64056ae744044db8d4c19" localSheetId="7" hidden="1">#REF!</definedName>
    <definedName name="MLNK070aa30f79e64056ae744044db8d4c19" hidden="1">#REF!</definedName>
    <definedName name="MLNK07d9cef4c7c74977abff5d0bf2e93c15" localSheetId="8" hidden="1">#REF!</definedName>
    <definedName name="MLNK07d9cef4c7c74977abff5d0bf2e93c15" localSheetId="5" hidden="1">#REF!</definedName>
    <definedName name="MLNK07d9cef4c7c74977abff5d0bf2e93c15" hidden="1">#REF!</definedName>
    <definedName name="MLNK097feda4769a4bf6847c682bb102e327" localSheetId="8" hidden="1">#REF!</definedName>
    <definedName name="MLNK097feda4769a4bf6847c682bb102e327" localSheetId="5" hidden="1">#REF!</definedName>
    <definedName name="MLNK097feda4769a4bf6847c682bb102e327" localSheetId="7" hidden="1">#REF!</definedName>
    <definedName name="MLNK097feda4769a4bf6847c682bb102e327" hidden="1">#REF!</definedName>
    <definedName name="MLNK09862c159cb148c4997e666ddcf57115" localSheetId="8" hidden="1">#REF!</definedName>
    <definedName name="MLNK09862c159cb148c4997e666ddcf57115" localSheetId="5" hidden="1">#REF!</definedName>
    <definedName name="MLNK09862c159cb148c4997e666ddcf57115" hidden="1">#REF!</definedName>
    <definedName name="MLNK09cca42754934922a07d3a367f92d435" localSheetId="8" hidden="1">#REF!</definedName>
    <definedName name="MLNK09cca42754934922a07d3a367f92d435" localSheetId="5" hidden="1">#REF!</definedName>
    <definedName name="MLNK09cca42754934922a07d3a367f92d435" hidden="1">#REF!</definedName>
    <definedName name="MLNK09d81ba5b40a42c0a9c14c810f1878cc" localSheetId="5" hidden="1">#REF!</definedName>
    <definedName name="MLNK09d81ba5b40a42c0a9c14c810f1878cc" hidden="1">#REF!</definedName>
    <definedName name="MLNK0b082d276bca40faa8004fcab2601e68" localSheetId="8" hidden="1">#REF!</definedName>
    <definedName name="MLNK0b082d276bca40faa8004fcab2601e68" localSheetId="5" hidden="1">#REF!</definedName>
    <definedName name="MLNK0b082d276bca40faa8004fcab2601e68" localSheetId="7" hidden="1">#REF!</definedName>
    <definedName name="MLNK0b082d276bca40faa8004fcab2601e68" hidden="1">#REF!</definedName>
    <definedName name="MLNK0b092fa231b04e2396db4bf15cecd0c3" localSheetId="8" hidden="1">#REF!</definedName>
    <definedName name="MLNK0b092fa231b04e2396db4bf15cecd0c3" localSheetId="5" hidden="1">#REF!</definedName>
    <definedName name="MLNK0b092fa231b04e2396db4bf15cecd0c3" hidden="1">#REF!</definedName>
    <definedName name="MLNK0b8bab327c0147d6ba4d9c01bde0c846" localSheetId="8" hidden="1">#REF!</definedName>
    <definedName name="MLNK0b8bab327c0147d6ba4d9c01bde0c846" localSheetId="5" hidden="1">#REF!</definedName>
    <definedName name="MLNK0b8bab327c0147d6ba4d9c01bde0c846" hidden="1">#REF!</definedName>
    <definedName name="MLNK0bf2454c25664e64ae8d489f22f02acd" localSheetId="8" hidden="1">#REF!</definedName>
    <definedName name="MLNK0bf2454c25664e64ae8d489f22f02acd" localSheetId="5" hidden="1">#REF!</definedName>
    <definedName name="MLNK0bf2454c25664e64ae8d489f22f02acd" localSheetId="7" hidden="1">#REF!</definedName>
    <definedName name="MLNK0bf2454c25664e64ae8d489f22f02acd" hidden="1">#REF!</definedName>
    <definedName name="MLNK0c20fcebec34462ead6e44515658074e" localSheetId="8" hidden="1">#REF!</definedName>
    <definedName name="MLNK0c20fcebec34462ead6e44515658074e" localSheetId="5" hidden="1">#REF!</definedName>
    <definedName name="MLNK0c20fcebec34462ead6e44515658074e" hidden="1">#REF!</definedName>
    <definedName name="MLNK0c8ba547a1514edc9a147b16e9e57c04" localSheetId="8" hidden="1">#REF!</definedName>
    <definedName name="MLNK0c8ba547a1514edc9a147b16e9e57c04" localSheetId="5" hidden="1">#REF!</definedName>
    <definedName name="MLNK0c8ba547a1514edc9a147b16e9e57c04" localSheetId="7" hidden="1">#REF!</definedName>
    <definedName name="MLNK0c8ba547a1514edc9a147b16e9e57c04" hidden="1">#REF!</definedName>
    <definedName name="MLNK0d09efce5d334adab7eadc8455671d25" hidden="1">#REF!</definedName>
    <definedName name="MLNK0e7d997834d146e59be8c567513dbc73" localSheetId="8" hidden="1">#REF!</definedName>
    <definedName name="MLNK0e7d997834d146e59be8c567513dbc73" localSheetId="5" hidden="1">#REF!</definedName>
    <definedName name="MLNK0e7d997834d146e59be8c567513dbc73" localSheetId="7" hidden="1">#REF!</definedName>
    <definedName name="MLNK0e7d997834d146e59be8c567513dbc73" hidden="1">#REF!</definedName>
    <definedName name="MLNK0f6a8f93e67b44949558c9c724157855" localSheetId="8" hidden="1">#REF!</definedName>
    <definedName name="MLNK0f6a8f93e67b44949558c9c724157855" localSheetId="5" hidden="1">#REF!</definedName>
    <definedName name="MLNK0f6a8f93e67b44949558c9c724157855" localSheetId="7" hidden="1">#REF!</definedName>
    <definedName name="MLNK0f6a8f93e67b44949558c9c724157855" hidden="1">#REF!</definedName>
    <definedName name="MLNK0f8ee7e3d6684f56b91213ff6e90fe1b" localSheetId="5" hidden="1">#REF!</definedName>
    <definedName name="MLNK0f8ee7e3d6684f56b91213ff6e90fe1b" hidden="1">#REF!</definedName>
    <definedName name="MLNK0f9829bf3f2649c2a538fcb2cf8b24fe" localSheetId="5" hidden="1">#REF!</definedName>
    <definedName name="MLNK0f9829bf3f2649c2a538fcb2cf8b24fe" hidden="1">#REF!</definedName>
    <definedName name="MLNK11b485f0e80a44ffb9a7deb8be61f099" localSheetId="5" hidden="1">#REF!</definedName>
    <definedName name="MLNK11b485f0e80a44ffb9a7deb8be61f099" hidden="1">#REF!</definedName>
    <definedName name="MLNK1391aab276394e21be88e9a90d23fcf2" localSheetId="8" hidden="1">#REF!</definedName>
    <definedName name="MLNK1391aab276394e21be88e9a90d23fcf2" localSheetId="5" hidden="1">#REF!</definedName>
    <definedName name="MLNK1391aab276394e21be88e9a90d23fcf2" localSheetId="7" hidden="1">#REF!</definedName>
    <definedName name="MLNK1391aab276394e21be88e9a90d23fcf2" hidden="1">#REF!</definedName>
    <definedName name="MLNK14e014d9037a49668e199d3784eef1f4" localSheetId="8" hidden="1">#REF!</definedName>
    <definedName name="MLNK14e014d9037a49668e199d3784eef1f4" localSheetId="5" hidden="1">#REF!</definedName>
    <definedName name="MLNK14e014d9037a49668e199d3784eef1f4" localSheetId="7" hidden="1">#REF!</definedName>
    <definedName name="MLNK14e014d9037a49668e199d3784eef1f4" hidden="1">#REF!</definedName>
    <definedName name="MLNK15204dd5e4ec404d90f7eb22f1bad2ed" localSheetId="8" hidden="1">#REF!</definedName>
    <definedName name="MLNK15204dd5e4ec404d90f7eb22f1bad2ed" localSheetId="5" hidden="1">#REF!</definedName>
    <definedName name="MLNK15204dd5e4ec404d90f7eb22f1bad2ed" hidden="1">#REF!</definedName>
    <definedName name="MLNK15ce465ad48849b89dd690a9c51bba8a" localSheetId="8" hidden="1">#REF!</definedName>
    <definedName name="MLNK15ce465ad48849b89dd690a9c51bba8a" localSheetId="5" hidden="1">#REF!</definedName>
    <definedName name="MLNK15ce465ad48849b89dd690a9c51bba8a" hidden="1">#REF!</definedName>
    <definedName name="MLNK1607210ce72346f78bac1856d21ec9ea" localSheetId="5" hidden="1">#REF!</definedName>
    <definedName name="MLNK1607210ce72346f78bac1856d21ec9ea" hidden="1">#REF!</definedName>
    <definedName name="MLNK1639424883e1435b88a9242b1788d136" localSheetId="5" hidden="1">#REF!</definedName>
    <definedName name="MLNK1639424883e1435b88a9242b1788d136" hidden="1">#REF!</definedName>
    <definedName name="MLNK165d1a9d7fa04befab5f4c77a2635fe9" localSheetId="8" hidden="1">#REF!</definedName>
    <definedName name="MLNK165d1a9d7fa04befab5f4c77a2635fe9" localSheetId="5" hidden="1">#REF!</definedName>
    <definedName name="MLNK165d1a9d7fa04befab5f4c77a2635fe9" localSheetId="7" hidden="1">#REF!</definedName>
    <definedName name="MLNK165d1a9d7fa04befab5f4c77a2635fe9" hidden="1">#REF!</definedName>
    <definedName name="MLNK177560faf53444eba7c99a855f81b48a" localSheetId="8" hidden="1">#REF!</definedName>
    <definedName name="MLNK177560faf53444eba7c99a855f81b48a" localSheetId="5" hidden="1">#REF!</definedName>
    <definedName name="MLNK177560faf53444eba7c99a855f81b48a" localSheetId="7" hidden="1">#REF!</definedName>
    <definedName name="MLNK177560faf53444eba7c99a855f81b48a" hidden="1">#REF!</definedName>
    <definedName name="MLNK1871dbc761b14af196dd83f16fd31a61" localSheetId="8" hidden="1">#REF!</definedName>
    <definedName name="MLNK1871dbc761b14af196dd83f16fd31a61" localSheetId="5" hidden="1">#REF!</definedName>
    <definedName name="MLNK1871dbc761b14af196dd83f16fd31a61" hidden="1">#REF!</definedName>
    <definedName name="MLNK18cee1f17b9844a4a586aeb9361b4ef1" localSheetId="8" hidden="1">#REF!</definedName>
    <definedName name="MLNK18cee1f17b9844a4a586aeb9361b4ef1" localSheetId="5" hidden="1">#REF!</definedName>
    <definedName name="MLNK18cee1f17b9844a4a586aeb9361b4ef1" localSheetId="7" hidden="1">#REF!</definedName>
    <definedName name="MLNK18cee1f17b9844a4a586aeb9361b4ef1" hidden="1">#REF!</definedName>
    <definedName name="MLNK18f36d5e46a242d4975aa2cb418391f5" localSheetId="8" hidden="1">#REF!</definedName>
    <definedName name="MLNK18f36d5e46a242d4975aa2cb418391f5" localSheetId="5" hidden="1">#REF!</definedName>
    <definedName name="MLNK18f36d5e46a242d4975aa2cb418391f5" hidden="1">#REF!</definedName>
    <definedName name="MLNK19e6afb16f4648328debe1c6135c3d10" localSheetId="8" hidden="1">#REF!</definedName>
    <definedName name="MLNK19e6afb16f4648328debe1c6135c3d10" localSheetId="5" hidden="1">#REF!</definedName>
    <definedName name="MLNK19e6afb16f4648328debe1c6135c3d10" hidden="1">#REF!</definedName>
    <definedName name="MLNK1a2a7cf1be524d52a31eb8cd96a763cb" localSheetId="5" hidden="1">#REF!</definedName>
    <definedName name="MLNK1a2a7cf1be524d52a31eb8cd96a763cb" hidden="1">#REF!</definedName>
    <definedName name="MLNK1a91886f3c5a4d589a5e6a36f4eec6d3" localSheetId="5" hidden="1">#REF!</definedName>
    <definedName name="MLNK1a91886f3c5a4d589a5e6a36f4eec6d3" hidden="1">#REF!</definedName>
    <definedName name="MLNK1b01a1c7503f4e3db843c5ee082376b3" localSheetId="5" hidden="1">#REF!</definedName>
    <definedName name="MLNK1b01a1c7503f4e3db843c5ee082376b3" hidden="1">#REF!</definedName>
    <definedName name="MLNK1b9d7dbd02704ed0b18a5b5ee898cbe1" localSheetId="5" hidden="1">#REF!</definedName>
    <definedName name="MLNK1b9d7dbd02704ed0b18a5b5ee898cbe1" hidden="1">#REF!</definedName>
    <definedName name="MLNK1c65a5e0efd4414fb11830954083af7f" localSheetId="5" hidden="1">#REF!</definedName>
    <definedName name="MLNK1c65a5e0efd4414fb11830954083af7f" hidden="1">#REF!</definedName>
    <definedName name="MLNK1d4bc7fb67f544eb963ce66e6c87487d" localSheetId="8" hidden="1">#REF!</definedName>
    <definedName name="MLNK1d4bc7fb67f544eb963ce66e6c87487d" localSheetId="5" hidden="1">#REF!</definedName>
    <definedName name="MLNK1d4bc7fb67f544eb963ce66e6c87487d" localSheetId="7" hidden="1">#REF!</definedName>
    <definedName name="MLNK1d4bc7fb67f544eb963ce66e6c87487d" hidden="1">#REF!</definedName>
    <definedName name="MLNK1ecd8ff118b84d0595b49e9cbba23524" localSheetId="8" hidden="1">#REF!</definedName>
    <definedName name="MLNK1ecd8ff118b84d0595b49e9cbba23524" localSheetId="5" hidden="1">#REF!</definedName>
    <definedName name="MLNK1ecd8ff118b84d0595b49e9cbba23524" localSheetId="7" hidden="1">#REF!</definedName>
    <definedName name="MLNK1ecd8ff118b84d0595b49e9cbba23524" hidden="1">#REF!</definedName>
    <definedName name="MLNK1f0c1ce04fd44380a7476d1707ca2bb8" localSheetId="8" hidden="1">#REF!</definedName>
    <definedName name="MLNK1f0c1ce04fd44380a7476d1707ca2bb8" localSheetId="5" hidden="1">#REF!</definedName>
    <definedName name="MLNK1f0c1ce04fd44380a7476d1707ca2bb8" hidden="1">#REF!</definedName>
    <definedName name="MLNK1f68c3d05fc04f47954f056ca0e8849b" localSheetId="8" hidden="1">#REF!</definedName>
    <definedName name="MLNK1f68c3d05fc04f47954f056ca0e8849b" localSheetId="5" hidden="1">#REF!</definedName>
    <definedName name="MLNK1f68c3d05fc04f47954f056ca0e8849b" hidden="1">#REF!</definedName>
    <definedName name="MLNK1fd69c2d7cb14234bacd3f64e619d2c8" localSheetId="8" hidden="1">#REF!</definedName>
    <definedName name="MLNK1fd69c2d7cb14234bacd3f64e619d2c8" localSheetId="5" hidden="1">#REF!</definedName>
    <definedName name="MLNK1fd69c2d7cb14234bacd3f64e619d2c8" localSheetId="7" hidden="1">#REF!</definedName>
    <definedName name="MLNK1fd69c2d7cb14234bacd3f64e619d2c8" hidden="1">#REF!</definedName>
    <definedName name="MLNK1fef4b2a96144fb694fcbb8d2b0c481a" localSheetId="8" hidden="1">#REF!</definedName>
    <definedName name="MLNK1fef4b2a96144fb694fcbb8d2b0c481a" localSheetId="5" hidden="1">#REF!</definedName>
    <definedName name="MLNK1fef4b2a96144fb694fcbb8d2b0c481a" localSheetId="7" hidden="1">#REF!</definedName>
    <definedName name="MLNK1fef4b2a96144fb694fcbb8d2b0c481a" hidden="1">#REF!</definedName>
    <definedName name="MLNK209443b38cdd4e9cae3c7943483c8070" localSheetId="8" hidden="1">#REF!</definedName>
    <definedName name="MLNK209443b38cdd4e9cae3c7943483c8070" localSheetId="5" hidden="1">#REF!</definedName>
    <definedName name="MLNK209443b38cdd4e9cae3c7943483c8070" localSheetId="7" hidden="1">#REF!</definedName>
    <definedName name="MLNK209443b38cdd4e9cae3c7943483c8070" hidden="1">#REF!</definedName>
    <definedName name="MLNK2184274f3e2d4f0c9ace0067e8f9e2da" localSheetId="8" hidden="1">#REF!</definedName>
    <definedName name="MLNK2184274f3e2d4f0c9ace0067e8f9e2da" localSheetId="5" hidden="1">#REF!</definedName>
    <definedName name="MLNK2184274f3e2d4f0c9ace0067e8f9e2da" hidden="1">#REF!</definedName>
    <definedName name="MLNK21a0d26467c549acb5dbaf5c2234f1b8" localSheetId="8" hidden="1">#REF!</definedName>
    <definedName name="MLNK21a0d26467c549acb5dbaf5c2234f1b8" localSheetId="5" hidden="1">#REF!</definedName>
    <definedName name="MLNK21a0d26467c549acb5dbaf5c2234f1b8" hidden="1">#REF!</definedName>
    <definedName name="MLNK21a3f9f85f66464ab19f2b2111d98410" localSheetId="5" hidden="1">#REF!</definedName>
    <definedName name="MLNK21a3f9f85f66464ab19f2b2111d98410" hidden="1">#REF!</definedName>
    <definedName name="MLNK21b54d7030a740a9a542cd222db7c708" localSheetId="5" hidden="1">#REF!</definedName>
    <definedName name="MLNK21b54d7030a740a9a542cd222db7c708" hidden="1">#REF!</definedName>
    <definedName name="MLNK22e32a2d70a84fafbb5884fa1ab5b76c" localSheetId="8" hidden="1">#REF!</definedName>
    <definedName name="MLNK22e32a2d70a84fafbb5884fa1ab5b76c" localSheetId="5" hidden="1">#REF!</definedName>
    <definedName name="MLNK22e32a2d70a84fafbb5884fa1ab5b76c" localSheetId="7" hidden="1">#REF!</definedName>
    <definedName name="MLNK22e32a2d70a84fafbb5884fa1ab5b76c" hidden="1">#REF!</definedName>
    <definedName name="MLNK248d9b3e0e934d35964a07c1341e23b6" localSheetId="8" hidden="1">#REF!</definedName>
    <definedName name="MLNK248d9b3e0e934d35964a07c1341e23b6" localSheetId="5" hidden="1">#REF!</definedName>
    <definedName name="MLNK248d9b3e0e934d35964a07c1341e23b6" localSheetId="7" hidden="1">#REF!</definedName>
    <definedName name="MLNK248d9b3e0e934d35964a07c1341e23b6" hidden="1">#REF!</definedName>
    <definedName name="MLNK2658219a56b541ab8153804281cdba79" localSheetId="8" hidden="1">#REF!</definedName>
    <definedName name="MLNK2658219a56b541ab8153804281cdba79" localSheetId="5" hidden="1">#REF!</definedName>
    <definedName name="MLNK2658219a56b541ab8153804281cdba79" localSheetId="7" hidden="1">#REF!</definedName>
    <definedName name="MLNK2658219a56b541ab8153804281cdba79" hidden="1">#REF!</definedName>
    <definedName name="MLNK26c02635a0d74d4088cd433fdea92ca1" localSheetId="8" hidden="1">#REF!</definedName>
    <definedName name="MLNK26c02635a0d74d4088cd433fdea92ca1" localSheetId="5" hidden="1">#REF!</definedName>
    <definedName name="MLNK26c02635a0d74d4088cd433fdea92ca1" hidden="1">#REF!</definedName>
    <definedName name="MLNK27da0f47019e47f79817fef6e398902d" localSheetId="8" hidden="1">#REF!</definedName>
    <definedName name="MLNK27da0f47019e47f79817fef6e398902d" localSheetId="5" hidden="1">#REF!</definedName>
    <definedName name="MLNK27da0f47019e47f79817fef6e398902d" localSheetId="7" hidden="1">#REF!</definedName>
    <definedName name="MLNK27da0f47019e47f79817fef6e398902d" hidden="1">#REF!</definedName>
    <definedName name="MLNK27f323f0e2874762881301b4e840d7f2" localSheetId="8" hidden="1">#REF!</definedName>
    <definedName name="MLNK27f323f0e2874762881301b4e840d7f2" localSheetId="5" hidden="1">#REF!</definedName>
    <definedName name="MLNK27f323f0e2874762881301b4e840d7f2" hidden="1">#REF!</definedName>
    <definedName name="MLNK2805b44edd0441129f8e11aa4acd41a7" localSheetId="8" hidden="1">#REF!</definedName>
    <definedName name="MLNK2805b44edd0441129f8e11aa4acd41a7" localSheetId="5" hidden="1">#REF!</definedName>
    <definedName name="MLNK2805b44edd0441129f8e11aa4acd41a7" hidden="1">#REF!</definedName>
    <definedName name="MLNK296c940554a54038b436a5a194f390b0" localSheetId="8" hidden="1">#REF!</definedName>
    <definedName name="MLNK296c940554a54038b436a5a194f390b0" localSheetId="5" hidden="1">#REF!</definedName>
    <definedName name="MLNK296c940554a54038b436a5a194f390b0" localSheetId="7" hidden="1">#REF!</definedName>
    <definedName name="MLNK296c940554a54038b436a5a194f390b0" hidden="1">#REF!</definedName>
    <definedName name="MLNK29d6568d77a84ac0840cba8e1d1d6ee3" localSheetId="8" hidden="1">#REF!</definedName>
    <definedName name="MLNK29d6568d77a84ac0840cba8e1d1d6ee3" localSheetId="5" hidden="1">#REF!</definedName>
    <definedName name="MLNK29d6568d77a84ac0840cba8e1d1d6ee3" hidden="1">#REF!</definedName>
    <definedName name="MLNK2a47b22002254067be85e68327a7e813" localSheetId="8" hidden="1">#REF!</definedName>
    <definedName name="MLNK2a47b22002254067be85e68327a7e813" localSheetId="5" hidden="1">#REF!</definedName>
    <definedName name="MLNK2a47b22002254067be85e68327a7e813" hidden="1">#REF!</definedName>
    <definedName name="MLNK2a5c79f50aec42c8a2e31d5325c28031" localSheetId="5" hidden="1">#REF!</definedName>
    <definedName name="MLNK2a5c79f50aec42c8a2e31d5325c28031" hidden="1">#REF!</definedName>
    <definedName name="MLNK2a5e8554d6d24547af0536956f860375" localSheetId="5" hidden="1">#REF!</definedName>
    <definedName name="MLNK2a5e8554d6d24547af0536956f860375" hidden="1">#REF!</definedName>
    <definedName name="MLNK2aecb38e444a4a40a14b70143f708801" localSheetId="8" hidden="1">#REF!</definedName>
    <definedName name="MLNK2aecb38e444a4a40a14b70143f708801" localSheetId="5" hidden="1">#REF!</definedName>
    <definedName name="MLNK2aecb38e444a4a40a14b70143f708801" localSheetId="7" hidden="1">#REF!</definedName>
    <definedName name="MLNK2aecb38e444a4a40a14b70143f708801" hidden="1">#REF!</definedName>
    <definedName name="MLNK2b8114d7a2d84280a2be0050bd51168b" localSheetId="8" hidden="1">#REF!</definedName>
    <definedName name="MLNK2b8114d7a2d84280a2be0050bd51168b" localSheetId="5" hidden="1">#REF!</definedName>
    <definedName name="MLNK2b8114d7a2d84280a2be0050bd51168b" localSheetId="7" hidden="1">#REF!</definedName>
    <definedName name="MLNK2b8114d7a2d84280a2be0050bd51168b" hidden="1">#REF!</definedName>
    <definedName name="MLNK2be8dd5fafc0478aa9b72035019b5312" localSheetId="8" hidden="1">#REF!</definedName>
    <definedName name="MLNK2be8dd5fafc0478aa9b72035019b5312" localSheetId="5" hidden="1">#REF!</definedName>
    <definedName name="MLNK2be8dd5fafc0478aa9b72035019b5312" hidden="1">#REF!</definedName>
    <definedName name="MLNK2c1ea20a78034d11aad208c8cb37fc57" localSheetId="8" hidden="1">#REF!</definedName>
    <definedName name="MLNK2c1ea20a78034d11aad208c8cb37fc57" localSheetId="5" hidden="1">#REF!</definedName>
    <definedName name="MLNK2c1ea20a78034d11aad208c8cb37fc57" hidden="1">#REF!</definedName>
    <definedName name="MLNK2c24ddb14bd24af285ffc11304208820" localSheetId="5" hidden="1">#REF!</definedName>
    <definedName name="MLNK2c24ddb14bd24af285ffc11304208820" hidden="1">#REF!</definedName>
    <definedName name="MLNK2c7069f1dccc47fcaec327b3c64f7bc6" localSheetId="5" hidden="1">#REF!</definedName>
    <definedName name="MLNK2c7069f1dccc47fcaec327b3c64f7bc6" hidden="1">#REF!</definedName>
    <definedName name="MLNK2db95360c50d4010be00f3b6ddc7792d" localSheetId="5" hidden="1">#REF!</definedName>
    <definedName name="MLNK2db95360c50d4010be00f3b6ddc7792d" hidden="1">#REF!</definedName>
    <definedName name="MLNK2deef52e26fc409fa454323d5247537c" localSheetId="5" hidden="1">#REF!</definedName>
    <definedName name="MLNK2deef52e26fc409fa454323d5247537c" hidden="1">#REF!</definedName>
    <definedName name="MLNK2df7a817a5c246af99027147ede92642" localSheetId="5" hidden="1">#REF!</definedName>
    <definedName name="MLNK2df7a817a5c246af99027147ede92642" hidden="1">#REF!</definedName>
    <definedName name="MLNK2e2dfb78537e41a6b46ecbf4575afbd1" localSheetId="5" hidden="1">#REF!</definedName>
    <definedName name="MLNK2e2dfb78537e41a6b46ecbf4575afbd1" hidden="1">#REF!</definedName>
    <definedName name="MLNK2f885612a8f944a086299dda361c7ed1" localSheetId="5" hidden="1">#REF!</definedName>
    <definedName name="MLNK2f885612a8f944a086299dda361c7ed1" hidden="1">#REF!</definedName>
    <definedName name="MLNK2fe5187b5ef446448070aaf0b454c70c" localSheetId="8" hidden="1">#REF!</definedName>
    <definedName name="MLNK2fe5187b5ef446448070aaf0b454c70c" localSheetId="5" hidden="1">#REF!</definedName>
    <definedName name="MLNK2fe5187b5ef446448070aaf0b454c70c" localSheetId="7" hidden="1">#REF!</definedName>
    <definedName name="MLNK2fe5187b5ef446448070aaf0b454c70c" localSheetId="4" hidden="1">#REF!</definedName>
    <definedName name="MLNK2fe5187b5ef446448070aaf0b454c70c" hidden="1">#REF!</definedName>
    <definedName name="MLNK308ec47b16224f54a3a1ed632cbe0316" localSheetId="8" hidden="1">#REF!</definedName>
    <definedName name="MLNK308ec47b16224f54a3a1ed632cbe0316" localSheetId="5" hidden="1">#REF!</definedName>
    <definedName name="MLNK308ec47b16224f54a3a1ed632cbe0316" localSheetId="7" hidden="1">#REF!</definedName>
    <definedName name="MLNK308ec47b16224f54a3a1ed632cbe0316" hidden="1">#REF!</definedName>
    <definedName name="MLNK31399fdff50142e59cba8c077ad38f91" localSheetId="5" hidden="1">#REF!</definedName>
    <definedName name="MLNK31399fdff50142e59cba8c077ad38f91" hidden="1">#REF!</definedName>
    <definedName name="MLNK31c2d578afa84b99a2cd086665213a79" localSheetId="5" hidden="1">#REF!</definedName>
    <definedName name="MLNK31c2d578afa84b99a2cd086665213a79" hidden="1">#REF!</definedName>
    <definedName name="MLNK31ff285c72d4439dbe0e2be832dc8679" localSheetId="5" hidden="1">#REF!</definedName>
    <definedName name="MLNK31ff285c72d4439dbe0e2be832dc8679" hidden="1">#REF!</definedName>
    <definedName name="MLNK35e4b6f0156948d1bdf9153b287ae30f" localSheetId="8" hidden="1">#REF!</definedName>
    <definedName name="MLNK35e4b6f0156948d1bdf9153b287ae30f" localSheetId="5" hidden="1">#REF!</definedName>
    <definedName name="MLNK35e4b6f0156948d1bdf9153b287ae30f" localSheetId="7" hidden="1">#REF!</definedName>
    <definedName name="MLNK35e4b6f0156948d1bdf9153b287ae30f" hidden="1">#REF!</definedName>
    <definedName name="MLNK360f3d432fda4ea990599a5f08def911" localSheetId="8" hidden="1">#REF!</definedName>
    <definedName name="MLNK360f3d432fda4ea990599a5f08def911" localSheetId="5" hidden="1">#REF!</definedName>
    <definedName name="MLNK360f3d432fda4ea990599a5f08def911" hidden="1">#REF!</definedName>
    <definedName name="MLNK3648f583af614635b59edb48f94a4130" localSheetId="8" hidden="1">#REF!</definedName>
    <definedName name="MLNK3648f583af614635b59edb48f94a4130" localSheetId="5" hidden="1">#REF!</definedName>
    <definedName name="MLNK3648f583af614635b59edb48f94a4130" hidden="1">#REF!</definedName>
    <definedName name="MLNK3658811918af4fd78645ae1c10cfe309" hidden="1">#REF!</definedName>
    <definedName name="MLNK36abbd0d52b04afd9a1aa158ef250528" localSheetId="8" hidden="1">#REF!</definedName>
    <definedName name="MLNK36abbd0d52b04afd9a1aa158ef250528" localSheetId="5" hidden="1">#REF!</definedName>
    <definedName name="MLNK36abbd0d52b04afd9a1aa158ef250528" localSheetId="7" hidden="1">#REF!</definedName>
    <definedName name="MLNK36abbd0d52b04afd9a1aa158ef250528" hidden="1">#REF!</definedName>
    <definedName name="MLNK36e5efc324ea43cabbf6164f660626bf" localSheetId="5" hidden="1">#REF!</definedName>
    <definedName name="MLNK36e5efc324ea43cabbf6164f660626bf" hidden="1">#REF!</definedName>
    <definedName name="MLNK36eb917cf7d14534b65b7531d6c48f0a" localSheetId="5" hidden="1">#REF!</definedName>
    <definedName name="MLNK36eb917cf7d14534b65b7531d6c48f0a" hidden="1">#REF!</definedName>
    <definedName name="MLNK3706e24c887c4bfbbdad6cf2cec81d6c" localSheetId="5" hidden="1">#REF!</definedName>
    <definedName name="MLNK3706e24c887c4bfbbdad6cf2cec81d6c" hidden="1">#REF!</definedName>
    <definedName name="MLNK37a873b0c9d34fb08c46e4acd5991a92" localSheetId="8" hidden="1">#REF!</definedName>
    <definedName name="MLNK37a873b0c9d34fb08c46e4acd5991a92" localSheetId="5" hidden="1">#REF!</definedName>
    <definedName name="MLNK37a873b0c9d34fb08c46e4acd5991a92" localSheetId="7" hidden="1">#REF!</definedName>
    <definedName name="MLNK37a873b0c9d34fb08c46e4acd5991a92" hidden="1">#REF!</definedName>
    <definedName name="MLNK37baddb09f3b4c75a05f2fcf17aedfe6" localSheetId="8" hidden="1">#REF!</definedName>
    <definedName name="MLNK37baddb09f3b4c75a05f2fcf17aedfe6" localSheetId="5" hidden="1">#REF!</definedName>
    <definedName name="MLNK37baddb09f3b4c75a05f2fcf17aedfe6" hidden="1">#REF!</definedName>
    <definedName name="MLNK37f868d4fa2843f0824a0aea3caff875" localSheetId="8" hidden="1">#REF!</definedName>
    <definedName name="MLNK37f868d4fa2843f0824a0aea3caff875" localSheetId="5" hidden="1">#REF!</definedName>
    <definedName name="MLNK37f868d4fa2843f0824a0aea3caff875" hidden="1">#REF!</definedName>
    <definedName name="MLNK3828f00d5db24b5cb3f5ea512518e4e1" localSheetId="5" hidden="1">#REF!</definedName>
    <definedName name="MLNK3828f00d5db24b5cb3f5ea512518e4e1" hidden="1">#REF!</definedName>
    <definedName name="MLNK38d046e8ed49413a95ebb71b6f526008" localSheetId="5" hidden="1">#REF!</definedName>
    <definedName name="MLNK38d046e8ed49413a95ebb71b6f526008" hidden="1">#REF!</definedName>
    <definedName name="MLNK3aade161feec4705b303c619f23a71c0" localSheetId="8" hidden="1">#REF!</definedName>
    <definedName name="MLNK3aade161feec4705b303c619f23a71c0" localSheetId="5" hidden="1">#REF!</definedName>
    <definedName name="MLNK3aade161feec4705b303c619f23a71c0" localSheetId="7" hidden="1">#REF!</definedName>
    <definedName name="MLNK3aade161feec4705b303c619f23a71c0" hidden="1">#REF!</definedName>
    <definedName name="MLNK3ad0197dea8e471aafedb431ba3d1ad3" localSheetId="8" hidden="1">#REF!</definedName>
    <definedName name="MLNK3ad0197dea8e471aafedb431ba3d1ad3" localSheetId="5" hidden="1">#REF!</definedName>
    <definedName name="MLNK3ad0197dea8e471aafedb431ba3d1ad3" hidden="1">#REF!</definedName>
    <definedName name="MLNK3b38a2b0fec4415786f78bdb5f2c5b17" localSheetId="8" hidden="1">#REF!</definedName>
    <definedName name="MLNK3b38a2b0fec4415786f78bdb5f2c5b17" localSheetId="5" hidden="1">#REF!</definedName>
    <definedName name="MLNK3b38a2b0fec4415786f78bdb5f2c5b17" hidden="1">#REF!</definedName>
    <definedName name="MLNK3b7d42c6927a47d3aa8c3b806705192d" localSheetId="5" hidden="1">#REF!</definedName>
    <definedName name="MLNK3b7d42c6927a47d3aa8c3b806705192d" hidden="1">#REF!</definedName>
    <definedName name="MLNK3bac5fe737474ee291eda81fc45a936b" localSheetId="8" hidden="1">#REF!</definedName>
    <definedName name="MLNK3bac5fe737474ee291eda81fc45a936b" localSheetId="5" hidden="1">#REF!</definedName>
    <definedName name="MLNK3bac5fe737474ee291eda81fc45a936b" localSheetId="7" hidden="1">#REF!</definedName>
    <definedName name="MLNK3bac5fe737474ee291eda81fc45a936b" hidden="1">#REF!</definedName>
    <definedName name="MLNK3bd9cb0bf4ae46c18f27be91d867f5d0" localSheetId="8" hidden="1">#REF!</definedName>
    <definedName name="MLNK3bd9cb0bf4ae46c18f27be91d867f5d0" localSheetId="5" hidden="1">#REF!</definedName>
    <definedName name="MLNK3bd9cb0bf4ae46c18f27be91d867f5d0" hidden="1">#REF!</definedName>
    <definedName name="MLNK3c28ecdfc128449bb2e925e5c3bc7f79" localSheetId="8" hidden="1">#REF!</definedName>
    <definedName name="MLNK3c28ecdfc128449bb2e925e5c3bc7f79" localSheetId="5" hidden="1">#REF!</definedName>
    <definedName name="MLNK3c28ecdfc128449bb2e925e5c3bc7f79" hidden="1">#REF!</definedName>
    <definedName name="MLNK3d4c90ddf7624b599035ed156292e6e7" localSheetId="5" hidden="1">#REF!</definedName>
    <definedName name="MLNK3d4c90ddf7624b599035ed156292e6e7" hidden="1">#REF!</definedName>
    <definedName name="MLNK3e1282583c70432bb6e4f5bcf64f6799" localSheetId="5" hidden="1">#REF!</definedName>
    <definedName name="MLNK3e1282583c70432bb6e4f5bcf64f6799" hidden="1">#REF!</definedName>
    <definedName name="MLNK3e3e2f3ea73b4ce2b3b55a1ff8863e08" localSheetId="5" hidden="1">#REF!</definedName>
    <definedName name="MLNK3e3e2f3ea73b4ce2b3b55a1ff8863e08" hidden="1">#REF!</definedName>
    <definedName name="MLNK3e5a338d69ad40388d23cbc751d891a4" localSheetId="5" hidden="1">#REF!</definedName>
    <definedName name="MLNK3e5a338d69ad40388d23cbc751d891a4" hidden="1">#REF!</definedName>
    <definedName name="MLNK3e647beb89b24f928aea55bf87a19639" localSheetId="5" hidden="1">#REF!</definedName>
    <definedName name="MLNK3e647beb89b24f928aea55bf87a19639" hidden="1">#REF!</definedName>
    <definedName name="MLNK3eee6069b89b44b9857417005784e3ab" localSheetId="5" hidden="1">#REF!</definedName>
    <definedName name="MLNK3eee6069b89b44b9857417005784e3ab" hidden="1">#REF!</definedName>
    <definedName name="MLNK403ebfd4f40e43c99784de624c8f354d" localSheetId="5" hidden="1">#REF!</definedName>
    <definedName name="MLNK403ebfd4f40e43c99784de624c8f354d" hidden="1">#REF!</definedName>
    <definedName name="MLNK413da80677384ac0a79b6ccc1fdb5195" localSheetId="8" hidden="1">#REF!</definedName>
    <definedName name="MLNK413da80677384ac0a79b6ccc1fdb5195" localSheetId="5" hidden="1">#REF!</definedName>
    <definedName name="MLNK413da80677384ac0a79b6ccc1fdb5195" localSheetId="7" hidden="1">#REF!</definedName>
    <definedName name="MLNK413da80677384ac0a79b6ccc1fdb5195" hidden="1">#REF!</definedName>
    <definedName name="MLNK415f334cb91f4b7282c1eeafac78ea43" localSheetId="8" hidden="1">#REF!</definedName>
    <definedName name="MLNK415f334cb91f4b7282c1eeafac78ea43" localSheetId="5" hidden="1">#REF!</definedName>
    <definedName name="MLNK415f334cb91f4b7282c1eeafac78ea43" hidden="1">#REF!</definedName>
    <definedName name="MLNK41e4e79c26a142d59def981d2dd145df" localSheetId="8" hidden="1">#REF!</definedName>
    <definedName name="MLNK41e4e79c26a142d59def981d2dd145df" localSheetId="5" hidden="1">#REF!</definedName>
    <definedName name="MLNK41e4e79c26a142d59def981d2dd145df" hidden="1">#REF!</definedName>
    <definedName name="MLNK42752d9e1ccc44ce9adb2280645efe9b" localSheetId="8" hidden="1">#REF!</definedName>
    <definedName name="MLNK42752d9e1ccc44ce9adb2280645efe9b" localSheetId="5" hidden="1">#REF!</definedName>
    <definedName name="MLNK42752d9e1ccc44ce9adb2280645efe9b" localSheetId="7" hidden="1">#REF!</definedName>
    <definedName name="MLNK42752d9e1ccc44ce9adb2280645efe9b" hidden="1">#REF!</definedName>
    <definedName name="MLNK42b3bb17631f41b8b3f75f71dd17fa5f" localSheetId="8" hidden="1">#REF!</definedName>
    <definedName name="MLNK42b3bb17631f41b8b3f75f71dd17fa5f" localSheetId="5" hidden="1">#REF!</definedName>
    <definedName name="MLNK42b3bb17631f41b8b3f75f71dd17fa5f" hidden="1">#REF!</definedName>
    <definedName name="MLNK4319580fe7794c4099aedb5cf68a3476" localSheetId="8" hidden="1">#REF!</definedName>
    <definedName name="MLNK4319580fe7794c4099aedb5cf68a3476" localSheetId="5" hidden="1">#REF!</definedName>
    <definedName name="MLNK4319580fe7794c4099aedb5cf68a3476" hidden="1">#REF!</definedName>
    <definedName name="MLNK433fb54cacd1435a9c9e560c0cdd8df8" localSheetId="5" hidden="1">#REF!</definedName>
    <definedName name="MLNK433fb54cacd1435a9c9e560c0cdd8df8" hidden="1">#REF!</definedName>
    <definedName name="MLNK438a2a6e120142498741816ba9579735" localSheetId="5" hidden="1">#REF!</definedName>
    <definedName name="MLNK438a2a6e120142498741816ba9579735" hidden="1">#REF!</definedName>
    <definedName name="MLNK43d81e261c8a4297b97427c57a2a0f3d" localSheetId="5" hidden="1">#REF!</definedName>
    <definedName name="MLNK43d81e261c8a4297b97427c57a2a0f3d" hidden="1">#REF!</definedName>
    <definedName name="MLNK443d01b130344b52a766fe8ee0d9c39d" localSheetId="5" hidden="1">#REF!</definedName>
    <definedName name="MLNK443d01b130344b52a766fe8ee0d9c39d" hidden="1">#REF!</definedName>
    <definedName name="MLNK458aaa79af9846afb73e41d3c9e2f1ab" localSheetId="8" hidden="1">#REF!</definedName>
    <definedName name="MLNK458aaa79af9846afb73e41d3c9e2f1ab" localSheetId="5" hidden="1">#REF!</definedName>
    <definedName name="MLNK458aaa79af9846afb73e41d3c9e2f1ab" localSheetId="7" hidden="1">#REF!</definedName>
    <definedName name="MLNK458aaa79af9846afb73e41d3c9e2f1ab" hidden="1">#REF!</definedName>
    <definedName name="MLNK45b83cc97481460da2311ad794b247e4" localSheetId="8" hidden="1">#REF!</definedName>
    <definedName name="MLNK45b83cc97481460da2311ad794b247e4" localSheetId="5" hidden="1">#REF!</definedName>
    <definedName name="MLNK45b83cc97481460da2311ad794b247e4" hidden="1">#REF!</definedName>
    <definedName name="MLNK45c76ff10b874741ab77a9634a1feb11" localSheetId="8" hidden="1">#REF!</definedName>
    <definedName name="MLNK45c76ff10b874741ab77a9634a1feb11" localSheetId="5" hidden="1">#REF!</definedName>
    <definedName name="MLNK45c76ff10b874741ab77a9634a1feb11" hidden="1">#REF!</definedName>
    <definedName name="MLNK46df31e034a7404583d4c864ba95b54e" localSheetId="5" hidden="1">#REF!</definedName>
    <definedName name="MLNK46df31e034a7404583d4c864ba95b54e" hidden="1">#REF!</definedName>
    <definedName name="MLNK47ecd769fb4441469072be216124a69f" localSheetId="8" hidden="1">#REF!</definedName>
    <definedName name="MLNK47ecd769fb4441469072be216124a69f" localSheetId="5" hidden="1">#REF!</definedName>
    <definedName name="MLNK47ecd769fb4441469072be216124a69f" localSheetId="7" hidden="1">#REF!</definedName>
    <definedName name="MLNK47ecd769fb4441469072be216124a69f" hidden="1">#REF!</definedName>
    <definedName name="MLNK482919bd20434765a50a5474233d58dc" localSheetId="8" hidden="1">#REF!</definedName>
    <definedName name="MLNK482919bd20434765a50a5474233d58dc" localSheetId="5" hidden="1">#REF!</definedName>
    <definedName name="MLNK482919bd20434765a50a5474233d58dc" hidden="1">#REF!</definedName>
    <definedName name="MLNK48471666c3414f8aa956b5053db71384" localSheetId="8" hidden="1">#REF!</definedName>
    <definedName name="MLNK48471666c3414f8aa956b5053db71384" localSheetId="5" hidden="1">#REF!</definedName>
    <definedName name="MLNK48471666c3414f8aa956b5053db71384" hidden="1">#REF!</definedName>
    <definedName name="MLNK484bb76c7e41479cbe4e39303ad6f0d3" localSheetId="5" hidden="1">#REF!</definedName>
    <definedName name="MLNK484bb76c7e41479cbe4e39303ad6f0d3" hidden="1">#REF!</definedName>
    <definedName name="MLNK4931501a55124a859b558556c9bde21a" localSheetId="8" hidden="1">#REF!</definedName>
    <definedName name="MLNK4931501a55124a859b558556c9bde21a" localSheetId="5" hidden="1">#REF!</definedName>
    <definedName name="MLNK4931501a55124a859b558556c9bde21a" localSheetId="7" hidden="1">#REF!</definedName>
    <definedName name="MLNK4931501a55124a859b558556c9bde21a" hidden="1">#REF!</definedName>
    <definedName name="MLNK498d98cc04654c498b39d53c1522165b" localSheetId="8" hidden="1">#REF!</definedName>
    <definedName name="MLNK498d98cc04654c498b39d53c1522165b" localSheetId="5" hidden="1">#REF!</definedName>
    <definedName name="MLNK498d98cc04654c498b39d53c1522165b" hidden="1">#REF!</definedName>
    <definedName name="MLNK49d3f0c296384b68956588199f80ee48" localSheetId="8" hidden="1">#REF!</definedName>
    <definedName name="MLNK49d3f0c296384b68956588199f80ee48" localSheetId="5" hidden="1">#REF!</definedName>
    <definedName name="MLNK49d3f0c296384b68956588199f80ee48" hidden="1">#REF!</definedName>
    <definedName name="MLNK49e6d6b375eb4898b318fa941c74e98b" localSheetId="5" hidden="1">#REF!</definedName>
    <definedName name="MLNK49e6d6b375eb4898b318fa941c74e98b" hidden="1">#REF!</definedName>
    <definedName name="MLNK4a1a0bcea1014b019e7b811681cb9ba0" localSheetId="5" hidden="1">#REF!</definedName>
    <definedName name="MLNK4a1a0bcea1014b019e7b811681cb9ba0" hidden="1">#REF!</definedName>
    <definedName name="MLNK4bb76648e81d4bf3804872f4216576c9" localSheetId="8" hidden="1">#REF!</definedName>
    <definedName name="MLNK4bb76648e81d4bf3804872f4216576c9" localSheetId="5" hidden="1">#REF!</definedName>
    <definedName name="MLNK4bb76648e81d4bf3804872f4216576c9" localSheetId="7" hidden="1">#REF!</definedName>
    <definedName name="MLNK4bb76648e81d4bf3804872f4216576c9" hidden="1">#REF!</definedName>
    <definedName name="MLNK4c45991e708e4e0086cff0f3dec04376" localSheetId="8" hidden="1">#REF!</definedName>
    <definedName name="MLNK4c45991e708e4e0086cff0f3dec04376" localSheetId="5" hidden="1">#REF!</definedName>
    <definedName name="MLNK4c45991e708e4e0086cff0f3dec04376" hidden="1">#REF!</definedName>
    <definedName name="MLNK4c635a19550a44109070e6130c847b6b" localSheetId="8" hidden="1">#REF!</definedName>
    <definedName name="MLNK4c635a19550a44109070e6130c847b6b" localSheetId="5" hidden="1">#REF!</definedName>
    <definedName name="MLNK4c635a19550a44109070e6130c847b6b" localSheetId="7" hidden="1">#REF!</definedName>
    <definedName name="MLNK4c635a19550a44109070e6130c847b6b" hidden="1">#REF!</definedName>
    <definedName name="MLNK4cde9847bc18436482ab008f59ab9718" localSheetId="8" hidden="1">#REF!</definedName>
    <definedName name="MLNK4cde9847bc18436482ab008f59ab9718" localSheetId="5" hidden="1">#REF!</definedName>
    <definedName name="MLNK4cde9847bc18436482ab008f59ab9718" hidden="1">#REF!</definedName>
    <definedName name="MLNK4d258d99109745b2be56909102240102" localSheetId="8" hidden="1">#REF!</definedName>
    <definedName name="MLNK4d258d99109745b2be56909102240102" localSheetId="5" hidden="1">#REF!</definedName>
    <definedName name="MLNK4d258d99109745b2be56909102240102" hidden="1">#REF!</definedName>
    <definedName name="MLNK4d7213d61e414411986e7d332e756fc5" localSheetId="5" hidden="1">#REF!</definedName>
    <definedName name="MLNK4d7213d61e414411986e7d332e756fc5" hidden="1">#REF!</definedName>
    <definedName name="MLNK4da9c9e6b8c644f380a6ca5d5ab2620f" localSheetId="8" hidden="1">#REF!</definedName>
    <definedName name="MLNK4da9c9e6b8c644f380a6ca5d5ab2620f" localSheetId="5" hidden="1">#REF!</definedName>
    <definedName name="MLNK4da9c9e6b8c644f380a6ca5d5ab2620f" localSheetId="7" hidden="1">#REF!</definedName>
    <definedName name="MLNK4da9c9e6b8c644f380a6ca5d5ab2620f" localSheetId="4" hidden="1">#REF!</definedName>
    <definedName name="MLNK4da9c9e6b8c644f380a6ca5d5ab2620f" hidden="1">#REF!</definedName>
    <definedName name="MLNK4e49e49c582e448e9e30a83d9c83a122" localSheetId="8" hidden="1">#REF!</definedName>
    <definedName name="MLNK4e49e49c582e448e9e30a83d9c83a122" localSheetId="5" hidden="1">#REF!</definedName>
    <definedName name="MLNK4e49e49c582e448e9e30a83d9c83a122" localSheetId="7" hidden="1">#REF!</definedName>
    <definedName name="MLNK4e49e49c582e448e9e30a83d9c83a122" hidden="1">#REF!</definedName>
    <definedName name="MLNK4e9053f195424c5898385bfd1c12f6b3" localSheetId="8" hidden="1">#REF!</definedName>
    <definedName name="MLNK4e9053f195424c5898385bfd1c12f6b3" localSheetId="5" hidden="1">#REF!</definedName>
    <definedName name="MLNK4e9053f195424c5898385bfd1c12f6b3" localSheetId="7" hidden="1">#REF!</definedName>
    <definedName name="MLNK4e9053f195424c5898385bfd1c12f6b3" hidden="1">#REF!</definedName>
    <definedName name="MLNK4f98288bba1c4350913b060688bde28e" localSheetId="5" hidden="1">#REF!</definedName>
    <definedName name="MLNK4f98288bba1c4350913b060688bde28e" hidden="1">#REF!</definedName>
    <definedName name="MLNK508ff2ecf28e40cfaa71d75881b6a90a" localSheetId="8" hidden="1">#REF!</definedName>
    <definedName name="MLNK508ff2ecf28e40cfaa71d75881b6a90a" localSheetId="5" hidden="1">#REF!</definedName>
    <definedName name="MLNK508ff2ecf28e40cfaa71d75881b6a90a" localSheetId="7" hidden="1">#REF!</definedName>
    <definedName name="MLNK508ff2ecf28e40cfaa71d75881b6a90a" hidden="1">#REF!</definedName>
    <definedName name="MLNK509f8c4fb6714660a48602426ab100f0" localSheetId="8" hidden="1">#REF!</definedName>
    <definedName name="MLNK509f8c4fb6714660a48602426ab100f0" localSheetId="5" hidden="1">#REF!</definedName>
    <definedName name="MLNK509f8c4fb6714660a48602426ab100f0" hidden="1">#REF!</definedName>
    <definedName name="MLNK50bae705cc0d41ad9ba07fcaf0b91d98" localSheetId="8" hidden="1">#REF!</definedName>
    <definedName name="MLNK50bae705cc0d41ad9ba07fcaf0b91d98" localSheetId="5" hidden="1">#REF!</definedName>
    <definedName name="MLNK50bae705cc0d41ad9ba07fcaf0b91d98" hidden="1">#REF!</definedName>
    <definedName name="MLNK51a8fd158f3540cd92b538a0e9992c1d" localSheetId="5" hidden="1">#REF!</definedName>
    <definedName name="MLNK51a8fd158f3540cd92b538a0e9992c1d" hidden="1">#REF!</definedName>
    <definedName name="MLNK51bea82e02e4429d891d84a27212e619" localSheetId="5" hidden="1">#REF!</definedName>
    <definedName name="MLNK51bea82e02e4429d891d84a27212e619" hidden="1">#REF!</definedName>
    <definedName name="MLNK52cb6911a2a44cb19e70c2ca9b02d38e" hidden="1">#REF!</definedName>
    <definedName name="MLNK52efdd4a84064a8ca4dec1a4ddc32412" localSheetId="8" hidden="1">#REF!</definedName>
    <definedName name="MLNK52efdd4a84064a8ca4dec1a4ddc32412" localSheetId="5" hidden="1">#REF!</definedName>
    <definedName name="MLNK52efdd4a84064a8ca4dec1a4ddc32412" localSheetId="7" hidden="1">#REF!</definedName>
    <definedName name="MLNK52efdd4a84064a8ca4dec1a4ddc32412" hidden="1">#REF!</definedName>
    <definedName name="MLNK5347981ee1dd4801af77c60c95ccb8e1" localSheetId="5" hidden="1">#REF!</definedName>
    <definedName name="MLNK5347981ee1dd4801af77c60c95ccb8e1" hidden="1">#REF!</definedName>
    <definedName name="MLNK536333f261bd411397bf03627d7c2745" localSheetId="8" hidden="1">#REF!</definedName>
    <definedName name="MLNK536333f261bd411397bf03627d7c2745" localSheetId="5" hidden="1">#REF!</definedName>
    <definedName name="MLNK536333f261bd411397bf03627d7c2745" localSheetId="7" hidden="1">#REF!</definedName>
    <definedName name="MLNK536333f261bd411397bf03627d7c2745" hidden="1">#REF!</definedName>
    <definedName name="MLNK53a9cc6153f347ccb56b1fc51538aa76" localSheetId="8" hidden="1">#REF!</definedName>
    <definedName name="MLNK53a9cc6153f347ccb56b1fc51538aa76" localSheetId="5" hidden="1">#REF!</definedName>
    <definedName name="MLNK53a9cc6153f347ccb56b1fc51538aa76" hidden="1">#REF!</definedName>
    <definedName name="MLNK53e55a5a145e40329efd59713c9d9c6f" localSheetId="5" hidden="1">#REF!</definedName>
    <definedName name="MLNK53e55a5a145e40329efd59713c9d9c6f" hidden="1">#REF!</definedName>
    <definedName name="MLNK5492763a4dfa4261a804a7a6144d6c5f" localSheetId="5" hidden="1">#REF!</definedName>
    <definedName name="MLNK5492763a4dfa4261a804a7a6144d6c5f" hidden="1">#REF!</definedName>
    <definedName name="MLNK55ae9c71f0dd499881deb18bc8d1f2a5" localSheetId="8" hidden="1">#REF!</definedName>
    <definedName name="MLNK55ae9c71f0dd499881deb18bc8d1f2a5" localSheetId="5" hidden="1">#REF!</definedName>
    <definedName name="MLNK55ae9c71f0dd499881deb18bc8d1f2a5" localSheetId="7" hidden="1">#REF!</definedName>
    <definedName name="MLNK55ae9c71f0dd499881deb18bc8d1f2a5" hidden="1">#REF!</definedName>
    <definedName name="MLNK560b6e60e3e0435e8c4d001347bff533" localSheetId="8" hidden="1">#REF!</definedName>
    <definedName name="MLNK560b6e60e3e0435e8c4d001347bff533" localSheetId="5" hidden="1">#REF!</definedName>
    <definedName name="MLNK560b6e60e3e0435e8c4d001347bff533" hidden="1">#REF!</definedName>
    <definedName name="MLNK570ef26b10a941acb89178583a814e76" localSheetId="8" hidden="1">#REF!</definedName>
    <definedName name="MLNK570ef26b10a941acb89178583a814e76" localSheetId="5" hidden="1">#REF!</definedName>
    <definedName name="MLNK570ef26b10a941acb89178583a814e76" hidden="1">#REF!</definedName>
    <definedName name="MLNK579ef4e1916f46aab301f33adc076bcc" localSheetId="5" hidden="1">#REF!</definedName>
    <definedName name="MLNK579ef4e1916f46aab301f33adc076bcc" hidden="1">#REF!</definedName>
    <definedName name="MLNK582db0217a614d7ba0e1511524a77e05" localSheetId="5" hidden="1">#REF!</definedName>
    <definedName name="MLNK582db0217a614d7ba0e1511524a77e05" hidden="1">#REF!</definedName>
    <definedName name="MLNK5898a6e69caa4597babc57cdf97bd9bf" localSheetId="5" hidden="1">#REF!</definedName>
    <definedName name="MLNK5898a6e69caa4597babc57cdf97bd9bf" hidden="1">#REF!</definedName>
    <definedName name="MLNK59f209be2bf3401e9e0607f2f78b4c04" localSheetId="8" hidden="1">#REF!</definedName>
    <definedName name="MLNK59f209be2bf3401e9e0607f2f78b4c04" localSheetId="5" hidden="1">#REF!</definedName>
    <definedName name="MLNK59f209be2bf3401e9e0607f2f78b4c04" localSheetId="7" hidden="1">#REF!</definedName>
    <definedName name="MLNK59f209be2bf3401e9e0607f2f78b4c04" hidden="1">#REF!</definedName>
    <definedName name="MLNK5a83c17b18714ce0becd2b289712c52b" localSheetId="8" hidden="1">#REF!</definedName>
    <definedName name="MLNK5a83c17b18714ce0becd2b289712c52b" localSheetId="5" hidden="1">#REF!</definedName>
    <definedName name="MLNK5a83c17b18714ce0becd2b289712c52b" hidden="1">#REF!</definedName>
    <definedName name="MLNK5abb92c89621466b91d5cb1ade855f7f" localSheetId="8" hidden="1">#REF!</definedName>
    <definedName name="MLNK5abb92c89621466b91d5cb1ade855f7f" localSheetId="5" hidden="1">#REF!</definedName>
    <definedName name="MLNK5abb92c89621466b91d5cb1ade855f7f" hidden="1">#REF!</definedName>
    <definedName name="MLNK5ad85d409591497d8dad9509425e0ba2" localSheetId="5" hidden="1">#REF!</definedName>
    <definedName name="MLNK5ad85d409591497d8dad9509425e0ba2" hidden="1">#REF!</definedName>
    <definedName name="MLNK5ae714f60c1641bb934d97ab30be240e" localSheetId="5" hidden="1">#REF!</definedName>
    <definedName name="MLNK5ae714f60c1641bb934d97ab30be240e" hidden="1">#REF!</definedName>
    <definedName name="MLNK5b339955694e46b7802896462eee8b3d" localSheetId="5" hidden="1">#REF!</definedName>
    <definedName name="MLNK5b339955694e46b7802896462eee8b3d" hidden="1">#REF!</definedName>
    <definedName name="MLNK5cb4dbe67964435e930dd63eb29896b1" localSheetId="5" hidden="1">#REF!</definedName>
    <definedName name="MLNK5cb4dbe67964435e930dd63eb29896b1" hidden="1">#REF!</definedName>
    <definedName name="MLNK5d5c778196e0436eba8d974251b3bf17" hidden="1">#REF!</definedName>
    <definedName name="MLNK5d68080b038343fa816dada380863ce8" localSheetId="8" hidden="1">#REF!</definedName>
    <definedName name="MLNK5d68080b038343fa816dada380863ce8" localSheetId="5" hidden="1">#REF!</definedName>
    <definedName name="MLNK5d68080b038343fa816dada380863ce8" localSheetId="7" hidden="1">#REF!</definedName>
    <definedName name="MLNK5d68080b038343fa816dada380863ce8" hidden="1">#REF!</definedName>
    <definedName name="MLNK5d77c638f3c2404dab35b6e6ac94b9a7" localSheetId="5" hidden="1">#REF!</definedName>
    <definedName name="MLNK5d77c638f3c2404dab35b6e6ac94b9a7" hidden="1">#REF!</definedName>
    <definedName name="MLNK5df9151fd86842b89bcd179e2f0def34" localSheetId="5" hidden="1">#REF!</definedName>
    <definedName name="MLNK5df9151fd86842b89bcd179e2f0def34" hidden="1">#REF!</definedName>
    <definedName name="MLNK5e5f590bc264463e98d16a114838aa57" localSheetId="5" hidden="1">#REF!</definedName>
    <definedName name="MLNK5e5f590bc264463e98d16a114838aa57" hidden="1">#REF!</definedName>
    <definedName name="MLNK5eada16b3c5c487bbc0de01cf74e2173" localSheetId="5" hidden="1">#REF!</definedName>
    <definedName name="MLNK5eada16b3c5c487bbc0de01cf74e2173" hidden="1">#REF!</definedName>
    <definedName name="MLNK5f228fd4a59d4db2812d49b0a7754e23" localSheetId="5" hidden="1">#REF!</definedName>
    <definedName name="MLNK5f228fd4a59d4db2812d49b0a7754e23" hidden="1">#REF!</definedName>
    <definedName name="MLNK5f848ded84264f5d98bf3e15cbe8c01d" localSheetId="5" hidden="1">#REF!</definedName>
    <definedName name="MLNK5f848ded84264f5d98bf3e15cbe8c01d" hidden="1">#REF!</definedName>
    <definedName name="MLNK5fa1877d45bd4a9289b48633d5b5072a" localSheetId="5" hidden="1">#REF!</definedName>
    <definedName name="MLNK5fa1877d45bd4a9289b48633d5b5072a" hidden="1">#REF!</definedName>
    <definedName name="MLNK610db0b6cc754ef99c73a3cd6f22f571" localSheetId="8" hidden="1">#REF!</definedName>
    <definedName name="MLNK610db0b6cc754ef99c73a3cd6f22f571" localSheetId="5" hidden="1">#REF!</definedName>
    <definedName name="MLNK610db0b6cc754ef99c73a3cd6f22f571" localSheetId="7" hidden="1">#REF!</definedName>
    <definedName name="MLNK610db0b6cc754ef99c73a3cd6f22f571" hidden="1">#REF!</definedName>
    <definedName name="MLNK6226dcd378504a2ca1dbbaa1e632dc0a" localSheetId="8" hidden="1">#REF!</definedName>
    <definedName name="MLNK6226dcd378504a2ca1dbbaa1e632dc0a" localSheetId="5" hidden="1">#REF!</definedName>
    <definedName name="MLNK6226dcd378504a2ca1dbbaa1e632dc0a" hidden="1">#REF!</definedName>
    <definedName name="MLNK63c206df9ed041a9a1121d1257b3f60b" localSheetId="8" hidden="1">#REF!</definedName>
    <definedName name="MLNK63c206df9ed041a9a1121d1257b3f60b" localSheetId="5" hidden="1">#REF!</definedName>
    <definedName name="MLNK63c206df9ed041a9a1121d1257b3f60b" hidden="1">#REF!</definedName>
    <definedName name="MLNK6411ea80b5b440648c6d6066ca29173c" localSheetId="8" hidden="1">#REF!</definedName>
    <definedName name="MLNK6411ea80b5b440648c6d6066ca29173c" localSheetId="5" hidden="1">#REF!</definedName>
    <definedName name="MLNK6411ea80b5b440648c6d6066ca29173c" localSheetId="7" hidden="1">#REF!</definedName>
    <definedName name="MLNK6411ea80b5b440648c6d6066ca29173c" hidden="1">#REF!</definedName>
    <definedName name="MLNK65bc63d0bd984accb696d002904d0f08" localSheetId="8" hidden="1">#REF!</definedName>
    <definedName name="MLNK65bc63d0bd984accb696d002904d0f08" localSheetId="5" hidden="1">#REF!</definedName>
    <definedName name="MLNK65bc63d0bd984accb696d002904d0f08" localSheetId="7" hidden="1">#REF!</definedName>
    <definedName name="MLNK65bc63d0bd984accb696d002904d0f08" hidden="1">#REF!</definedName>
    <definedName name="MLNK6640a089c91645b3a9f3615b7584b729" localSheetId="8" hidden="1">#REF!</definedName>
    <definedName name="MLNK6640a089c91645b3a9f3615b7584b729" localSheetId="5" hidden="1">#REF!</definedName>
    <definedName name="MLNK6640a089c91645b3a9f3615b7584b729" hidden="1">#REF!</definedName>
    <definedName name="MLNK672e13883a264a4f8e419d942933dd1b" localSheetId="8" hidden="1">#REF!</definedName>
    <definedName name="MLNK672e13883a264a4f8e419d942933dd1b" localSheetId="5" hidden="1">#REF!</definedName>
    <definedName name="MLNK672e13883a264a4f8e419d942933dd1b" localSheetId="7" hidden="1">#REF!</definedName>
    <definedName name="MLNK672e13883a264a4f8e419d942933dd1b" hidden="1">#REF!</definedName>
    <definedName name="MLNK6790d0c9a6224e2d928c158b38604b86" localSheetId="8" hidden="1">#REF!</definedName>
    <definedName name="MLNK6790d0c9a6224e2d928c158b38604b86" localSheetId="5" hidden="1">#REF!</definedName>
    <definedName name="MLNK6790d0c9a6224e2d928c158b38604b86" hidden="1">#REF!</definedName>
    <definedName name="MLNK67c184b495fd4955b3cf94cbcedb6638" localSheetId="8" hidden="1">#REF!</definedName>
    <definedName name="MLNK67c184b495fd4955b3cf94cbcedb6638" localSheetId="5" hidden="1">#REF!</definedName>
    <definedName name="MLNK67c184b495fd4955b3cf94cbcedb6638" hidden="1">#REF!</definedName>
    <definedName name="MLNK695bfab210c8400cbd5abb57e71aebe6" localSheetId="8" hidden="1">#REF!</definedName>
    <definedName name="MLNK695bfab210c8400cbd5abb57e71aebe6" localSheetId="5" hidden="1">#REF!</definedName>
    <definedName name="MLNK695bfab210c8400cbd5abb57e71aebe6" localSheetId="7" hidden="1">#REF!</definedName>
    <definedName name="MLNK695bfab210c8400cbd5abb57e71aebe6" hidden="1">#REF!</definedName>
    <definedName name="MLNK69aa328df44848a999824b4b2fa0448b" localSheetId="8" hidden="1">#REF!</definedName>
    <definedName name="MLNK69aa328df44848a999824b4b2fa0448b" localSheetId="5" hidden="1">#REF!</definedName>
    <definedName name="MLNK69aa328df44848a999824b4b2fa0448b" hidden="1">#REF!</definedName>
    <definedName name="MLNK69d944092bcf489d931862cbfbe1c996" localSheetId="8" hidden="1">#REF!</definedName>
    <definedName name="MLNK69d944092bcf489d931862cbfbe1c996" localSheetId="5" hidden="1">#REF!</definedName>
    <definedName name="MLNK69d944092bcf489d931862cbfbe1c996" hidden="1">#REF!</definedName>
    <definedName name="MLNK6ab964da169d467bbce24bbafd667728" localSheetId="5" hidden="1">#REF!</definedName>
    <definedName name="MLNK6ab964da169d467bbce24bbafd667728" hidden="1">#REF!</definedName>
    <definedName name="MLNK6b00ddf2e9c04801b29cc98e91eb2dbc" localSheetId="5" hidden="1">#REF!</definedName>
    <definedName name="MLNK6b00ddf2e9c04801b29cc98e91eb2dbc" hidden="1">#REF!</definedName>
    <definedName name="MLNK6b423b375ecf4725b5fa25353b990667" hidden="1">#REF!</definedName>
    <definedName name="MLNK6b65ed32ce7640a99fa7442f9889b454" localSheetId="8" hidden="1">#REF!</definedName>
    <definedName name="MLNK6b65ed32ce7640a99fa7442f9889b454" localSheetId="5" hidden="1">#REF!</definedName>
    <definedName name="MLNK6b65ed32ce7640a99fa7442f9889b454" localSheetId="7" hidden="1">#REF!</definedName>
    <definedName name="MLNK6b65ed32ce7640a99fa7442f9889b454" hidden="1">#REF!</definedName>
    <definedName name="MLNK6c16a94d2a0b43b7b8adb5c5950c7890" localSheetId="8" hidden="1">#REF!</definedName>
    <definedName name="MLNK6c16a94d2a0b43b7b8adb5c5950c7890" localSheetId="5" hidden="1">#REF!</definedName>
    <definedName name="MLNK6c16a94d2a0b43b7b8adb5c5950c7890" localSheetId="7" hidden="1">#REF!</definedName>
    <definedName name="MLNK6c16a94d2a0b43b7b8adb5c5950c7890" hidden="1">#REF!</definedName>
    <definedName name="MLNK6c366b5f04d54533bf372b0bebc30c9f" localSheetId="8" hidden="1">#REF!</definedName>
    <definedName name="MLNK6c366b5f04d54533bf372b0bebc30c9f" localSheetId="5" hidden="1">#REF!</definedName>
    <definedName name="MLNK6c366b5f04d54533bf372b0bebc30c9f" localSheetId="7" hidden="1">#REF!</definedName>
    <definedName name="MLNK6c366b5f04d54533bf372b0bebc30c9f" hidden="1">#REF!</definedName>
    <definedName name="MLNK6c949c245d594993a72b43c4e938f5d2" localSheetId="8" hidden="1">#REF!</definedName>
    <definedName name="MLNK6c949c245d594993a72b43c4e938f5d2" localSheetId="5" hidden="1">#REF!</definedName>
    <definedName name="MLNK6c949c245d594993a72b43c4e938f5d2" hidden="1">#REF!</definedName>
    <definedName name="MLNK6d480d6ee1b34b10965446268e5e05ed" hidden="1">#REF!</definedName>
    <definedName name="MLNK6d5ef2ae7d494c4983a39cafda858a07" localSheetId="8" hidden="1">#REF!</definedName>
    <definedName name="MLNK6d5ef2ae7d494c4983a39cafda858a07" localSheetId="5" hidden="1">#REF!</definedName>
    <definedName name="MLNK6d5ef2ae7d494c4983a39cafda858a07" localSheetId="7" hidden="1">#REF!</definedName>
    <definedName name="MLNK6d5ef2ae7d494c4983a39cafda858a07" hidden="1">#REF!</definedName>
    <definedName name="MLNK6e283d9da0464568a5dfc377690f1543" localSheetId="8" hidden="1">#REF!</definedName>
    <definedName name="MLNK6e283d9da0464568a5dfc377690f1543" localSheetId="5" hidden="1">#REF!</definedName>
    <definedName name="MLNK6e283d9da0464568a5dfc377690f1543" localSheetId="7" hidden="1">#REF!</definedName>
    <definedName name="MLNK6e283d9da0464568a5dfc377690f1543" hidden="1">#REF!</definedName>
    <definedName name="MLNK6e6ce24531cb48eaa9d8307f24b6a872" localSheetId="5" hidden="1">#REF!</definedName>
    <definedName name="MLNK6e6ce24531cb48eaa9d8307f24b6a872" hidden="1">#REF!</definedName>
    <definedName name="MLNK6ea59209ef7a45c9833c1204928341d0" localSheetId="5" hidden="1">#REF!</definedName>
    <definedName name="MLNK6ea59209ef7a45c9833c1204928341d0" hidden="1">#REF!</definedName>
    <definedName name="MLNK6f98c812586e46718c1e93daade62794" localSheetId="8" hidden="1">#REF!</definedName>
    <definedName name="MLNK6f98c812586e46718c1e93daade62794" localSheetId="5" hidden="1">#REF!</definedName>
    <definedName name="MLNK6f98c812586e46718c1e93daade62794" localSheetId="7" hidden="1">#REF!</definedName>
    <definedName name="MLNK6f98c812586e46718c1e93daade62794" hidden="1">#REF!</definedName>
    <definedName name="MLNK6fae11f939ba4aaa9802df3725e20ebb" localSheetId="8" hidden="1">#REF!</definedName>
    <definedName name="MLNK6fae11f939ba4aaa9802df3725e20ebb" localSheetId="5" hidden="1">#REF!</definedName>
    <definedName name="MLNK6fae11f939ba4aaa9802df3725e20ebb" hidden="1">#REF!</definedName>
    <definedName name="MLNK6ff06dccb8854c3b939387890f5c8993" localSheetId="8" hidden="1">#REF!</definedName>
    <definedName name="MLNK6ff06dccb8854c3b939387890f5c8993" localSheetId="5" hidden="1">#REF!</definedName>
    <definedName name="MLNK6ff06dccb8854c3b939387890f5c8993" hidden="1">#REF!</definedName>
    <definedName name="MLNK7006de1b050c4e36a26d4f3df2768687" localSheetId="5" hidden="1">#REF!</definedName>
    <definedName name="MLNK7006de1b050c4e36a26d4f3df2768687" hidden="1">#REF!</definedName>
    <definedName name="MLNK70df96ddcf5e421ab12a8c2e2c167bf8" localSheetId="8" hidden="1">#REF!</definedName>
    <definedName name="MLNK70df96ddcf5e421ab12a8c2e2c167bf8" localSheetId="5" hidden="1">#REF!</definedName>
    <definedName name="MLNK70df96ddcf5e421ab12a8c2e2c167bf8" localSheetId="7" hidden="1">#REF!</definedName>
    <definedName name="MLNK70df96ddcf5e421ab12a8c2e2c167bf8" hidden="1">#REF!</definedName>
    <definedName name="MLNK72298a29c71740da88c3fd2965b44709" hidden="1">#REF!</definedName>
    <definedName name="MLNK7320956c55894738a58535007c9313c1" localSheetId="8" hidden="1">#REF!</definedName>
    <definedName name="MLNK7320956c55894738a58535007c9313c1" localSheetId="5" hidden="1">#REF!</definedName>
    <definedName name="MLNK7320956c55894738a58535007c9313c1" localSheetId="7" hidden="1">#REF!</definedName>
    <definedName name="MLNK7320956c55894738a58535007c9313c1" hidden="1">#REF!</definedName>
    <definedName name="MLNK732c066412c842f39247eaa9b6c6a2b0" localSheetId="8" hidden="1">#REF!</definedName>
    <definedName name="MLNK732c066412c842f39247eaa9b6c6a2b0" localSheetId="5" hidden="1">#REF!</definedName>
    <definedName name="MLNK732c066412c842f39247eaa9b6c6a2b0" localSheetId="7" hidden="1">#REF!</definedName>
    <definedName name="MLNK732c066412c842f39247eaa9b6c6a2b0" hidden="1">#REF!</definedName>
    <definedName name="MLNK73cefd734dde4b4ca833bd52be1fa527" localSheetId="5" hidden="1">#REF!</definedName>
    <definedName name="MLNK73cefd734dde4b4ca833bd52be1fa527" hidden="1">#REF!</definedName>
    <definedName name="MLNK73d7f83c73834c11ace54c3ccdbcac3f" localSheetId="5" hidden="1">#REF!</definedName>
    <definedName name="MLNK73d7f83c73834c11ace54c3ccdbcac3f" hidden="1">#REF!</definedName>
    <definedName name="MLNK74b6be136557406f93d3fabd488f684b" localSheetId="8" hidden="1">#REF!</definedName>
    <definedName name="MLNK74b6be136557406f93d3fabd488f684b" localSheetId="5" hidden="1">#REF!</definedName>
    <definedName name="MLNK74b6be136557406f93d3fabd488f684b" localSheetId="7" hidden="1">#REF!</definedName>
    <definedName name="MLNK74b6be136557406f93d3fabd488f684b" hidden="1">#REF!</definedName>
    <definedName name="MLNK7586c74528b54c32aec2be58fd578869" localSheetId="8" hidden="1">#REF!</definedName>
    <definedName name="MLNK7586c74528b54c32aec2be58fd578869" localSheetId="5" hidden="1">#REF!</definedName>
    <definedName name="MLNK7586c74528b54c32aec2be58fd578869" localSheetId="7" hidden="1">#REF!</definedName>
    <definedName name="MLNK7586c74528b54c32aec2be58fd578869" hidden="1">#REF!</definedName>
    <definedName name="MLNK75cfff200780462da3dcec6b0350fe13" localSheetId="8" hidden="1">#REF!</definedName>
    <definedName name="MLNK75cfff200780462da3dcec6b0350fe13" localSheetId="5" hidden="1">#REF!</definedName>
    <definedName name="MLNK75cfff200780462da3dcec6b0350fe13" hidden="1">#REF!</definedName>
    <definedName name="MLNK75fed7b1a5d344618cc0a1d861ff8665" localSheetId="8" hidden="1">#REF!</definedName>
    <definedName name="MLNK75fed7b1a5d344618cc0a1d861ff8665" localSheetId="5" hidden="1">#REF!</definedName>
    <definedName name="MLNK75fed7b1a5d344618cc0a1d861ff8665" hidden="1">#REF!</definedName>
    <definedName name="MLNK76fea2f65b2c4015983773cce88188ba" localSheetId="8" hidden="1">#REF!</definedName>
    <definedName name="MLNK76fea2f65b2c4015983773cce88188ba" localSheetId="5" hidden="1">#REF!</definedName>
    <definedName name="MLNK76fea2f65b2c4015983773cce88188ba" localSheetId="7" hidden="1">#REF!</definedName>
    <definedName name="MLNK76fea2f65b2c4015983773cce88188ba" hidden="1">#REF!</definedName>
    <definedName name="MLNK7717dbd64b4f4e368a87cd7134213489" localSheetId="8" hidden="1">#REF!</definedName>
    <definedName name="MLNK7717dbd64b4f4e368a87cd7134213489" localSheetId="5" hidden="1">#REF!</definedName>
    <definedName name="MLNK7717dbd64b4f4e368a87cd7134213489" hidden="1">#REF!</definedName>
    <definedName name="MLNK776e206f7b34477d9fe2261fc720ce07" localSheetId="8" hidden="1">#REF!</definedName>
    <definedName name="MLNK776e206f7b34477d9fe2261fc720ce07" localSheetId="5" hidden="1">#REF!</definedName>
    <definedName name="MLNK776e206f7b34477d9fe2261fc720ce07" hidden="1">#REF!</definedName>
    <definedName name="MLNK78198bd7015f42f599923a8e585086b5" localSheetId="5" hidden="1">#REF!</definedName>
    <definedName name="MLNK78198bd7015f42f599923a8e585086b5" hidden="1">#REF!</definedName>
    <definedName name="MLNK78afc04f88f94fb2a2de1a68e9f170f3" localSheetId="5" hidden="1">#REF!</definedName>
    <definedName name="MLNK78afc04f88f94fb2a2de1a68e9f170f3" hidden="1">#REF!</definedName>
    <definedName name="MLNK79515637e4784aa7b54851b3bf4ee9d0" localSheetId="5" hidden="1">#REF!</definedName>
    <definedName name="MLNK79515637e4784aa7b54851b3bf4ee9d0" hidden="1">#REF!</definedName>
    <definedName name="MLNK79518544eb1e4239bad2c4df986bfcb2" localSheetId="5" hidden="1">#REF!</definedName>
    <definedName name="MLNK79518544eb1e4239bad2c4df986bfcb2" hidden="1">#REF!</definedName>
    <definedName name="MLNK79c185f0a9ff46d49295c3ad86d88745" localSheetId="5" hidden="1">#REF!</definedName>
    <definedName name="MLNK79c185f0a9ff46d49295c3ad86d88745" hidden="1">#REF!</definedName>
    <definedName name="MLNK7ab4431700474b12aad45a0e8e119c10" localSheetId="5" hidden="1">#REF!</definedName>
    <definedName name="MLNK7ab4431700474b12aad45a0e8e119c10" hidden="1">#REF!</definedName>
    <definedName name="MLNK7b2229d2956847c2bacafaddac3315c0" localSheetId="8" hidden="1">#REF!</definedName>
    <definedName name="MLNK7b2229d2956847c2bacafaddac3315c0" localSheetId="5" hidden="1">#REF!</definedName>
    <definedName name="MLNK7b2229d2956847c2bacafaddac3315c0" localSheetId="7" hidden="1">#REF!</definedName>
    <definedName name="MLNK7b2229d2956847c2bacafaddac3315c0" hidden="1">#REF!</definedName>
    <definedName name="MLNK7bdd4a8943c247d98d9afc0cccf057c7" localSheetId="8" hidden="1">#REF!</definedName>
    <definedName name="MLNK7bdd4a8943c247d98d9afc0cccf057c7" localSheetId="5" hidden="1">#REF!</definedName>
    <definedName name="MLNK7bdd4a8943c247d98d9afc0cccf057c7" hidden="1">#REF!</definedName>
    <definedName name="MLNK7d44ae3b8fb748759c025ff240f58bb1" localSheetId="8" hidden="1">#REF!</definedName>
    <definedName name="MLNK7d44ae3b8fb748759c025ff240f58bb1" localSheetId="5" hidden="1">#REF!</definedName>
    <definedName name="MLNK7d44ae3b8fb748759c025ff240f58bb1" hidden="1">#REF!</definedName>
    <definedName name="MLNK7dc1b60e98604641860cb357980c435e" localSheetId="8" hidden="1">#REF!</definedName>
    <definedName name="MLNK7dc1b60e98604641860cb357980c435e" localSheetId="5" hidden="1">#REF!</definedName>
    <definedName name="MLNK7dc1b60e98604641860cb357980c435e" localSheetId="7" hidden="1">#REF!</definedName>
    <definedName name="MLNK7dc1b60e98604641860cb357980c435e" localSheetId="4" hidden="1">#REF!</definedName>
    <definedName name="MLNK7dc1b60e98604641860cb357980c435e" hidden="1">#REF!</definedName>
    <definedName name="MLNK7dcaa5a87c7247068b76a43a8dd42b7d" localSheetId="8" hidden="1">#REF!</definedName>
    <definedName name="MLNK7dcaa5a87c7247068b76a43a8dd42b7d" localSheetId="5" hidden="1">#REF!</definedName>
    <definedName name="MLNK7dcaa5a87c7247068b76a43a8dd42b7d" localSheetId="7" hidden="1">#REF!</definedName>
    <definedName name="MLNK7dcaa5a87c7247068b76a43a8dd42b7d" hidden="1">#REF!</definedName>
    <definedName name="MLNK7ddf4f9db0324f7ebf9355303eb31c1f" localSheetId="8" hidden="1">#REF!</definedName>
    <definedName name="MLNK7ddf4f9db0324f7ebf9355303eb31c1f" localSheetId="5" hidden="1">#REF!</definedName>
    <definedName name="MLNK7ddf4f9db0324f7ebf9355303eb31c1f" localSheetId="7" hidden="1">#REF!</definedName>
    <definedName name="MLNK7ddf4f9db0324f7ebf9355303eb31c1f" hidden="1">#REF!</definedName>
    <definedName name="MLNK7ebcc979ebd94d74a778743b7667dc5c" localSheetId="5" hidden="1">#REF!</definedName>
    <definedName name="MLNK7ebcc979ebd94d74a778743b7667dc5c" hidden="1">#REF!</definedName>
    <definedName name="MLNK7ef2886e3c5b4aef813d8064e0a67da3" localSheetId="5" hidden="1">#REF!</definedName>
    <definedName name="MLNK7ef2886e3c5b4aef813d8064e0a67da3" hidden="1">#REF!</definedName>
    <definedName name="MLNK7f3b2b5f505341e2953ae07dd22a644d" localSheetId="5" hidden="1">#REF!</definedName>
    <definedName name="MLNK7f3b2b5f505341e2953ae07dd22a644d" hidden="1">#REF!</definedName>
    <definedName name="MLNK7fb0284a33ca45b6bc8db27e6722b74e" localSheetId="5" hidden="1">#REF!</definedName>
    <definedName name="MLNK7fb0284a33ca45b6bc8db27e6722b74e" hidden="1">#REF!</definedName>
    <definedName name="MLNK80e30c2279ce4a1c964731ffa1934673" localSheetId="5" hidden="1">#REF!</definedName>
    <definedName name="MLNK80e30c2279ce4a1c964731ffa1934673" hidden="1">#REF!</definedName>
    <definedName name="MLNK80e41df743d74118bf3cf2ba320c8cb9" localSheetId="5" hidden="1">#REF!</definedName>
    <definedName name="MLNK80e41df743d74118bf3cf2ba320c8cb9" hidden="1">#REF!</definedName>
    <definedName name="MLNK811988d6250a4f708b3574f3f52b2699" localSheetId="5" hidden="1">#REF!</definedName>
    <definedName name="MLNK811988d6250a4f708b3574f3f52b2699" hidden="1">#REF!</definedName>
    <definedName name="MLNK819b54474d124f0e9e3fea62de36062a" localSheetId="5" hidden="1">#REF!</definedName>
    <definedName name="MLNK819b54474d124f0e9e3fea62de36062a" hidden="1">#REF!</definedName>
    <definedName name="MLNK81a613552b8d452aa971184139314877" localSheetId="5" hidden="1">#REF!</definedName>
    <definedName name="MLNK81a613552b8d452aa971184139314877" hidden="1">#REF!</definedName>
    <definedName name="MLNK820c2a12b47f4a3c985b400c17ec56b5" localSheetId="5" hidden="1">#REF!</definedName>
    <definedName name="MLNK820c2a12b47f4a3c985b400c17ec56b5" hidden="1">#REF!</definedName>
    <definedName name="MLNK827bbde68c754473b757a8c8abb0abbb" localSheetId="5" hidden="1">#REF!</definedName>
    <definedName name="MLNK827bbde68c754473b757a8c8abb0abbb" hidden="1">#REF!</definedName>
    <definedName name="MLNK8396db9410954821841a1bdd1cee3738" localSheetId="8" hidden="1">#REF!</definedName>
    <definedName name="MLNK8396db9410954821841a1bdd1cee3738" localSheetId="5" hidden="1">#REF!</definedName>
    <definedName name="MLNK8396db9410954821841a1bdd1cee3738" localSheetId="7" hidden="1">#REF!</definedName>
    <definedName name="MLNK8396db9410954821841a1bdd1cee3738" hidden="1">#REF!</definedName>
    <definedName name="MLNK84049fb093174bb1b26120e50bd191e8" localSheetId="8" hidden="1">#REF!</definedName>
    <definedName name="MLNK84049fb093174bb1b26120e50bd191e8" localSheetId="5" hidden="1">#REF!</definedName>
    <definedName name="MLNK84049fb093174bb1b26120e50bd191e8" hidden="1">#REF!</definedName>
    <definedName name="MLNK847e7ca4a4a242e1bb6cf1855fadc504" localSheetId="8" hidden="1">#REF!</definedName>
    <definedName name="MLNK847e7ca4a4a242e1bb6cf1855fadc504" localSheetId="5" hidden="1">#REF!</definedName>
    <definedName name="MLNK847e7ca4a4a242e1bb6cf1855fadc504" localSheetId="7" hidden="1">#REF!</definedName>
    <definedName name="MLNK847e7ca4a4a242e1bb6cf1855fadc504" hidden="1">#REF!</definedName>
    <definedName name="MLNK866cca8ff8ec48cc93e8c250448cdf2a" localSheetId="8" hidden="1">#REF!</definedName>
    <definedName name="MLNK866cca8ff8ec48cc93e8c250448cdf2a" localSheetId="5" hidden="1">#REF!</definedName>
    <definedName name="MLNK866cca8ff8ec48cc93e8c250448cdf2a" hidden="1">#REF!</definedName>
    <definedName name="MLNK869e0e4728fa40b78dfa0e2b980196da" localSheetId="8" hidden="1">#REF!</definedName>
    <definedName name="MLNK869e0e4728fa40b78dfa0e2b980196da" localSheetId="5" hidden="1">#REF!</definedName>
    <definedName name="MLNK869e0e4728fa40b78dfa0e2b980196da" localSheetId="7" hidden="1">#REF!</definedName>
    <definedName name="MLNK869e0e4728fa40b78dfa0e2b980196da" hidden="1">#REF!</definedName>
    <definedName name="MLNK86f97346d0a840ad8c439bc1929be8cf" localSheetId="8" hidden="1">#REF!</definedName>
    <definedName name="MLNK86f97346d0a840ad8c439bc1929be8cf" localSheetId="5" hidden="1">#REF!</definedName>
    <definedName name="MLNK86f97346d0a840ad8c439bc1929be8cf" hidden="1">#REF!</definedName>
    <definedName name="MLNK87588a7692c844439f842dd6417e3483" localSheetId="8" hidden="1">#REF!</definedName>
    <definedName name="MLNK87588a7692c844439f842dd6417e3483" localSheetId="5" hidden="1">#REF!</definedName>
    <definedName name="MLNK87588a7692c844439f842dd6417e3483" hidden="1">#REF!</definedName>
    <definedName name="MLNK88492eb2e92d43ae8fb3d16da3c4120a" localSheetId="5" hidden="1">#REF!</definedName>
    <definedName name="MLNK88492eb2e92d43ae8fb3d16da3c4120a" hidden="1">#REF!</definedName>
    <definedName name="MLNK889fe013cd6d444e8eea8a3b3a056bd0" localSheetId="5" hidden="1">#REF!</definedName>
    <definedName name="MLNK889fe013cd6d444e8eea8a3b3a056bd0" hidden="1">#REF!</definedName>
    <definedName name="MLNK88cc4edfffba4398b4ed2ebeb85d2376" localSheetId="5" hidden="1">#REF!</definedName>
    <definedName name="MLNK88cc4edfffba4398b4ed2ebeb85d2376" hidden="1">#REF!</definedName>
    <definedName name="MLNK88d90c390dca4e7e82cae88ea2652b89" localSheetId="5" hidden="1">#REF!</definedName>
    <definedName name="MLNK88d90c390dca4e7e82cae88ea2652b89" hidden="1">#REF!</definedName>
    <definedName name="MLNK89abd7b3eeca4827adb9fbfbd9f9af0e" localSheetId="5" hidden="1">#REF!</definedName>
    <definedName name="MLNK89abd7b3eeca4827adb9fbfbd9f9af0e" hidden="1">#REF!</definedName>
    <definedName name="MLNK8af6e60d05ef41d79a30dc72856cdbee" localSheetId="5" hidden="1">#REF!</definedName>
    <definedName name="MLNK8af6e60d05ef41d79a30dc72856cdbee" hidden="1">#REF!</definedName>
    <definedName name="MLNK8b4b7de34bef406487decb310af2eeb4" localSheetId="8" hidden="1">#REF!</definedName>
    <definedName name="MLNK8b4b7de34bef406487decb310af2eeb4" localSheetId="5" hidden="1">#REF!</definedName>
    <definedName name="MLNK8b4b7de34bef406487decb310af2eeb4" localSheetId="7" hidden="1">#REF!</definedName>
    <definedName name="MLNK8b4b7de34bef406487decb310af2eeb4" hidden="1">#REF!</definedName>
    <definedName name="MLNK8bb79c82040d4484b3816f6f7b72d5d4" localSheetId="8" hidden="1">#REF!</definedName>
    <definedName name="MLNK8bb79c82040d4484b3816f6f7b72d5d4" localSheetId="5" hidden="1">#REF!</definedName>
    <definedName name="MLNK8bb79c82040d4484b3816f6f7b72d5d4" localSheetId="7" hidden="1">#REF!</definedName>
    <definedName name="MLNK8bb79c82040d4484b3816f6f7b72d5d4" hidden="1">#REF!</definedName>
    <definedName name="MLNK8bb8e5a13b0e4054a5aa434d7650ebff" localSheetId="8" hidden="1">#REF!</definedName>
    <definedName name="MLNK8bb8e5a13b0e4054a5aa434d7650ebff" localSheetId="5" hidden="1">#REF!</definedName>
    <definedName name="MLNK8bb8e5a13b0e4054a5aa434d7650ebff" hidden="1">#REF!</definedName>
    <definedName name="MLNK8c9868abe09d492d97763b5181936f82" localSheetId="8" hidden="1">#REF!</definedName>
    <definedName name="MLNK8c9868abe09d492d97763b5181936f82" localSheetId="5" hidden="1">#REF!</definedName>
    <definedName name="MLNK8c9868abe09d492d97763b5181936f82" localSheetId="7" hidden="1">#REF!</definedName>
    <definedName name="MLNK8c9868abe09d492d97763b5181936f82" hidden="1">#REF!</definedName>
    <definedName name="MLNK8cca239a83654e938e539ccbc3626f0d" localSheetId="8" hidden="1">#REF!</definedName>
    <definedName name="MLNK8cca239a83654e938e539ccbc3626f0d" localSheetId="5" hidden="1">#REF!</definedName>
    <definedName name="MLNK8cca239a83654e938e539ccbc3626f0d" hidden="1">#REF!</definedName>
    <definedName name="MLNK8d1fec7a101845718ec1b31336d59a8b" localSheetId="8" hidden="1">#REF!</definedName>
    <definedName name="MLNK8d1fec7a101845718ec1b31336d59a8b" localSheetId="5" hidden="1">#REF!</definedName>
    <definedName name="MLNK8d1fec7a101845718ec1b31336d59a8b" hidden="1">#REF!</definedName>
    <definedName name="MLNK8ddf68f182e942319a0a75c5bdfb92a4" localSheetId="8" hidden="1">#REF!</definedName>
    <definedName name="MLNK8ddf68f182e942319a0a75c5bdfb92a4" localSheetId="5" hidden="1">#REF!</definedName>
    <definedName name="MLNK8ddf68f182e942319a0a75c5bdfb92a4" localSheetId="7" hidden="1">#REF!</definedName>
    <definedName name="MLNK8ddf68f182e942319a0a75c5bdfb92a4" hidden="1">#REF!</definedName>
    <definedName name="MLNK8edb8209051f4f798a92546d1b2214e6" localSheetId="8" hidden="1">#REF!</definedName>
    <definedName name="MLNK8edb8209051f4f798a92546d1b2214e6" localSheetId="5" hidden="1">#REF!</definedName>
    <definedName name="MLNK8edb8209051f4f798a92546d1b2214e6" hidden="1">#REF!</definedName>
    <definedName name="MLNK8f0fd326f97b402ea1f2b6fb91b79004" localSheetId="8" hidden="1">#REF!</definedName>
    <definedName name="MLNK8f0fd326f97b402ea1f2b6fb91b79004" localSheetId="5" hidden="1">#REF!</definedName>
    <definedName name="MLNK8f0fd326f97b402ea1f2b6fb91b79004" hidden="1">#REF!</definedName>
    <definedName name="MLNK91042598dd4d48f9a3a5961b626a97be" localSheetId="8" hidden="1">#REF!</definedName>
    <definedName name="MLNK91042598dd4d48f9a3a5961b626a97be" localSheetId="5" hidden="1">#REF!</definedName>
    <definedName name="MLNK91042598dd4d48f9a3a5961b626a97be" localSheetId="7" hidden="1">#REF!</definedName>
    <definedName name="MLNK91042598dd4d48f9a3a5961b626a97be" hidden="1">#REF!</definedName>
    <definedName name="MLNK91a2c28d4b654ce7807c0ff0e49bc91a" localSheetId="8" hidden="1">#REF!</definedName>
    <definedName name="MLNK91a2c28d4b654ce7807c0ff0e49bc91a" localSheetId="5" hidden="1">#REF!</definedName>
    <definedName name="MLNK91a2c28d4b654ce7807c0ff0e49bc91a" hidden="1">#REF!</definedName>
    <definedName name="MLNK92138ec22c3e458ea27db72e9db740b0" localSheetId="8" hidden="1">#REF!</definedName>
    <definedName name="MLNK92138ec22c3e458ea27db72e9db740b0" localSheetId="5" hidden="1">#REF!</definedName>
    <definedName name="MLNK92138ec22c3e458ea27db72e9db740b0" hidden="1">#REF!</definedName>
    <definedName name="MLNK923cc8a94e3c4192b594ed402ccea5c1" localSheetId="5" hidden="1">#REF!</definedName>
    <definedName name="MLNK923cc8a94e3c4192b594ed402ccea5c1" hidden="1">#REF!</definedName>
    <definedName name="MLNK92debea704f94bf79b7e748022199504" localSheetId="5" hidden="1">#REF!</definedName>
    <definedName name="MLNK92debea704f94bf79b7e748022199504" hidden="1">#REF!</definedName>
    <definedName name="MLNK9369c50d1537418ba144f121a3aa92f4" localSheetId="5" hidden="1">#REF!</definedName>
    <definedName name="MLNK9369c50d1537418ba144f121a3aa92f4" hidden="1">#REF!</definedName>
    <definedName name="MLNK93b927d86f0143cc99b233ac64d83956" hidden="1">#REF!</definedName>
    <definedName name="MLNK93ee80bdbdd4474888dd3b666916415c" localSheetId="8" hidden="1">#REF!</definedName>
    <definedName name="MLNK93ee80bdbdd4474888dd3b666916415c" localSheetId="5" hidden="1">#REF!</definedName>
    <definedName name="MLNK93ee80bdbdd4474888dd3b666916415c" localSheetId="7" hidden="1">#REF!</definedName>
    <definedName name="MLNK93ee80bdbdd4474888dd3b666916415c" hidden="1">#REF!</definedName>
    <definedName name="MLNK9470b29f89cb476ab5ab6454188ec242" localSheetId="5" hidden="1">#REF!</definedName>
    <definedName name="MLNK9470b29f89cb476ab5ab6454188ec242" hidden="1">#REF!</definedName>
    <definedName name="MLNK94a72e226b1841c69836e117f7d264e0" localSheetId="5" hidden="1">#REF!</definedName>
    <definedName name="MLNK94a72e226b1841c69836e117f7d264e0" hidden="1">#REF!</definedName>
    <definedName name="MLNK955edca74ed1456dbc18c5e93f19dc77" localSheetId="5" hidden="1">#REF!</definedName>
    <definedName name="MLNK955edca74ed1456dbc18c5e93f19dc77" hidden="1">#REF!</definedName>
    <definedName name="MLNK9570a7e591704b08a74b41a5d9bae695" localSheetId="5" hidden="1">#REF!</definedName>
    <definedName name="MLNK9570a7e591704b08a74b41a5d9bae695" hidden="1">#REF!</definedName>
    <definedName name="MLNK97403d2bf29d45c2afdedec484e8b0e1" localSheetId="5" hidden="1">#REF!</definedName>
    <definedName name="MLNK97403d2bf29d45c2afdedec484e8b0e1" hidden="1">#REF!</definedName>
    <definedName name="MLNK9872e82cd1a0411eb1db7f06eca5cc98" localSheetId="8" hidden="1">#REF!</definedName>
    <definedName name="MLNK9872e82cd1a0411eb1db7f06eca5cc98" localSheetId="5" hidden="1">#REF!</definedName>
    <definedName name="MLNK9872e82cd1a0411eb1db7f06eca5cc98" localSheetId="7" hidden="1">#REF!</definedName>
    <definedName name="MLNK9872e82cd1a0411eb1db7f06eca5cc98" hidden="1">#REF!</definedName>
    <definedName name="MLNK9960ce205b024d159716c3ce4936c881" localSheetId="8" hidden="1">#REF!</definedName>
    <definedName name="MLNK9960ce205b024d159716c3ce4936c881" localSheetId="5" hidden="1">#REF!</definedName>
    <definedName name="MLNK9960ce205b024d159716c3ce4936c881" localSheetId="7" hidden="1">#REF!</definedName>
    <definedName name="MLNK9960ce205b024d159716c3ce4936c881" hidden="1">#REF!</definedName>
    <definedName name="MLNK999d13581f694d4ba486490b078876f2" localSheetId="8" hidden="1">#REF!</definedName>
    <definedName name="MLNK999d13581f694d4ba486490b078876f2" localSheetId="5" hidden="1">#REF!</definedName>
    <definedName name="MLNK999d13581f694d4ba486490b078876f2" hidden="1">#REF!</definedName>
    <definedName name="MLNK9b10c5b6335e4b30a3912ec2b1c576da" localSheetId="8" hidden="1">#REF!</definedName>
    <definedName name="MLNK9b10c5b6335e4b30a3912ec2b1c576da" localSheetId="5" hidden="1">#REF!</definedName>
    <definedName name="MLNK9b10c5b6335e4b30a3912ec2b1c576da" hidden="1">#REF!</definedName>
    <definedName name="MLNK9b4c0e419e214f9f9bb282c52f22aa2f" localSheetId="5" hidden="1">#REF!</definedName>
    <definedName name="MLNK9b4c0e419e214f9f9bb282c52f22aa2f" hidden="1">#REF!</definedName>
    <definedName name="MLNK9c080c3c47054527b7506bc65c7449a8" localSheetId="5" hidden="1">#REF!</definedName>
    <definedName name="MLNK9c080c3c47054527b7506bc65c7449a8" hidden="1">#REF!</definedName>
    <definedName name="MLNK9c536454db82435bbd4c2fe2390cc7e6" localSheetId="5" hidden="1">#REF!</definedName>
    <definedName name="MLNK9c536454db82435bbd4c2fe2390cc7e6" hidden="1">#REF!</definedName>
    <definedName name="MLNK9cb237b3ae60460782dd06ffcc94d176" localSheetId="5" hidden="1">#REF!</definedName>
    <definedName name="MLNK9cb237b3ae60460782dd06ffcc94d176" hidden="1">#REF!</definedName>
    <definedName name="MLNK9d5e29c21d444f83a3d5169a1a7c3f6f" localSheetId="5" hidden="1">#REF!</definedName>
    <definedName name="MLNK9d5e29c21d444f83a3d5169a1a7c3f6f" hidden="1">#REF!</definedName>
    <definedName name="MLNK9d74016a436444f5ad4a81861f1a6148" localSheetId="5" hidden="1">#REF!</definedName>
    <definedName name="MLNK9d74016a436444f5ad4a81861f1a6148" hidden="1">#REF!</definedName>
    <definedName name="MLNK9dcf8d6ad50c4be6bb8591c8b7b857c8" localSheetId="5" hidden="1">#REF!</definedName>
    <definedName name="MLNK9dcf8d6ad50c4be6bb8591c8b7b857c8" hidden="1">#REF!</definedName>
    <definedName name="MLNK9e1a9dda33e14902a6dd0673b256826b" localSheetId="5" hidden="1">#REF!</definedName>
    <definedName name="MLNK9e1a9dda33e14902a6dd0673b256826b" hidden="1">#REF!</definedName>
    <definedName name="MLNK9e8b43e038ae4e2ba9733b86fd90fe71" localSheetId="5" hidden="1">#REF!</definedName>
    <definedName name="MLNK9e8b43e038ae4e2ba9733b86fd90fe71" hidden="1">#REF!</definedName>
    <definedName name="MLNK9ef4dac6e4c84b458fc5f55c61125436" localSheetId="5" hidden="1">#REF!</definedName>
    <definedName name="MLNK9ef4dac6e4c84b458fc5f55c61125436" hidden="1">#REF!</definedName>
    <definedName name="MLNK9fd9933cf36142abbf30b1efe021931a" localSheetId="8" hidden="1">#REF!</definedName>
    <definedName name="MLNK9fd9933cf36142abbf30b1efe021931a" localSheetId="5" hidden="1">#REF!</definedName>
    <definedName name="MLNK9fd9933cf36142abbf30b1efe021931a" localSheetId="7" hidden="1">#REF!</definedName>
    <definedName name="MLNK9fd9933cf36142abbf30b1efe021931a" hidden="1">#REF!</definedName>
    <definedName name="MLNKa06fcdbf09ad4b959abcd6096bf0a309" localSheetId="8" hidden="1">#REF!</definedName>
    <definedName name="MLNKa06fcdbf09ad4b959abcd6096bf0a309" localSheetId="5" hidden="1">#REF!</definedName>
    <definedName name="MLNKa06fcdbf09ad4b959abcd6096bf0a309" localSheetId="7" hidden="1">#REF!</definedName>
    <definedName name="MLNKa06fcdbf09ad4b959abcd6096bf0a309" hidden="1">#REF!</definedName>
    <definedName name="MLNKa0b680364bd64b6bb7599d2495f4e278" localSheetId="8" hidden="1">#REF!</definedName>
    <definedName name="MLNKa0b680364bd64b6bb7599d2495f4e278" localSheetId="5" hidden="1">#REF!</definedName>
    <definedName name="MLNKa0b680364bd64b6bb7599d2495f4e278" hidden="1">#REF!</definedName>
    <definedName name="MLNKa0ecde0bfb884f3a8551e84a6a8f60b9" localSheetId="8" hidden="1">#REF!</definedName>
    <definedName name="MLNKa0ecde0bfb884f3a8551e84a6a8f60b9" localSheetId="5" hidden="1">#REF!</definedName>
    <definedName name="MLNKa0ecde0bfb884f3a8551e84a6a8f60b9" hidden="1">#REF!</definedName>
    <definedName name="MLNKa37684ad5e5c439fba3caf3e931ef589" localSheetId="8" hidden="1">#REF!</definedName>
    <definedName name="MLNKa37684ad5e5c439fba3caf3e931ef589" localSheetId="5" hidden="1">#REF!</definedName>
    <definedName name="MLNKa37684ad5e5c439fba3caf3e931ef589" localSheetId="7" hidden="1">#REF!</definedName>
    <definedName name="MLNKa37684ad5e5c439fba3caf3e931ef589" hidden="1">#REF!</definedName>
    <definedName name="MLNKa39050e76e34480aba1652cfb53b94e0" localSheetId="8" hidden="1">#REF!</definedName>
    <definedName name="MLNKa39050e76e34480aba1652cfb53b94e0" localSheetId="5" hidden="1">#REF!</definedName>
    <definedName name="MLNKa39050e76e34480aba1652cfb53b94e0" hidden="1">#REF!</definedName>
    <definedName name="MLNKa3a7625c9eb5408485d4ecbd181f23fc" localSheetId="8" hidden="1">#REF!</definedName>
    <definedName name="MLNKa3a7625c9eb5408485d4ecbd181f23fc" localSheetId="5" hidden="1">#REF!</definedName>
    <definedName name="MLNKa3a7625c9eb5408485d4ecbd181f23fc" hidden="1">#REF!</definedName>
    <definedName name="MLNKa4241d13e4bc4b39bad2e35c0e9d7ab6" localSheetId="5" hidden="1">#REF!</definedName>
    <definedName name="MLNKa4241d13e4bc4b39bad2e35c0e9d7ab6" hidden="1">#REF!</definedName>
    <definedName name="MLNKa45f0b5d58ae4ea698d724401b69a749" localSheetId="5" hidden="1">#REF!</definedName>
    <definedName name="MLNKa45f0b5d58ae4ea698d724401b69a749" hidden="1">#REF!</definedName>
    <definedName name="MLNKa57dbd7b02de435f870166c7bda74f98" localSheetId="5" hidden="1">#REF!</definedName>
    <definedName name="MLNKa57dbd7b02de435f870166c7bda74f98" hidden="1">#REF!</definedName>
    <definedName name="MLNKa638583f96504e62abdc8491d2248f1b" localSheetId="5" hidden="1">#REF!</definedName>
    <definedName name="MLNKa638583f96504e62abdc8491d2248f1b" hidden="1">#REF!</definedName>
    <definedName name="MLNKa641d40d22c24cfca1394053f04d5537" localSheetId="5" hidden="1">#REF!</definedName>
    <definedName name="MLNKa641d40d22c24cfca1394053f04d5537" hidden="1">#REF!</definedName>
    <definedName name="MLNKa6a2b4c999754b6fa587294734a84eed" localSheetId="5" hidden="1">#REF!</definedName>
    <definedName name="MLNKa6a2b4c999754b6fa587294734a84eed" hidden="1">#REF!</definedName>
    <definedName name="MLNKa6ae728097774d5ba9301ffca4f74b11" localSheetId="5" hidden="1">#REF!</definedName>
    <definedName name="MLNKa6ae728097774d5ba9301ffca4f74b11" hidden="1">#REF!</definedName>
    <definedName name="MLNKa6c0e0237cac402cabd6204e6e59d7a5" localSheetId="5" hidden="1">#REF!</definedName>
    <definedName name="MLNKa6c0e0237cac402cabd6204e6e59d7a5" hidden="1">#REF!</definedName>
    <definedName name="MLNKa7b67ae77b284e35ae2b5f5bb9575b07" localSheetId="8" hidden="1">#REF!</definedName>
    <definedName name="MLNKa7b67ae77b284e35ae2b5f5bb9575b07" localSheetId="5" hidden="1">#REF!</definedName>
    <definedName name="MLNKa7b67ae77b284e35ae2b5f5bb9575b07" localSheetId="7" hidden="1">#REF!</definedName>
    <definedName name="MLNKa7b67ae77b284e35ae2b5f5bb9575b07" hidden="1">#REF!</definedName>
    <definedName name="MLNKa7e24b1e0aa14069b0ba2ebfa0a6bd41" localSheetId="8" hidden="1">#REF!</definedName>
    <definedName name="MLNKa7e24b1e0aa14069b0ba2ebfa0a6bd41" localSheetId="5" hidden="1">#REF!</definedName>
    <definedName name="MLNKa7e24b1e0aa14069b0ba2ebfa0a6bd41" hidden="1">#REF!</definedName>
    <definedName name="MLNKa7f7d52d146745979d9706bffbe6198f" localSheetId="8" hidden="1">#REF!</definedName>
    <definedName name="MLNKa7f7d52d146745979d9706bffbe6198f" localSheetId="5" hidden="1">#REF!</definedName>
    <definedName name="MLNKa7f7d52d146745979d9706bffbe6198f" hidden="1">#REF!</definedName>
    <definedName name="MLNKa8003a7005074dd4b91fd919082934b4" localSheetId="5" hidden="1">#REF!</definedName>
    <definedName name="MLNKa8003a7005074dd4b91fd919082934b4" hidden="1">#REF!</definedName>
    <definedName name="MLNKa891951608d940f0b5453cea58d1ca19" localSheetId="8" hidden="1">#REF!</definedName>
    <definedName name="MLNKa891951608d940f0b5453cea58d1ca19" localSheetId="5" hidden="1">#REF!</definedName>
    <definedName name="MLNKa891951608d940f0b5453cea58d1ca19" localSheetId="7" hidden="1">#REF!</definedName>
    <definedName name="MLNKa891951608d940f0b5453cea58d1ca19" hidden="1">#REF!</definedName>
    <definedName name="MLNKa9096654227746cba3b1e72d845b84ec" hidden="1">#REF!</definedName>
    <definedName name="MLNKa92d7f7227464481a58fce804523c660" localSheetId="8" hidden="1">#REF!</definedName>
    <definedName name="MLNKa92d7f7227464481a58fce804523c660" localSheetId="5" hidden="1">#REF!</definedName>
    <definedName name="MLNKa92d7f7227464481a58fce804523c660" localSheetId="7" hidden="1">#REF!</definedName>
    <definedName name="MLNKa92d7f7227464481a58fce804523c660" hidden="1">#REF!</definedName>
    <definedName name="MLNKa96dfec67e7d42c185eddf571b4a0871" localSheetId="8" hidden="1">#REF!</definedName>
    <definedName name="MLNKa96dfec67e7d42c185eddf571b4a0871" localSheetId="5" hidden="1">#REF!</definedName>
    <definedName name="MLNKa96dfec67e7d42c185eddf571b4a0871" localSheetId="7" hidden="1">#REF!</definedName>
    <definedName name="MLNKa96dfec67e7d42c185eddf571b4a0871" hidden="1">#REF!</definedName>
    <definedName name="MLNKa9b72ee297dc4b6b82fd726e8ceed72e" localSheetId="5" hidden="1">#REF!</definedName>
    <definedName name="MLNKa9b72ee297dc4b6b82fd726e8ceed72e" hidden="1">#REF!</definedName>
    <definedName name="MLNKa9c3041995b9474f9a59fd740ee8ef41" localSheetId="5" hidden="1">#REF!</definedName>
    <definedName name="MLNKa9c3041995b9474f9a59fd740ee8ef41" hidden="1">#REF!</definedName>
    <definedName name="MLNKaaa54138778c4ed398d9c92f594c3692" localSheetId="5" hidden="1">#REF!</definedName>
    <definedName name="MLNKaaa54138778c4ed398d9c92f594c3692" hidden="1">#REF!</definedName>
    <definedName name="MLNKabdb601947de4e1f8d5ee0de13110117" localSheetId="8" hidden="1">#REF!</definedName>
    <definedName name="MLNKabdb601947de4e1f8d5ee0de13110117" localSheetId="5" hidden="1">#REF!</definedName>
    <definedName name="MLNKabdb601947de4e1f8d5ee0de13110117" localSheetId="7" hidden="1">#REF!</definedName>
    <definedName name="MLNKabdb601947de4e1f8d5ee0de13110117" hidden="1">#REF!</definedName>
    <definedName name="MLNKac79cba661f14184a139a93e111d3a40" localSheetId="8" hidden="1">#REF!</definedName>
    <definedName name="MLNKac79cba661f14184a139a93e111d3a40" localSheetId="5" hidden="1">#REF!</definedName>
    <definedName name="MLNKac79cba661f14184a139a93e111d3a40" hidden="1">#REF!</definedName>
    <definedName name="MLNKacaeb68fa0174607b702b054095283f1" localSheetId="8" hidden="1">#REF!</definedName>
    <definedName name="MLNKacaeb68fa0174607b702b054095283f1" localSheetId="5" hidden="1">#REF!</definedName>
    <definedName name="MLNKacaeb68fa0174607b702b054095283f1" hidden="1">#REF!</definedName>
    <definedName name="MLNKad0f0122808f4e6ca564f699b5d4df70" localSheetId="5" hidden="1">#REF!</definedName>
    <definedName name="MLNKad0f0122808f4e6ca564f699b5d4df70" hidden="1">#REF!</definedName>
    <definedName name="MLNKad6f939e009f43f29aea395bcb7ff7da" localSheetId="8" hidden="1">#REF!</definedName>
    <definedName name="MLNKad6f939e009f43f29aea395bcb7ff7da" localSheetId="5" hidden="1">#REF!</definedName>
    <definedName name="MLNKad6f939e009f43f29aea395bcb7ff7da" localSheetId="7" hidden="1">#REF!</definedName>
    <definedName name="MLNKad6f939e009f43f29aea395bcb7ff7da" hidden="1">#REF!</definedName>
    <definedName name="MLNKadae2988d338434fa6c1f93428bbcdba" localSheetId="8" hidden="1">#REF!</definedName>
    <definedName name="MLNKadae2988d338434fa6c1f93428bbcdba" localSheetId="5" hidden="1">#REF!</definedName>
    <definedName name="MLNKadae2988d338434fa6c1f93428bbcdba" hidden="1">#REF!</definedName>
    <definedName name="MLNKade14c001b4d484e97e8cb97712c662e" localSheetId="8" hidden="1">#REF!</definedName>
    <definedName name="MLNKade14c001b4d484e97e8cb97712c662e" localSheetId="5" hidden="1">#REF!</definedName>
    <definedName name="MLNKade14c001b4d484e97e8cb97712c662e" hidden="1">#REF!</definedName>
    <definedName name="MLNKaee04a1f5f4946128bac3cf1750d357e" hidden="1">#REF!</definedName>
    <definedName name="MLNKaee5ba47a48940498129a8b0c327aad7" localSheetId="8" hidden="1">#REF!</definedName>
    <definedName name="MLNKaee5ba47a48940498129a8b0c327aad7" localSheetId="5" hidden="1">#REF!</definedName>
    <definedName name="MLNKaee5ba47a48940498129a8b0c327aad7" localSheetId="7" hidden="1">#REF!</definedName>
    <definedName name="MLNKaee5ba47a48940498129a8b0c327aad7" hidden="1">#REF!</definedName>
    <definedName name="MLNKaeef41523bb6461a8ce9e28075b377e4" localSheetId="5" hidden="1">#REF!</definedName>
    <definedName name="MLNKaeef41523bb6461a8ce9e28075b377e4" hidden="1">#REF!</definedName>
    <definedName name="MLNKaf2e362f14b04b17806312aeb7d9faf9" localSheetId="5" hidden="1">#REF!</definedName>
    <definedName name="MLNKaf2e362f14b04b17806312aeb7d9faf9" hidden="1">#REF!</definedName>
    <definedName name="MLNKaf77800d7a8e4682894b3769276f31bb" localSheetId="5" hidden="1">#REF!</definedName>
    <definedName name="MLNKaf77800d7a8e4682894b3769276f31bb" hidden="1">#REF!</definedName>
    <definedName name="MLNKaf94d03758284d08a9bb51221502e5b0" localSheetId="5" hidden="1">#REF!</definedName>
    <definedName name="MLNKaf94d03758284d08a9bb51221502e5b0" hidden="1">#REF!</definedName>
    <definedName name="MLNKb010cd6e928d416d9e7983be69f79c50" localSheetId="8" hidden="1">#REF!</definedName>
    <definedName name="MLNKb010cd6e928d416d9e7983be69f79c50" localSheetId="5" hidden="1">#REF!</definedName>
    <definedName name="MLNKb010cd6e928d416d9e7983be69f79c50" localSheetId="7" hidden="1">#REF!</definedName>
    <definedName name="MLNKb010cd6e928d416d9e7983be69f79c50" hidden="1">#REF!</definedName>
    <definedName name="MLNKb04447d1db1847e587a3d9aa4f78fe6d" localSheetId="8" hidden="1">#REF!</definedName>
    <definedName name="MLNKb04447d1db1847e587a3d9aa4f78fe6d" localSheetId="5" hidden="1">#REF!</definedName>
    <definedName name="MLNKb04447d1db1847e587a3d9aa4f78fe6d" hidden="1">#REF!</definedName>
    <definedName name="MLNKb0473d7dd78c4a649f8526b1e37979d5" localSheetId="8" hidden="1">#REF!</definedName>
    <definedName name="MLNKb0473d7dd78c4a649f8526b1e37979d5" localSheetId="5" hidden="1">#REF!</definedName>
    <definedName name="MLNKb0473d7dd78c4a649f8526b1e37979d5" hidden="1">#REF!</definedName>
    <definedName name="MLNKb136cf7245024dee886809a08f751993" localSheetId="5" hidden="1">#REF!</definedName>
    <definedName name="MLNKb136cf7245024dee886809a08f751993" hidden="1">#REF!</definedName>
    <definedName name="MLNKb1c120e3e05f442caee363901edde9fc" localSheetId="5" hidden="1">#REF!</definedName>
    <definedName name="MLNKb1c120e3e05f442caee363901edde9fc" hidden="1">#REF!</definedName>
    <definedName name="MLNKb282340194064624b6cf45ee3a5d8cf3" localSheetId="5" hidden="1">#REF!</definedName>
    <definedName name="MLNKb282340194064624b6cf45ee3a5d8cf3" hidden="1">#REF!</definedName>
    <definedName name="MLNKb2e29bf6bb754010b2035460a63decd5" localSheetId="5" hidden="1">#REF!</definedName>
    <definedName name="MLNKb2e29bf6bb754010b2035460a63decd5" hidden="1">#REF!</definedName>
    <definedName name="MLNKb349298827dd451ca01eae8d451cbafa" localSheetId="8" hidden="1">#REF!</definedName>
    <definedName name="MLNKb349298827dd451ca01eae8d451cbafa" localSheetId="5" hidden="1">#REF!</definedName>
    <definedName name="MLNKb349298827dd451ca01eae8d451cbafa" localSheetId="7" hidden="1">#REF!</definedName>
    <definedName name="MLNKb349298827dd451ca01eae8d451cbafa" localSheetId="4" hidden="1">#REF!</definedName>
    <definedName name="MLNKb349298827dd451ca01eae8d451cbafa" hidden="1">#REF!</definedName>
    <definedName name="MLNKb42d2ffc2880423dbdccee020c46e293" localSheetId="8" hidden="1">#REF!</definedName>
    <definedName name="MLNKb42d2ffc2880423dbdccee020c46e293" localSheetId="5" hidden="1">#REF!</definedName>
    <definedName name="MLNKb42d2ffc2880423dbdccee020c46e293" localSheetId="7" hidden="1">#REF!</definedName>
    <definedName name="MLNKb42d2ffc2880423dbdccee020c46e293" hidden="1">#REF!</definedName>
    <definedName name="MLNKb4f70c82a31a47ad83b8b7f15bf345a5" hidden="1">#REF!</definedName>
    <definedName name="MLNKb5508efe7987472ab4f953738785d4b4" localSheetId="8" hidden="1">#REF!</definedName>
    <definedName name="MLNKb5508efe7987472ab4f953738785d4b4" localSheetId="5" hidden="1">#REF!</definedName>
    <definedName name="MLNKb5508efe7987472ab4f953738785d4b4" localSheetId="7" hidden="1">#REF!</definedName>
    <definedName name="MLNKb5508efe7987472ab4f953738785d4b4" hidden="1">#REF!</definedName>
    <definedName name="MLNKb816d754e3344cc4be89f8ea0f8c9c94" localSheetId="8" hidden="1">#REF!</definedName>
    <definedName name="MLNKb816d754e3344cc4be89f8ea0f8c9c94" localSheetId="5" hidden="1">#REF!</definedName>
    <definedName name="MLNKb816d754e3344cc4be89f8ea0f8c9c94" localSheetId="7" hidden="1">#REF!</definedName>
    <definedName name="MLNKb816d754e3344cc4be89f8ea0f8c9c94" hidden="1">#REF!</definedName>
    <definedName name="MLNKb8583062930e424f8748226949f89f6c" localSheetId="5" hidden="1">#REF!</definedName>
    <definedName name="MLNKb8583062930e424f8748226949f89f6c" hidden="1">#REF!</definedName>
    <definedName name="MLNKb93d34857bb04fc1a64b9078ec23b406" localSheetId="5" hidden="1">#REF!</definedName>
    <definedName name="MLNKb93d34857bb04fc1a64b9078ec23b406" hidden="1">#REF!</definedName>
    <definedName name="MLNKb9755911bd834082a7d986a6b07d2f82" localSheetId="5" hidden="1">#REF!</definedName>
    <definedName name="MLNKb9755911bd834082a7d986a6b07d2f82" hidden="1">#REF!</definedName>
    <definedName name="MLNKb979ac6f0cab4975bab3cda822c3b1e3" hidden="1">#REF!</definedName>
    <definedName name="MLNKb994f9a4d891480782542be08cb5cc8d" localSheetId="8" hidden="1">#REF!</definedName>
    <definedName name="MLNKb994f9a4d891480782542be08cb5cc8d" localSheetId="5" hidden="1">#REF!</definedName>
    <definedName name="MLNKb994f9a4d891480782542be08cb5cc8d" localSheetId="7" hidden="1">#REF!</definedName>
    <definedName name="MLNKb994f9a4d891480782542be08cb5cc8d" hidden="1">#REF!</definedName>
    <definedName name="MLNKb99b6f56a9e34f35abe68b74e546b1f1" localSheetId="5" hidden="1">#REF!</definedName>
    <definedName name="MLNKb99b6f56a9e34f35abe68b74e546b1f1" hidden="1">#REF!</definedName>
    <definedName name="MLNKb9d53635a48a403cbdc3032cb2bb5329" hidden="1">#REF!</definedName>
    <definedName name="MLNKbb604d3957e44542bb81978f13919299" localSheetId="8" hidden="1">#REF!</definedName>
    <definedName name="MLNKbb604d3957e44542bb81978f13919299" localSheetId="5" hidden="1">#REF!</definedName>
    <definedName name="MLNKbb604d3957e44542bb81978f13919299" localSheetId="7" hidden="1">#REF!</definedName>
    <definedName name="MLNKbb604d3957e44542bb81978f13919299" hidden="1">#REF!</definedName>
    <definedName name="MLNKbcc3d5689b41491a87ad560a88db4968" localSheetId="8" hidden="1">#REF!</definedName>
    <definedName name="MLNKbcc3d5689b41491a87ad560a88db4968" localSheetId="5" hidden="1">#REF!</definedName>
    <definedName name="MLNKbcc3d5689b41491a87ad560a88db4968" localSheetId="7" hidden="1">#REF!</definedName>
    <definedName name="MLNKbcc3d5689b41491a87ad560a88db4968" hidden="1">#REF!</definedName>
    <definedName name="MLNKbdb85fa7051540999df91804d0a0b119" localSheetId="8" hidden="1">#REF!</definedName>
    <definedName name="MLNKbdb85fa7051540999df91804d0a0b119" localSheetId="5" hidden="1">#REF!</definedName>
    <definedName name="MLNKbdb85fa7051540999df91804d0a0b119" localSheetId="7" hidden="1">#REF!</definedName>
    <definedName name="MLNKbdb85fa7051540999df91804d0a0b119" hidden="1">#REF!</definedName>
    <definedName name="MLNKbde3d65e80254dfb87342de54a856d45" localSheetId="8" hidden="1">#REF!</definedName>
    <definedName name="MLNKbde3d65e80254dfb87342de54a856d45" localSheetId="5" hidden="1">#REF!</definedName>
    <definedName name="MLNKbde3d65e80254dfb87342de54a856d45" hidden="1">#REF!</definedName>
    <definedName name="MLNKbea97a0855cb40a9bbf379974dfc80ef" localSheetId="8" hidden="1">#REF!</definedName>
    <definedName name="MLNKbea97a0855cb40a9bbf379974dfc80ef" localSheetId="5" hidden="1">#REF!</definedName>
    <definedName name="MLNKbea97a0855cb40a9bbf379974dfc80ef" localSheetId="7" hidden="1">#REF!</definedName>
    <definedName name="MLNKbea97a0855cb40a9bbf379974dfc80ef" hidden="1">#REF!</definedName>
    <definedName name="MLNKbeed6724f84944a3bc30e3d939a19213" localSheetId="8" hidden="1">#REF!</definedName>
    <definedName name="MLNKbeed6724f84944a3bc30e3d939a19213" localSheetId="5" hidden="1">#REF!</definedName>
    <definedName name="MLNKbeed6724f84944a3bc30e3d939a19213" hidden="1">#REF!</definedName>
    <definedName name="MLNKbeede1d2ef8843e498c74f8e4c0a3652" localSheetId="8" hidden="1">#REF!</definedName>
    <definedName name="MLNKbeede1d2ef8843e498c74f8e4c0a3652" localSheetId="5" hidden="1">#REF!</definedName>
    <definedName name="MLNKbeede1d2ef8843e498c74f8e4c0a3652" hidden="1">#REF!</definedName>
    <definedName name="MLNKbf09c822539741f2ad5743da6ba8f515" localSheetId="8" hidden="1">#REF!</definedName>
    <definedName name="MLNKbf09c822539741f2ad5743da6ba8f515" localSheetId="5" hidden="1">#REF!</definedName>
    <definedName name="MLNKbf09c822539741f2ad5743da6ba8f515" localSheetId="7" hidden="1">#REF!</definedName>
    <definedName name="MLNKbf09c822539741f2ad5743da6ba8f515" hidden="1">#REF!</definedName>
    <definedName name="MLNKbfb2535ee8da4dfaadd79b8d0747322e" localSheetId="8" hidden="1">#REF!</definedName>
    <definedName name="MLNKbfb2535ee8da4dfaadd79b8d0747322e" localSheetId="5" hidden="1">#REF!</definedName>
    <definedName name="MLNKbfb2535ee8da4dfaadd79b8d0747322e" hidden="1">#REF!</definedName>
    <definedName name="MLNKc090f0f8359f426190a3ea42e5d45556" localSheetId="8" hidden="1">#REF!</definedName>
    <definedName name="MLNKc090f0f8359f426190a3ea42e5d45556" localSheetId="5" hidden="1">#REF!</definedName>
    <definedName name="MLNKc090f0f8359f426190a3ea42e5d45556" hidden="1">#REF!</definedName>
    <definedName name="MLNKc0911c223c7c493098e644d1619b59b8" localSheetId="5" hidden="1">#REF!</definedName>
    <definedName name="MLNKc0911c223c7c493098e644d1619b59b8" hidden="1">#REF!</definedName>
    <definedName name="MLNKc0e85a2f8d55446c9fc535e85305a73a" localSheetId="5" hidden="1">#REF!</definedName>
    <definedName name="MLNKc0e85a2f8d55446c9fc535e85305a73a" hidden="1">#REF!</definedName>
    <definedName name="MLNKc17c01caf48f46be9271967eeaf0d1a7" localSheetId="5" hidden="1">#REF!</definedName>
    <definedName name="MLNKc17c01caf48f46be9271967eeaf0d1a7" hidden="1">#REF!</definedName>
    <definedName name="MLNKc1b2d591990d430da2fa806f29cc875d" localSheetId="5" hidden="1">#REF!</definedName>
    <definedName name="MLNKc1b2d591990d430da2fa806f29cc875d" hidden="1">#REF!</definedName>
    <definedName name="MLNKc22cecafb47244e890ad7ce55a9ceaf9" localSheetId="5" hidden="1">#REF!</definedName>
    <definedName name="MLNKc22cecafb47244e890ad7ce55a9ceaf9" hidden="1">#REF!</definedName>
    <definedName name="MLNKc23bb7e037854afdbfb318463627a51f" localSheetId="5" hidden="1">#REF!</definedName>
    <definedName name="MLNKc23bb7e037854afdbfb318463627a51f" hidden="1">#REF!</definedName>
    <definedName name="MLNKc28702ddf99a41bcb1a9fde89d97ec2a" localSheetId="8" hidden="1">#REF!</definedName>
    <definedName name="MLNKc28702ddf99a41bcb1a9fde89d97ec2a" localSheetId="5" hidden="1">#REF!</definedName>
    <definedName name="MLNKc28702ddf99a41bcb1a9fde89d97ec2a" localSheetId="7" hidden="1">#REF!</definedName>
    <definedName name="MLNKc28702ddf99a41bcb1a9fde89d97ec2a" hidden="1">#REF!</definedName>
    <definedName name="MLNKc3a76ad0a2ea45779efb1a55c38f04a5" localSheetId="8" hidden="1">#REF!</definedName>
    <definedName name="MLNKc3a76ad0a2ea45779efb1a55c38f04a5" localSheetId="5" hidden="1">#REF!</definedName>
    <definedName name="MLNKc3a76ad0a2ea45779efb1a55c38f04a5" localSheetId="7" hidden="1">#REF!</definedName>
    <definedName name="MLNKc3a76ad0a2ea45779efb1a55c38f04a5" localSheetId="4" hidden="1">#REF!</definedName>
    <definedName name="MLNKc3a76ad0a2ea45779efb1a55c38f04a5" hidden="1">#REF!</definedName>
    <definedName name="MLNKc45014c3c67243099c9226300cc0468b" localSheetId="8" hidden="1">#REF!</definedName>
    <definedName name="MLNKc45014c3c67243099c9226300cc0468b" localSheetId="5" hidden="1">#REF!</definedName>
    <definedName name="MLNKc45014c3c67243099c9226300cc0468b" localSheetId="7" hidden="1">#REF!</definedName>
    <definedName name="MLNKc45014c3c67243099c9226300cc0468b" hidden="1">#REF!</definedName>
    <definedName name="MLNKc4b06ba3b51a4ec4b8c276ecb244e1e0" localSheetId="8" hidden="1">#REF!</definedName>
    <definedName name="MLNKc4b06ba3b51a4ec4b8c276ecb244e1e0" localSheetId="5" hidden="1">#REF!</definedName>
    <definedName name="MLNKc4b06ba3b51a4ec4b8c276ecb244e1e0" localSheetId="7" hidden="1">#REF!</definedName>
    <definedName name="MLNKc4b06ba3b51a4ec4b8c276ecb244e1e0" hidden="1">#REF!</definedName>
    <definedName name="MLNKc52dfa536e6247af8b2d4721387e97e3" localSheetId="5" hidden="1">#REF!</definedName>
    <definedName name="MLNKc52dfa536e6247af8b2d4721387e97e3" hidden="1">#REF!</definedName>
    <definedName name="MLNKc5c18166bf51464b911a664a66f2ea64" localSheetId="8" hidden="1">#REF!</definedName>
    <definedName name="MLNKc5c18166bf51464b911a664a66f2ea64" localSheetId="5" hidden="1">#REF!</definedName>
    <definedName name="MLNKc5c18166bf51464b911a664a66f2ea64" localSheetId="7" hidden="1">#REF!</definedName>
    <definedName name="MLNKc5c18166bf51464b911a664a66f2ea64" hidden="1">#REF!</definedName>
    <definedName name="MLNKc774833e88f14f5585a6d1ea20519e72" localSheetId="8" hidden="1">#REF!</definedName>
    <definedName name="MLNKc774833e88f14f5585a6d1ea20519e72" localSheetId="5" hidden="1">#REF!</definedName>
    <definedName name="MLNKc774833e88f14f5585a6d1ea20519e72" localSheetId="7" hidden="1">#REF!</definedName>
    <definedName name="MLNKc774833e88f14f5585a6d1ea20519e72" hidden="1">#REF!</definedName>
    <definedName name="MLNKc842a6653ba84f498592833351bba869" localSheetId="8" hidden="1">#REF!</definedName>
    <definedName name="MLNKc842a6653ba84f498592833351bba869" localSheetId="5" hidden="1">#REF!</definedName>
    <definedName name="MLNKc842a6653ba84f498592833351bba869" hidden="1">#REF!</definedName>
    <definedName name="MLNKc950751ff212401bb3399138aeb08071" localSheetId="8" hidden="1">#REF!</definedName>
    <definedName name="MLNKc950751ff212401bb3399138aeb08071" localSheetId="5" hidden="1">#REF!</definedName>
    <definedName name="MLNKc950751ff212401bb3399138aeb08071" localSheetId="7" hidden="1">#REF!</definedName>
    <definedName name="MLNKc950751ff212401bb3399138aeb08071" hidden="1">#REF!</definedName>
    <definedName name="MLNKc974773dd9474facb0097b8ba86c9c88" localSheetId="8" hidden="1">#REF!</definedName>
    <definedName name="MLNKc974773dd9474facb0097b8ba86c9c88" localSheetId="5" hidden="1">#REF!</definedName>
    <definedName name="MLNKc974773dd9474facb0097b8ba86c9c88" hidden="1">#REF!</definedName>
    <definedName name="MLNKc9e3c53ddd1846e4acc39ec87f03525e" localSheetId="8" hidden="1">#REF!</definedName>
    <definedName name="MLNKc9e3c53ddd1846e4acc39ec87f03525e" localSheetId="5" hidden="1">#REF!</definedName>
    <definedName name="MLNKc9e3c53ddd1846e4acc39ec87f03525e" hidden="1">#REF!</definedName>
    <definedName name="MLNKcb0c5612c95149aab0a0b4545a83d83a" localSheetId="5" hidden="1">#REF!</definedName>
    <definedName name="MLNKcb0c5612c95149aab0a0b4545a83d83a" hidden="1">#REF!</definedName>
    <definedName name="MLNKcb52cb82696449c4acaccd75559d9533" localSheetId="8" hidden="1">#REF!</definedName>
    <definedName name="MLNKcb52cb82696449c4acaccd75559d9533" localSheetId="5" hidden="1">#REF!</definedName>
    <definedName name="MLNKcb52cb82696449c4acaccd75559d9533" localSheetId="7" hidden="1">#REF!</definedName>
    <definedName name="MLNKcb52cb82696449c4acaccd75559d9533" hidden="1">#REF!</definedName>
    <definedName name="MLNKcca92169cf9044b283c9d1ae5a573598" localSheetId="8" hidden="1">#REF!</definedName>
    <definedName name="MLNKcca92169cf9044b283c9d1ae5a573598" localSheetId="5" hidden="1">#REF!</definedName>
    <definedName name="MLNKcca92169cf9044b283c9d1ae5a573598" localSheetId="7" hidden="1">#REF!</definedName>
    <definedName name="MLNKcca92169cf9044b283c9d1ae5a573598" hidden="1">#REF!</definedName>
    <definedName name="MLNKcd2f59e8aa124177bbf584ac68d410cd" localSheetId="8" hidden="1">#REF!</definedName>
    <definedName name="MLNKcd2f59e8aa124177bbf584ac68d410cd" localSheetId="5" hidden="1">#REF!</definedName>
    <definedName name="MLNKcd2f59e8aa124177bbf584ac68d410cd" hidden="1">#REF!</definedName>
    <definedName name="MLNKcd4c59a5e6914ade8985355fca18cdd8" localSheetId="8" hidden="1">#REF!</definedName>
    <definedName name="MLNKcd4c59a5e6914ade8985355fca18cdd8" localSheetId="5" hidden="1">#REF!</definedName>
    <definedName name="MLNKcd4c59a5e6914ade8985355fca18cdd8" hidden="1">#REF!</definedName>
    <definedName name="MLNKcdfd123717954f7282c5a06900bb6d10" localSheetId="8" hidden="1">#REF!</definedName>
    <definedName name="MLNKcdfd123717954f7282c5a06900bb6d10" localSheetId="5" hidden="1">#REF!</definedName>
    <definedName name="MLNKcdfd123717954f7282c5a06900bb6d10" localSheetId="7" hidden="1">#REF!</definedName>
    <definedName name="MLNKcdfd123717954f7282c5a06900bb6d10" hidden="1">#REF!</definedName>
    <definedName name="MLNKce1a9386d4ff469e851d118a2b4216b1" localSheetId="8" hidden="1">#REF!</definedName>
    <definedName name="MLNKce1a9386d4ff469e851d118a2b4216b1" localSheetId="5" hidden="1">#REF!</definedName>
    <definedName name="MLNKce1a9386d4ff469e851d118a2b4216b1" hidden="1">#REF!</definedName>
    <definedName name="MLNKcf2d5c047a684f0a8f8bfc0b5a1d2295" localSheetId="8" hidden="1">#REF!</definedName>
    <definedName name="MLNKcf2d5c047a684f0a8f8bfc0b5a1d2295" localSheetId="5" hidden="1">#REF!</definedName>
    <definedName name="MLNKcf2d5c047a684f0a8f8bfc0b5a1d2295" localSheetId="7" hidden="1">#REF!</definedName>
    <definedName name="MLNKcf2d5c047a684f0a8f8bfc0b5a1d2295" hidden="1">#REF!</definedName>
    <definedName name="MLNKd04f1a930c2a4d0f8e650f7c49428bed" localSheetId="8" hidden="1">#REF!</definedName>
    <definedName name="MLNKd04f1a930c2a4d0f8e650f7c49428bed" localSheetId="5" hidden="1">#REF!</definedName>
    <definedName name="MLNKd04f1a930c2a4d0f8e650f7c49428bed" localSheetId="7" hidden="1">#REF!</definedName>
    <definedName name="MLNKd04f1a930c2a4d0f8e650f7c49428bed" hidden="1">#REF!</definedName>
    <definedName name="MLNKd0dd92e1cef94a4dac9bd06422abbfb0" localSheetId="8" hidden="1">#REF!</definedName>
    <definedName name="MLNKd0dd92e1cef94a4dac9bd06422abbfb0" localSheetId="5" hidden="1">#REF!</definedName>
    <definedName name="MLNKd0dd92e1cef94a4dac9bd06422abbfb0" hidden="1">#REF!</definedName>
    <definedName name="MLNKd30362751fd14500956ac77cd5b6c928" localSheetId="8" hidden="1">#REF!</definedName>
    <definedName name="MLNKd30362751fd14500956ac77cd5b6c928" localSheetId="5" hidden="1">#REF!</definedName>
    <definedName name="MLNKd30362751fd14500956ac77cd5b6c928" localSheetId="7" hidden="1">#REF!</definedName>
    <definedName name="MLNKd30362751fd14500956ac77cd5b6c928" hidden="1">#REF!</definedName>
    <definedName name="MLNKd33b38b9404a489393116a4e3f21e4ba" localSheetId="8" hidden="1">#REF!</definedName>
    <definedName name="MLNKd33b38b9404a489393116a4e3f21e4ba" localSheetId="5" hidden="1">#REF!</definedName>
    <definedName name="MLNKd33b38b9404a489393116a4e3f21e4ba" hidden="1">#REF!</definedName>
    <definedName name="MLNKd3523672e9e64b65a5b09c20b1f0f2c5" localSheetId="8" hidden="1">#REF!</definedName>
    <definedName name="MLNKd3523672e9e64b65a5b09c20b1f0f2c5" localSheetId="5" hidden="1">#REF!</definedName>
    <definedName name="MLNKd3523672e9e64b65a5b09c20b1f0f2c5" hidden="1">#REF!</definedName>
    <definedName name="MLNKd3b085692077475c881219fffa7851a4" localSheetId="8" hidden="1">#REF!</definedName>
    <definedName name="MLNKd3b085692077475c881219fffa7851a4" localSheetId="5" hidden="1">#REF!</definedName>
    <definedName name="MLNKd3b085692077475c881219fffa7851a4" localSheetId="7" hidden="1">#REF!</definedName>
    <definedName name="MLNKd3b085692077475c881219fffa7851a4" hidden="1">#REF!</definedName>
    <definedName name="MLNKd457f50f3db7487aaaf4cbbe1b7b85f0" localSheetId="8" hidden="1">#REF!</definedName>
    <definedName name="MLNKd457f50f3db7487aaaf4cbbe1b7b85f0" localSheetId="5" hidden="1">#REF!</definedName>
    <definedName name="MLNKd457f50f3db7487aaaf4cbbe1b7b85f0" hidden="1">#REF!</definedName>
    <definedName name="MLNKd500c6f93fc04a9ab91d89f1d26a5bda" localSheetId="8" hidden="1">#REF!</definedName>
    <definedName name="MLNKd500c6f93fc04a9ab91d89f1d26a5bda" localSheetId="5" hidden="1">#REF!</definedName>
    <definedName name="MLNKd500c6f93fc04a9ab91d89f1d26a5bda" hidden="1">#REF!</definedName>
    <definedName name="MLNKd572d1969c5e45a5a651c723b07711e1" localSheetId="8" hidden="1">#REF!</definedName>
    <definedName name="MLNKd572d1969c5e45a5a651c723b07711e1" localSheetId="5" hidden="1">#REF!</definedName>
    <definedName name="MLNKd572d1969c5e45a5a651c723b07711e1" localSheetId="7" hidden="1">#REF!</definedName>
    <definedName name="MLNKd572d1969c5e45a5a651c723b07711e1" hidden="1">#REF!</definedName>
    <definedName name="MLNKd5a9a247d8d94a6abe2159ecd153eb1e" localSheetId="8" hidden="1">#REF!</definedName>
    <definedName name="MLNKd5a9a247d8d94a6abe2159ecd153eb1e" localSheetId="5" hidden="1">#REF!</definedName>
    <definedName name="MLNKd5a9a247d8d94a6abe2159ecd153eb1e" hidden="1">#REF!</definedName>
    <definedName name="MLNKd60f92bab68c4087bb693e7adfc318ae" localSheetId="8" hidden="1">#REF!</definedName>
    <definedName name="MLNKd60f92bab68c4087bb693e7adfc318ae" localSheetId="5" hidden="1">#REF!</definedName>
    <definedName name="MLNKd60f92bab68c4087bb693e7adfc318ae" hidden="1">#REF!</definedName>
    <definedName name="MLNKd6345eea8edd438a86063a19e38525c2" localSheetId="5" hidden="1">#REF!</definedName>
    <definedName name="MLNKd6345eea8edd438a86063a19e38525c2" hidden="1">#REF!</definedName>
    <definedName name="MLNKd6757d4fd35f4b5f9c157e11b9be9592" localSheetId="5" hidden="1">#REF!</definedName>
    <definedName name="MLNKd6757d4fd35f4b5f9c157e11b9be9592" hidden="1">#REF!</definedName>
    <definedName name="MLNKd7638984428141099e5ebdc5433ad1cb" localSheetId="8" hidden="1">#REF!</definedName>
    <definedName name="MLNKd7638984428141099e5ebdc5433ad1cb" localSheetId="5" hidden="1">#REF!</definedName>
    <definedName name="MLNKd7638984428141099e5ebdc5433ad1cb" localSheetId="7" hidden="1">#REF!</definedName>
    <definedName name="MLNKd7638984428141099e5ebdc5433ad1cb" hidden="1">#REF!</definedName>
    <definedName name="MLNKd7dd50d502ff4917b8cef972de06f4b7" localSheetId="8" hidden="1">#REF!</definedName>
    <definedName name="MLNKd7dd50d502ff4917b8cef972de06f4b7" localSheetId="5" hidden="1">#REF!</definedName>
    <definedName name="MLNKd7dd50d502ff4917b8cef972de06f4b7" hidden="1">#REF!</definedName>
    <definedName name="MLNKd9209ddc786e4182a7f4d866f6bfae70" localSheetId="8" hidden="1">#REF!</definedName>
    <definedName name="MLNKd9209ddc786e4182a7f4d866f6bfae70" localSheetId="5" hidden="1">#REF!</definedName>
    <definedName name="MLNKd9209ddc786e4182a7f4d866f6bfae70" localSheetId="7" hidden="1">#REF!</definedName>
    <definedName name="MLNKd9209ddc786e4182a7f4d866f6bfae70" hidden="1">#REF!</definedName>
    <definedName name="MLNKd94fb142363a4045967b7d07a80abf6e" localSheetId="8" hidden="1">#REF!</definedName>
    <definedName name="MLNKd94fb142363a4045967b7d07a80abf6e" localSheetId="5" hidden="1">#REF!</definedName>
    <definedName name="MLNKd94fb142363a4045967b7d07a80abf6e" hidden="1">#REF!</definedName>
    <definedName name="MLNKd96dc4db62c14ffda9b013a931c13d82" hidden="1">#REF!</definedName>
    <definedName name="MLNKda2d915548204ed49edbbfc1645eb5ba" localSheetId="8" hidden="1">#REF!</definedName>
    <definedName name="MLNKda2d915548204ed49edbbfc1645eb5ba" localSheetId="5" hidden="1">#REF!</definedName>
    <definedName name="MLNKda2d915548204ed49edbbfc1645eb5ba" localSheetId="7" hidden="1">#REF!</definedName>
    <definedName name="MLNKda2d915548204ed49edbbfc1645eb5ba" hidden="1">#REF!</definedName>
    <definedName name="MLNKda58f8a2145646239179163c0299793b" localSheetId="5" hidden="1">#REF!</definedName>
    <definedName name="MLNKda58f8a2145646239179163c0299793b" hidden="1">#REF!</definedName>
    <definedName name="MLNKda62fae5d3634009bb36d3b099154e68" localSheetId="5" hidden="1">#REF!</definedName>
    <definedName name="MLNKda62fae5d3634009bb36d3b099154e68" hidden="1">#REF!</definedName>
    <definedName name="MLNKda715c062c524ca593a6e79787c07cda" localSheetId="5" hidden="1">#REF!</definedName>
    <definedName name="MLNKda715c062c524ca593a6e79787c07cda" hidden="1">#REF!</definedName>
    <definedName name="MLNKda9714ded189452b8d36646278847408" localSheetId="5" hidden="1">#REF!</definedName>
    <definedName name="MLNKda9714ded189452b8d36646278847408" hidden="1">#REF!</definedName>
    <definedName name="MLNKda9ae8c008cd46b0a30a432bd98e2a92" localSheetId="5" hidden="1">#REF!</definedName>
    <definedName name="MLNKda9ae8c008cd46b0a30a432bd98e2a92" hidden="1">#REF!</definedName>
    <definedName name="MLNKdab0c3fc4fa44f029e9455459c5863cc" localSheetId="8" hidden="1">#REF!</definedName>
    <definedName name="MLNKdab0c3fc4fa44f029e9455459c5863cc" localSheetId="5" hidden="1">#REF!</definedName>
    <definedName name="MLNKdab0c3fc4fa44f029e9455459c5863cc" localSheetId="7" hidden="1">#REF!</definedName>
    <definedName name="MLNKdab0c3fc4fa44f029e9455459c5863cc" hidden="1">#REF!</definedName>
    <definedName name="MLNKdac0a3da1f474bb49bbfe2e104e1a456" localSheetId="8" hidden="1">#REF!</definedName>
    <definedName name="MLNKdac0a3da1f474bb49bbfe2e104e1a456" localSheetId="5" hidden="1">#REF!</definedName>
    <definedName name="MLNKdac0a3da1f474bb49bbfe2e104e1a456" hidden="1">#REF!</definedName>
    <definedName name="MLNKdb0b61caa08b42499f7a520d9d9512d5" localSheetId="8" hidden="1">#REF!</definedName>
    <definedName name="MLNKdb0b61caa08b42499f7a520d9d9512d5" localSheetId="5" hidden="1">#REF!</definedName>
    <definedName name="MLNKdb0b61caa08b42499f7a520d9d9512d5" hidden="1">#REF!</definedName>
    <definedName name="MLNKdbffc65f47524dd8a6970ab5516c54b8" localSheetId="5" hidden="1">#REF!</definedName>
    <definedName name="MLNKdbffc65f47524dd8a6970ab5516c54b8" hidden="1">#REF!</definedName>
    <definedName name="MLNKdc3bd7f720274d3985a7ad930d0aec81" localSheetId="5" hidden="1">#REF!</definedName>
    <definedName name="MLNKdc3bd7f720274d3985a7ad930d0aec81" hidden="1">#REF!</definedName>
    <definedName name="MLNKdc540b1653014c88a67ce3e63b233581" localSheetId="8" hidden="1">#REF!</definedName>
    <definedName name="MLNKdc540b1653014c88a67ce3e63b233581" localSheetId="5" hidden="1">#REF!</definedName>
    <definedName name="MLNKdc540b1653014c88a67ce3e63b233581" localSheetId="7" hidden="1">#REF!</definedName>
    <definedName name="MLNKdc540b1653014c88a67ce3e63b233581" localSheetId="4" hidden="1">#REF!</definedName>
    <definedName name="MLNKdc540b1653014c88a67ce3e63b233581" hidden="1">#REF!</definedName>
    <definedName name="MLNKdd784700188c43aaac0e4bd2d6d21af3" localSheetId="8" hidden="1">#REF!</definedName>
    <definedName name="MLNKdd784700188c43aaac0e4bd2d6d21af3" localSheetId="5" hidden="1">#REF!</definedName>
    <definedName name="MLNKdd784700188c43aaac0e4bd2d6d21af3" localSheetId="7" hidden="1">#REF!</definedName>
    <definedName name="MLNKdd784700188c43aaac0e4bd2d6d21af3" hidden="1">#REF!</definedName>
    <definedName name="MLNKde028b07903e49a1b07f84b69b0242c3" localSheetId="5" hidden="1">#REF!</definedName>
    <definedName name="MLNKde028b07903e49a1b07f84b69b0242c3" hidden="1">#REF!</definedName>
    <definedName name="MLNKdf04489994304a3f97d281f9fa73f034" localSheetId="8" hidden="1">#REF!</definedName>
    <definedName name="MLNKdf04489994304a3f97d281f9fa73f034" localSheetId="5" hidden="1">#REF!</definedName>
    <definedName name="MLNKdf04489994304a3f97d281f9fa73f034" localSheetId="7" hidden="1">#REF!</definedName>
    <definedName name="MLNKdf04489994304a3f97d281f9fa73f034" hidden="1">#REF!</definedName>
    <definedName name="MLNKdf5caf4e0e6a4d17831719e6acee4572" localSheetId="8" hidden="1">#REF!</definedName>
    <definedName name="MLNKdf5caf4e0e6a4d17831719e6acee4572" localSheetId="5" hidden="1">#REF!</definedName>
    <definedName name="MLNKdf5caf4e0e6a4d17831719e6acee4572" hidden="1">#REF!</definedName>
    <definedName name="MLNKdf7b39d34667409c95462c25978584ad" localSheetId="5" hidden="1">#REF!</definedName>
    <definedName name="MLNKdf7b39d34667409c95462c25978584ad" hidden="1">#REF!</definedName>
    <definedName name="MLNKe0a3e82ecea64e02b4d71c2ec52b4a5f" localSheetId="5" hidden="1">#REF!</definedName>
    <definedName name="MLNKe0a3e82ecea64e02b4d71c2ec52b4a5f" hidden="1">#REF!</definedName>
    <definedName name="MLNKe101f801665548a08e039d3183cc252f" localSheetId="5" hidden="1">#REF!</definedName>
    <definedName name="MLNKe101f801665548a08e039d3183cc252f" hidden="1">#REF!</definedName>
    <definedName name="MLNKe15d8bfb7c78473ba833a0b8fb531e7a" localSheetId="5" hidden="1">#REF!</definedName>
    <definedName name="MLNKe15d8bfb7c78473ba833a0b8fb531e7a" hidden="1">#REF!</definedName>
    <definedName name="MLNKe20944887eb84e1ba227fdb7c8b68ec5" localSheetId="8" hidden="1">#REF!</definedName>
    <definedName name="MLNKe20944887eb84e1ba227fdb7c8b68ec5" localSheetId="5" hidden="1">#REF!</definedName>
    <definedName name="MLNKe20944887eb84e1ba227fdb7c8b68ec5" localSheetId="7" hidden="1">#REF!</definedName>
    <definedName name="MLNKe20944887eb84e1ba227fdb7c8b68ec5" hidden="1">#REF!</definedName>
    <definedName name="MLNKe367e4256edd4c78ac89b8b89adf6305" localSheetId="8" hidden="1">#REF!</definedName>
    <definedName name="MLNKe367e4256edd4c78ac89b8b89adf6305" localSheetId="5" hidden="1">#REF!</definedName>
    <definedName name="MLNKe367e4256edd4c78ac89b8b89adf6305" localSheetId="7" hidden="1">#REF!</definedName>
    <definedName name="MLNKe367e4256edd4c78ac89b8b89adf6305" hidden="1">#REF!</definedName>
    <definedName name="MLNKe3801a78f88f4bb0af36985252ace683" localSheetId="8" hidden="1">#REF!</definedName>
    <definedName name="MLNKe3801a78f88f4bb0af36985252ace683" localSheetId="5" hidden="1">#REF!</definedName>
    <definedName name="MLNKe3801a78f88f4bb0af36985252ace683" hidden="1">#REF!</definedName>
    <definedName name="MLNKe38279966f754476be6f361af519f88f" localSheetId="8" hidden="1">#REF!</definedName>
    <definedName name="MLNKe38279966f754476be6f361af519f88f" localSheetId="5" hidden="1">#REF!</definedName>
    <definedName name="MLNKe38279966f754476be6f361af519f88f" hidden="1">#REF!</definedName>
    <definedName name="MLNKe38b0304c6e14fcdbd573ee8ff096b71" localSheetId="5" hidden="1">#REF!</definedName>
    <definedName name="MLNKe38b0304c6e14fcdbd573ee8ff096b71" hidden="1">#REF!</definedName>
    <definedName name="MLNKe3de2b25ed2a4fcdb532085f4626be8b" localSheetId="5" hidden="1">#REF!</definedName>
    <definedName name="MLNKe3de2b25ed2a4fcdb532085f4626be8b" hidden="1">#REF!</definedName>
    <definedName name="MLNKe4957daaf9eb4a1ea6e0ae5b9284ba9a" localSheetId="5" hidden="1">#REF!</definedName>
    <definedName name="MLNKe4957daaf9eb4a1ea6e0ae5b9284ba9a" hidden="1">#REF!</definedName>
    <definedName name="MLNKe49bbe102cbe481c83b982dc5eb99c75" localSheetId="5" hidden="1">#REF!</definedName>
    <definedName name="MLNKe49bbe102cbe481c83b982dc5eb99c75" hidden="1">#REF!</definedName>
    <definedName name="MLNKe4c078a0196a49de8d50e8ae6bdcc558" localSheetId="5" hidden="1">#REF!</definedName>
    <definedName name="MLNKe4c078a0196a49de8d50e8ae6bdcc558" hidden="1">#REF!</definedName>
    <definedName name="MLNKe4df9b0ee93f49bfa3cebb2385be6721" localSheetId="8" hidden="1">#REF!</definedName>
    <definedName name="MLNKe4df9b0ee93f49bfa3cebb2385be6721" localSheetId="5" hidden="1">#REF!</definedName>
    <definedName name="MLNKe4df9b0ee93f49bfa3cebb2385be6721" localSheetId="7" hidden="1">#REF!</definedName>
    <definedName name="MLNKe4df9b0ee93f49bfa3cebb2385be6721" hidden="1">#REF!</definedName>
    <definedName name="MLNKe5b4a1fc432d4c12b49fd9d7aff55457" localSheetId="8" hidden="1">#REF!</definedName>
    <definedName name="MLNKe5b4a1fc432d4c12b49fd9d7aff55457" localSheetId="5" hidden="1">#REF!</definedName>
    <definedName name="MLNKe5b4a1fc432d4c12b49fd9d7aff55457" localSheetId="7" hidden="1">#REF!</definedName>
    <definedName name="MLNKe5b4a1fc432d4c12b49fd9d7aff55457" hidden="1">#REF!</definedName>
    <definedName name="MLNKe681e8ce59ea4ec4a572ebe2141df7d0" localSheetId="8" hidden="1">#REF!</definedName>
    <definedName name="MLNKe681e8ce59ea4ec4a572ebe2141df7d0" localSheetId="5" hidden="1">#REF!</definedName>
    <definedName name="MLNKe681e8ce59ea4ec4a572ebe2141df7d0" hidden="1">#REF!</definedName>
    <definedName name="MLNKe68bc2eae14144b7a1fc43fe2ebfaa65" localSheetId="8" hidden="1">#REF!</definedName>
    <definedName name="MLNKe68bc2eae14144b7a1fc43fe2ebfaa65" localSheetId="5" hidden="1">#REF!</definedName>
    <definedName name="MLNKe68bc2eae14144b7a1fc43fe2ebfaa65" hidden="1">#REF!</definedName>
    <definedName name="MLNKe6e54db7691a4821a439522821796f8e" localSheetId="5" hidden="1">#REF!</definedName>
    <definedName name="MLNKe6e54db7691a4821a439522821796f8e" hidden="1">#REF!</definedName>
    <definedName name="MLNKe768a3fd5af143beaff39adac7b4fb2e" localSheetId="8" hidden="1">#REF!</definedName>
    <definedName name="MLNKe768a3fd5af143beaff39adac7b4fb2e" localSheetId="5" hidden="1">#REF!</definedName>
    <definedName name="MLNKe768a3fd5af143beaff39adac7b4fb2e" localSheetId="7" hidden="1">#REF!</definedName>
    <definedName name="MLNKe768a3fd5af143beaff39adac7b4fb2e" hidden="1">#REF!</definedName>
    <definedName name="MLNKe7823e83a54944c8a76e160e6a946ff6" localSheetId="8" hidden="1">#REF!</definedName>
    <definedName name="MLNKe7823e83a54944c8a76e160e6a946ff6" localSheetId="5" hidden="1">#REF!</definedName>
    <definedName name="MLNKe7823e83a54944c8a76e160e6a946ff6" localSheetId="7" hidden="1">#REF!</definedName>
    <definedName name="MLNKe7823e83a54944c8a76e160e6a946ff6" hidden="1">#REF!</definedName>
    <definedName name="MLNKe8312b1ac7544f699a6e51353d45ca4d" localSheetId="8" hidden="1">#REF!</definedName>
    <definedName name="MLNKe8312b1ac7544f699a6e51353d45ca4d" localSheetId="5" hidden="1">#REF!</definedName>
    <definedName name="MLNKe8312b1ac7544f699a6e51353d45ca4d" hidden="1">#REF!</definedName>
    <definedName name="MLNKe96f548d2c5442b8b620df06fb00ea72" localSheetId="8" hidden="1">#REF!</definedName>
    <definedName name="MLNKe96f548d2c5442b8b620df06fb00ea72" localSheetId="5" hidden="1">#REF!</definedName>
    <definedName name="MLNKe96f548d2c5442b8b620df06fb00ea72" localSheetId="7" hidden="1">#REF!</definedName>
    <definedName name="MLNKe96f548d2c5442b8b620df06fb00ea72" hidden="1">#REF!</definedName>
    <definedName name="MLNKea0bd8df58fa47aa8a8cffb2990cbed8" localSheetId="8" hidden="1">#REF!</definedName>
    <definedName name="MLNKea0bd8df58fa47aa8a8cffb2990cbed8" localSheetId="5" hidden="1">#REF!</definedName>
    <definedName name="MLNKea0bd8df58fa47aa8a8cffb2990cbed8" hidden="1">#REF!</definedName>
    <definedName name="MLNKeb1d5e4a4a414d659e3b9fd0d27cd1f0" localSheetId="8" hidden="1">#REF!</definedName>
    <definedName name="MLNKeb1d5e4a4a414d659e3b9fd0d27cd1f0" localSheetId="5" hidden="1">#REF!</definedName>
    <definedName name="MLNKeb1d5e4a4a414d659e3b9fd0d27cd1f0" localSheetId="7" hidden="1">#REF!</definedName>
    <definedName name="MLNKeb1d5e4a4a414d659e3b9fd0d27cd1f0" hidden="1">#REF!</definedName>
    <definedName name="MLNKeb2c235dfd4d445d813aaee85b1c01ea" localSheetId="8" hidden="1">#REF!</definedName>
    <definedName name="MLNKeb2c235dfd4d445d813aaee85b1c01ea" localSheetId="5" hidden="1">#REF!</definedName>
    <definedName name="MLNKeb2c235dfd4d445d813aaee85b1c01ea" hidden="1">#REF!</definedName>
    <definedName name="MLNKebd76e8c5e1047d99182ae05fa70403c" localSheetId="8" hidden="1">#REF!</definedName>
    <definedName name="MLNKebd76e8c5e1047d99182ae05fa70403c" localSheetId="5" hidden="1">#REF!</definedName>
    <definedName name="MLNKebd76e8c5e1047d99182ae05fa70403c" localSheetId="7" hidden="1">#REF!</definedName>
    <definedName name="MLNKebd76e8c5e1047d99182ae05fa70403c" hidden="1">#REF!</definedName>
    <definedName name="MLNKec5ae76f6d63450a92cbb4402d7e67aa" localSheetId="8" hidden="1">#REF!</definedName>
    <definedName name="MLNKec5ae76f6d63450a92cbb4402d7e67aa" localSheetId="5" hidden="1">#REF!</definedName>
    <definedName name="MLNKec5ae76f6d63450a92cbb4402d7e67aa" hidden="1">#REF!</definedName>
    <definedName name="MLNKec780d6aadd844acab6521c80f8d46dc" localSheetId="8" hidden="1">#REF!</definedName>
    <definedName name="MLNKec780d6aadd844acab6521c80f8d46dc" localSheetId="5" hidden="1">#REF!</definedName>
    <definedName name="MLNKec780d6aadd844acab6521c80f8d46dc" hidden="1">#REF!</definedName>
    <definedName name="MLNKed4c712987ed4a26914aacabb3cb5a07" localSheetId="8" hidden="1">#REF!</definedName>
    <definedName name="MLNKed4c712987ed4a26914aacabb3cb5a07" localSheetId="5" hidden="1">#REF!</definedName>
    <definedName name="MLNKed4c712987ed4a26914aacabb3cb5a07" localSheetId="7" hidden="1">#REF!</definedName>
    <definedName name="MLNKed4c712987ed4a26914aacabb3cb5a07" hidden="1">#REF!</definedName>
    <definedName name="MLNKeddc187a60694639a530d9f81932b352" localSheetId="8" hidden="1">#REF!</definedName>
    <definedName name="MLNKeddc187a60694639a530d9f81932b352" localSheetId="5" hidden="1">#REF!</definedName>
    <definedName name="MLNKeddc187a60694639a530d9f81932b352" hidden="1">#REF!</definedName>
    <definedName name="MLNKee18904b977444c4a81c4150ab7003f3" localSheetId="8" hidden="1">#REF!</definedName>
    <definedName name="MLNKee18904b977444c4a81c4150ab7003f3" localSheetId="5" hidden="1">#REF!</definedName>
    <definedName name="MLNKee18904b977444c4a81c4150ab7003f3" hidden="1">#REF!</definedName>
    <definedName name="MLNKee67bd5619e1462d88447b08abd8c0ef" localSheetId="8" hidden="1">#REF!</definedName>
    <definedName name="MLNKee67bd5619e1462d88447b08abd8c0ef" localSheetId="5" hidden="1">#REF!</definedName>
    <definedName name="MLNKee67bd5619e1462d88447b08abd8c0ef" localSheetId="7" hidden="1">#REF!</definedName>
    <definedName name="MLNKee67bd5619e1462d88447b08abd8c0ef" hidden="1">#REF!</definedName>
    <definedName name="MLNKeeb339a109374f9d80115674cfecbde9" localSheetId="8" hidden="1">#REF!</definedName>
    <definedName name="MLNKeeb339a109374f9d80115674cfecbde9" localSheetId="5" hidden="1">#REF!</definedName>
    <definedName name="MLNKeeb339a109374f9d80115674cfecbde9" hidden="1">#REF!</definedName>
    <definedName name="MLNKef55fa396e3d42d4b6a5646d3529262b" localSheetId="8" hidden="1">#REF!</definedName>
    <definedName name="MLNKef55fa396e3d42d4b6a5646d3529262b" localSheetId="5" hidden="1">#REF!</definedName>
    <definedName name="MLNKef55fa396e3d42d4b6a5646d3529262b" hidden="1">#REF!</definedName>
    <definedName name="MLNKef8a5f8c83064d99b57e8eb88e47942c" localSheetId="5" hidden="1">#REF!</definedName>
    <definedName name="MLNKef8a5f8c83064d99b57e8eb88e47942c" hidden="1">#REF!</definedName>
    <definedName name="MLNKf05c855193ca4186968bd3b28a68a3f9" localSheetId="5" hidden="1">#REF!</definedName>
    <definedName name="MLNKf05c855193ca4186968bd3b28a68a3f9" hidden="1">#REF!</definedName>
    <definedName name="MLNKf09745d38e954715b3719bd40068ebcd" localSheetId="8" hidden="1">#REF!</definedName>
    <definedName name="MLNKf09745d38e954715b3719bd40068ebcd" localSheetId="5" hidden="1">#REF!</definedName>
    <definedName name="MLNKf09745d38e954715b3719bd40068ebcd" localSheetId="7" hidden="1">#REF!</definedName>
    <definedName name="MLNKf09745d38e954715b3719bd40068ebcd" localSheetId="4" hidden="1">#REF!</definedName>
    <definedName name="MLNKf09745d38e954715b3719bd40068ebcd" hidden="1">#REF!</definedName>
    <definedName name="MLNKf25d690c0c9040969651078a0fd34468" localSheetId="8" hidden="1">#REF!</definedName>
    <definedName name="MLNKf25d690c0c9040969651078a0fd34468" localSheetId="5" hidden="1">#REF!</definedName>
    <definedName name="MLNKf25d690c0c9040969651078a0fd34468" localSheetId="7" hidden="1">#REF!</definedName>
    <definedName name="MLNKf25d690c0c9040969651078a0fd34468" hidden="1">#REF!</definedName>
    <definedName name="MLNKf3d83f5b96e941b0932a1f43f6d6991a" localSheetId="8" hidden="1">#REF!</definedName>
    <definedName name="MLNKf3d83f5b96e941b0932a1f43f6d6991a" localSheetId="5" hidden="1">#REF!</definedName>
    <definedName name="MLNKf3d83f5b96e941b0932a1f43f6d6991a" localSheetId="7" hidden="1">#REF!</definedName>
    <definedName name="MLNKf3d83f5b96e941b0932a1f43f6d6991a" hidden="1">#REF!</definedName>
    <definedName name="MLNKf5156a0cee3344af9231fa8b11e9484f" localSheetId="8" hidden="1">#REF!</definedName>
    <definedName name="MLNKf5156a0cee3344af9231fa8b11e9484f" localSheetId="5" hidden="1">#REF!</definedName>
    <definedName name="MLNKf5156a0cee3344af9231fa8b11e9484f" localSheetId="7" hidden="1">#REF!</definedName>
    <definedName name="MLNKf5156a0cee3344af9231fa8b11e9484f" hidden="1">#REF!</definedName>
    <definedName name="MLNKf5ac4fb13bcd468c9dba17c408fb6571" localSheetId="8" hidden="1">#REF!</definedName>
    <definedName name="MLNKf5ac4fb13bcd468c9dba17c408fb6571" localSheetId="5" hidden="1">#REF!</definedName>
    <definedName name="MLNKf5ac4fb13bcd468c9dba17c408fb6571" hidden="1">#REF!</definedName>
    <definedName name="MLNKf5c641a89179411482ca8ffb35fdbcd0" localSheetId="5" hidden="1">#REF!</definedName>
    <definedName name="MLNKf5c641a89179411482ca8ffb35fdbcd0" hidden="1">#REF!</definedName>
    <definedName name="MLNKf60a89fa14a944ffa81a4b2b2c5a6a65" localSheetId="5" hidden="1">#REF!</definedName>
    <definedName name="MLNKf60a89fa14a944ffa81a4b2b2c5a6a65" hidden="1">#REF!</definedName>
    <definedName name="MLNKf69d90895223406595354e1a016a0b55" localSheetId="5" hidden="1">#REF!</definedName>
    <definedName name="MLNKf69d90895223406595354e1a016a0b55" hidden="1">#REF!</definedName>
    <definedName name="MLNKf6ff47807254415683e2e72ea28f73a6" localSheetId="5" hidden="1">#REF!</definedName>
    <definedName name="MLNKf6ff47807254415683e2e72ea28f73a6" hidden="1">#REF!</definedName>
    <definedName name="MLNKf7b01b58e55d4d98b18ea36659e07768" localSheetId="5" hidden="1">#REF!</definedName>
    <definedName name="MLNKf7b01b58e55d4d98b18ea36659e07768" hidden="1">#REF!</definedName>
    <definedName name="MLNKf7c6dc0b1f7b4cd79e8e5ea6ab59a1e8" localSheetId="5" hidden="1">#REF!</definedName>
    <definedName name="MLNKf7c6dc0b1f7b4cd79e8e5ea6ab59a1e8" hidden="1">#REF!</definedName>
    <definedName name="MLNKf7dc7c8e02d0429f82eea42d7c131cac" localSheetId="5" hidden="1">#REF!</definedName>
    <definedName name="MLNKf7dc7c8e02d0429f82eea42d7c131cac" hidden="1">#REF!</definedName>
    <definedName name="MLNKfa0e88ca68f94eb68067d515b17f6739" localSheetId="8" hidden="1">#REF!</definedName>
    <definedName name="MLNKfa0e88ca68f94eb68067d515b17f6739" localSheetId="5" hidden="1">#REF!</definedName>
    <definedName name="MLNKfa0e88ca68f94eb68067d515b17f6739" localSheetId="7" hidden="1">#REF!</definedName>
    <definedName name="MLNKfa0e88ca68f94eb68067d515b17f6739" hidden="1">#REF!</definedName>
    <definedName name="MLNKfa791a191b41434c8e46cb15e1c7aa7c" localSheetId="8" hidden="1">#REF!</definedName>
    <definedName name="MLNKfa791a191b41434c8e46cb15e1c7aa7c" localSheetId="5" hidden="1">#REF!</definedName>
    <definedName name="MLNKfa791a191b41434c8e46cb15e1c7aa7c" hidden="1">#REF!</definedName>
    <definedName name="MLNKfaee2e53933a492e98ec8109d03578fe" localSheetId="8" hidden="1">#REF!</definedName>
    <definedName name="MLNKfaee2e53933a492e98ec8109d03578fe" localSheetId="5" hidden="1">#REF!</definedName>
    <definedName name="MLNKfaee2e53933a492e98ec8109d03578fe" localSheetId="7" hidden="1">#REF!</definedName>
    <definedName name="MLNKfaee2e53933a492e98ec8109d03578fe" hidden="1">#REF!</definedName>
    <definedName name="MLNKfbd20e26625a4a6d95d1d5f87a5c06be" localSheetId="8" hidden="1">#REF!</definedName>
    <definedName name="MLNKfbd20e26625a4a6d95d1d5f87a5c06be" localSheetId="5" hidden="1">#REF!</definedName>
    <definedName name="MLNKfbd20e26625a4a6d95d1d5f87a5c06be" hidden="1">#REF!</definedName>
    <definedName name="MLNKfc1eb932feeb44998c31bb3c1c820e41" localSheetId="8" hidden="1">#REF!</definedName>
    <definedName name="MLNKfc1eb932feeb44998c31bb3c1c820e41" localSheetId="5" hidden="1">#REF!</definedName>
    <definedName name="MLNKfc1eb932feeb44998c31bb3c1c820e41" hidden="1">#REF!</definedName>
    <definedName name="MLNKfc3d4045ac6546bbb96fb436de2a6736" localSheetId="5" hidden="1">#REF!</definedName>
    <definedName name="MLNKfc3d4045ac6546bbb96fb436de2a6736" hidden="1">#REF!</definedName>
    <definedName name="MLNKfc73d232647645828ea4844e98b41c9f" localSheetId="5" hidden="1">#REF!</definedName>
    <definedName name="MLNKfc73d232647645828ea4844e98b41c9f" hidden="1">#REF!</definedName>
    <definedName name="MLNKfc85833d86264a5abe1e9d21c923318a" localSheetId="5" hidden="1">#REF!</definedName>
    <definedName name="MLNKfc85833d86264a5abe1e9d21c923318a" hidden="1">#REF!</definedName>
    <definedName name="MLNKfce6e9edb9824a87af81b209f9c5283c" localSheetId="5" hidden="1">#REF!</definedName>
    <definedName name="MLNKfce6e9edb9824a87af81b209f9c5283c" hidden="1">#REF!</definedName>
    <definedName name="MLNKfe57550892dd4400bc1fa56bb0c2bdde" localSheetId="5" hidden="1">#REF!</definedName>
    <definedName name="MLNKfe57550892dd4400bc1fa56bb0c2bdde" hidden="1">#REF!</definedName>
    <definedName name="MLNKffcae4d64e6644c190307811b03f3c98" localSheetId="8" hidden="1">#REF!</definedName>
    <definedName name="MLNKffcae4d64e6644c190307811b03f3c98" localSheetId="5" hidden="1">#REF!</definedName>
    <definedName name="MLNKffcae4d64e6644c190307811b03f3c98" localSheetId="7" hidden="1">#REF!</definedName>
    <definedName name="MLNKffcae4d64e6644c190307811b03f3c98" hidden="1">#REF!</definedName>
    <definedName name="MMMMMMM" localSheetId="8" hidden="1">#REF!</definedName>
    <definedName name="MMMMMMM" localSheetId="5" hidden="1">#REF!</definedName>
    <definedName name="MMMMMMM" localSheetId="7" hidden="1">#REF!</definedName>
    <definedName name="MMMMMMM" localSheetId="4" hidden="1">#REF!</definedName>
    <definedName name="MMMMMMM" hidden="1">#REF!</definedName>
    <definedName name="newdata_03" localSheetId="8" hidden="1">#REF!</definedName>
    <definedName name="newdata_03" localSheetId="5" hidden="1">#REF!</definedName>
    <definedName name="newdata_03" localSheetId="7" hidden="1">#REF!</definedName>
    <definedName name="newdata_03" hidden="1">#REF!</definedName>
    <definedName name="NNNNNNNN" localSheetId="8" hidden="1">#REF!</definedName>
    <definedName name="NNNNNNNN" localSheetId="5" hidden="1">#REF!</definedName>
    <definedName name="NNNNNNNN" localSheetId="7" hidden="1">#REF!</definedName>
    <definedName name="NNNNNNNN" hidden="1">#REF!</definedName>
    <definedName name="NO" localSheetId="8" hidden="1">{"'Sheet1'!$A$1:$J$121"}</definedName>
    <definedName name="NO" localSheetId="5" hidden="1">{"'Sheet1'!$A$1:$J$121"}</definedName>
    <definedName name="NO" localSheetId="7" hidden="1">{"'Sheet1'!$A$1:$J$121"}</definedName>
    <definedName name="NO" localSheetId="4" hidden="1">{"'Sheet1'!$A$1:$J$121"}</definedName>
    <definedName name="NO" hidden="1">{"'Sheet1'!$A$1:$J$121"}</definedName>
    <definedName name="old_1" hidden="1">#REF!</definedName>
    <definedName name="oooo" localSheetId="8" hidden="1">#REF!</definedName>
    <definedName name="oooo" localSheetId="5" hidden="1">#REF!</definedName>
    <definedName name="oooo" localSheetId="7" hidden="1">#REF!</definedName>
    <definedName name="oooo" hidden="1">#REF!</definedName>
    <definedName name="Pal_Workbook_GUID" hidden="1">"ZNKQLAX5J3K18YY4TKR1FKU4"</definedName>
    <definedName name="Peerless" localSheetId="8" hidden="1">#REF!</definedName>
    <definedName name="Peerless" localSheetId="5" hidden="1">#REF!</definedName>
    <definedName name="Peerless" localSheetId="7" hidden="1">#REF!</definedName>
    <definedName name="Peerless" localSheetId="4" hidden="1">#REF!</definedName>
    <definedName name="Peerless" hidden="1">#REF!</definedName>
    <definedName name="Peerless_Oil" localSheetId="8" hidden="1">#REF!</definedName>
    <definedName name="Peerless_Oil" localSheetId="7" hidden="1">#REF!</definedName>
    <definedName name="Peerless_Oil" hidden="1">#REF!</definedName>
    <definedName name="plp" localSheetId="8" hidden="1">#REF!</definedName>
    <definedName name="plp" localSheetId="5" hidden="1">#REF!</definedName>
    <definedName name="plp" localSheetId="7" hidden="1">#REF!</definedName>
    <definedName name="plp" hidden="1">#REF!</definedName>
    <definedName name="pp" localSheetId="8" hidden="1">#REF!</definedName>
    <definedName name="pp" localSheetId="5" hidden="1">#REF!</definedName>
    <definedName name="pp" localSheetId="7" hidden="1">#REF!</definedName>
    <definedName name="pp" hidden="1">#REF!</definedName>
    <definedName name="_xlnm.Print_Area" localSheetId="1">'B2A Summary'!$A$1:$N$54</definedName>
    <definedName name="_xlnm.Print_Area" localSheetId="3">'Monthly Expenses'!$A$1:$BQ$65</definedName>
    <definedName name="_xlnm.Print_Area" localSheetId="4">'Variances Detail'!$B$2:$G$342</definedName>
    <definedName name="Prolinks" localSheetId="8" hidden="1">#REF!</definedName>
    <definedName name="Prolinks" localSheetId="5" hidden="1">#REF!</definedName>
    <definedName name="Prolinks" localSheetId="7" hidden="1">#REF!</definedName>
    <definedName name="Prolinks" hidden="1">#REF!</definedName>
    <definedName name="prolinks_01a0c545244d4f229c69e2c67ee9ea9d" localSheetId="8" hidden="1">#REF!</definedName>
    <definedName name="prolinks_01a0c545244d4f229c69e2c67ee9ea9d" localSheetId="5" hidden="1">#REF!</definedName>
    <definedName name="prolinks_01a0c545244d4f229c69e2c67ee9ea9d" localSheetId="7" hidden="1">#REF!</definedName>
    <definedName name="prolinks_01a0c545244d4f229c69e2c67ee9ea9d" hidden="1">#REF!</definedName>
    <definedName name="prolinks_0596fd2adbfc47d9ac3dcd5e1105a21e" localSheetId="5" hidden="1">#REF!</definedName>
    <definedName name="prolinks_0596fd2adbfc47d9ac3dcd5e1105a21e" hidden="1">#REF!</definedName>
    <definedName name="prolinks_05b6403fe6544606bca0a8a09800be0e" localSheetId="5" hidden="1">#REF!</definedName>
    <definedName name="prolinks_05b6403fe6544606bca0a8a09800be0e" hidden="1">#REF!</definedName>
    <definedName name="prolinks_07079316794a4c46b6138c660d6cab03" localSheetId="5" hidden="1">#REF!</definedName>
    <definedName name="prolinks_07079316794a4c46b6138c660d6cab03" hidden="1">#REF!</definedName>
    <definedName name="prolinks_084ed1bfada6443a8affa63e32e51247" localSheetId="5" hidden="1">#REF!</definedName>
    <definedName name="prolinks_084ed1bfada6443a8affa63e32e51247" hidden="1">#REF!</definedName>
    <definedName name="prolinks_0bd622004eaf4b0aa10ea0454f7737d3" localSheetId="5" hidden="1">#REF!</definedName>
    <definedName name="prolinks_0bd622004eaf4b0aa10ea0454f7737d3" hidden="1">#REF!</definedName>
    <definedName name="prolinks_0c39044a3d254a02b33af0ca7ef1260d" localSheetId="5" hidden="1">#REF!</definedName>
    <definedName name="prolinks_0c39044a3d254a02b33af0ca7ef1260d" hidden="1">#REF!</definedName>
    <definedName name="prolinks_153e906add294d409d3bee7cebfbd3aa" localSheetId="5" hidden="1">#REF!</definedName>
    <definedName name="prolinks_153e906add294d409d3bee7cebfbd3aa" hidden="1">#REF!</definedName>
    <definedName name="prolinks_16c801b6d5414c808dc66f9650a35a32" localSheetId="5" hidden="1">#REF!</definedName>
    <definedName name="prolinks_16c801b6d5414c808dc66f9650a35a32" hidden="1">#REF!</definedName>
    <definedName name="prolinks_1894464ecd844143a98140f3ac4ef19e" localSheetId="5" hidden="1">#REF!</definedName>
    <definedName name="prolinks_1894464ecd844143a98140f3ac4ef19e" hidden="1">#REF!</definedName>
    <definedName name="prolinks_1a1180f1f3e641ed9c22276f0fe7150f" localSheetId="8" hidden="1">#REF!</definedName>
    <definedName name="prolinks_1a1180f1f3e641ed9c22276f0fe7150f" localSheetId="7" hidden="1">#REF!</definedName>
    <definedName name="prolinks_1a1180f1f3e641ed9c22276f0fe7150f" hidden="1">#REF!</definedName>
    <definedName name="prolinks_1b10443825df43a5bbcde18ad7b18113" localSheetId="8" hidden="1">#REF!</definedName>
    <definedName name="prolinks_1b10443825df43a5bbcde18ad7b18113" localSheetId="5" hidden="1">#REF!</definedName>
    <definedName name="prolinks_1b10443825df43a5bbcde18ad7b18113" localSheetId="7" hidden="1">#REF!</definedName>
    <definedName name="prolinks_1b10443825df43a5bbcde18ad7b18113" hidden="1">#REF!</definedName>
    <definedName name="prolinks_1e840767a25b4ad08fa3dc104c1c19c4" localSheetId="8" hidden="1">#REF!</definedName>
    <definedName name="prolinks_1e840767a25b4ad08fa3dc104c1c19c4" localSheetId="5" hidden="1">#REF!</definedName>
    <definedName name="prolinks_1e840767a25b4ad08fa3dc104c1c19c4" localSheetId="7" hidden="1">#REF!</definedName>
    <definedName name="prolinks_1e840767a25b4ad08fa3dc104c1c19c4" hidden="1">#REF!</definedName>
    <definedName name="prolinks_2315b8bd8bcc4444a08b48b2c77053ca" localSheetId="5" hidden="1">#REF!</definedName>
    <definedName name="prolinks_2315b8bd8bcc4444a08b48b2c77053ca" hidden="1">#REF!</definedName>
    <definedName name="prolinks_251191970339467cab486c77ead21660" localSheetId="5" hidden="1">#REF!</definedName>
    <definedName name="prolinks_251191970339467cab486c77ead21660" hidden="1">#REF!</definedName>
    <definedName name="prolinks_269280657b0c40669ef2af3dbb710223" localSheetId="5" hidden="1">#REF!</definedName>
    <definedName name="prolinks_269280657b0c40669ef2af3dbb710223" hidden="1">#REF!</definedName>
    <definedName name="prolinks_297e01ee305549e7a2a9f942c5c52474" localSheetId="5" hidden="1">#REF!</definedName>
    <definedName name="prolinks_297e01ee305549e7a2a9f942c5c52474" hidden="1">#REF!</definedName>
    <definedName name="prolinks_29e19fe27bcc451e950ff0f11bd9a54e" localSheetId="5" hidden="1">#REF!</definedName>
    <definedName name="prolinks_29e19fe27bcc451e950ff0f11bd9a54e" hidden="1">#REF!</definedName>
    <definedName name="prolinks_29ee4a881da745cca1da125d14abce08" localSheetId="5" hidden="1">#REF!</definedName>
    <definedName name="prolinks_29ee4a881da745cca1da125d14abce08" hidden="1">#REF!</definedName>
    <definedName name="prolinks_2a30da71db3b42c88741a51b9cb339dd" localSheetId="5" hidden="1">#REF!</definedName>
    <definedName name="prolinks_2a30da71db3b42c88741a51b9cb339dd" hidden="1">#REF!</definedName>
    <definedName name="prolinks_2c4caad7f5944f7798d2a625ad989183" localSheetId="5" hidden="1">#REF!</definedName>
    <definedName name="prolinks_2c4caad7f5944f7798d2a625ad989183" hidden="1">#REF!</definedName>
    <definedName name="prolinks_2ce22f1b67544a8b99e88db841a1f1ec" localSheetId="5" hidden="1">#REF!</definedName>
    <definedName name="prolinks_2ce22f1b67544a8b99e88db841a1f1ec" hidden="1">#REF!</definedName>
    <definedName name="prolinks_2f1d7117ff404629bc717793b05a2956" localSheetId="5" hidden="1">#REF!</definedName>
    <definedName name="prolinks_2f1d7117ff404629bc717793b05a2956" hidden="1">#REF!</definedName>
    <definedName name="prolinks_302f9d26fad04e1bab3f36cdb2618eab" localSheetId="5" hidden="1">#REF!</definedName>
    <definedName name="prolinks_302f9d26fad04e1bab3f36cdb2618eab" hidden="1">#REF!</definedName>
    <definedName name="prolinks_311d0528edd74c82b9d45d06c98a92cb" localSheetId="5" hidden="1">#REF!</definedName>
    <definedName name="prolinks_311d0528edd74c82b9d45d06c98a92cb" hidden="1">#REF!</definedName>
    <definedName name="prolinks_31415462c3fd417db9b0ec9e6d00abdc" localSheetId="5" hidden="1">#REF!</definedName>
    <definedName name="prolinks_31415462c3fd417db9b0ec9e6d00abdc" hidden="1">#REF!</definedName>
    <definedName name="prolinks_3150f41485d1418491e3fbaa2d4f74cb" localSheetId="5" hidden="1">#REF!</definedName>
    <definedName name="prolinks_3150f41485d1418491e3fbaa2d4f74cb" hidden="1">#REF!</definedName>
    <definedName name="prolinks_3822661531d4453c834d7ea10d816693" localSheetId="5" hidden="1">#REF!</definedName>
    <definedName name="prolinks_3822661531d4453c834d7ea10d816693" hidden="1">#REF!</definedName>
    <definedName name="prolinks_3913934609ab4afebbafc48782261e35" localSheetId="5" hidden="1">#REF!</definedName>
    <definedName name="prolinks_3913934609ab4afebbafc48782261e35" hidden="1">#REF!</definedName>
    <definedName name="prolinks_396d4479c5554944954a234f1f19a13a" localSheetId="5" hidden="1">#REF!</definedName>
    <definedName name="prolinks_396d4479c5554944954a234f1f19a13a" hidden="1">#REF!</definedName>
    <definedName name="prolinks_398ce964af0b4cf6b43d8a3c029305a7" localSheetId="5" hidden="1">#REF!</definedName>
    <definedName name="prolinks_398ce964af0b4cf6b43d8a3c029305a7" hidden="1">#REF!</definedName>
    <definedName name="prolinks_3cc09d21fe9e4072801fa9d96b3f00cc" localSheetId="8" hidden="1">#REF!</definedName>
    <definedName name="prolinks_3cc09d21fe9e4072801fa9d96b3f00cc" localSheetId="7" hidden="1">#REF!</definedName>
    <definedName name="prolinks_3cc09d21fe9e4072801fa9d96b3f00cc" hidden="1">#REF!</definedName>
    <definedName name="prolinks_3d28d008ebba40b5a64fd754838e4b8e" localSheetId="8" hidden="1">#REF!</definedName>
    <definedName name="prolinks_3d28d008ebba40b5a64fd754838e4b8e" localSheetId="5" hidden="1">#REF!</definedName>
    <definedName name="prolinks_3d28d008ebba40b5a64fd754838e4b8e" localSheetId="7" hidden="1">#REF!</definedName>
    <definedName name="prolinks_3d28d008ebba40b5a64fd754838e4b8e" hidden="1">#REF!</definedName>
    <definedName name="prolinks_3e29fd8b9e3e4e2e8770f54e37e423dd" localSheetId="8" hidden="1">#REF!</definedName>
    <definedName name="prolinks_3e29fd8b9e3e4e2e8770f54e37e423dd" localSheetId="5" hidden="1">#REF!</definedName>
    <definedName name="prolinks_3e29fd8b9e3e4e2e8770f54e37e423dd" localSheetId="7" hidden="1">#REF!</definedName>
    <definedName name="prolinks_3e29fd8b9e3e4e2e8770f54e37e423dd" hidden="1">#REF!</definedName>
    <definedName name="prolinks_3efcb4254c274b7fb425f1162b75e951" localSheetId="5" hidden="1">#REF!</definedName>
    <definedName name="prolinks_3efcb4254c274b7fb425f1162b75e951" hidden="1">#REF!</definedName>
    <definedName name="prolinks_437bb4220c8e4ebeb6b3d9271afb1aab" localSheetId="5" hidden="1">#REF!</definedName>
    <definedName name="prolinks_437bb4220c8e4ebeb6b3d9271afb1aab" hidden="1">#REF!</definedName>
    <definedName name="prolinks_442ddd5473734c6f96b29c85c157aab0" localSheetId="5" hidden="1">#REF!</definedName>
    <definedName name="prolinks_442ddd5473734c6f96b29c85c157aab0" hidden="1">#REF!</definedName>
    <definedName name="prolinks_45dc3460c3f54620838861f7ff097bd7" localSheetId="5" hidden="1">#REF!</definedName>
    <definedName name="prolinks_45dc3460c3f54620838861f7ff097bd7" hidden="1">#REF!</definedName>
    <definedName name="prolinks_47159d94af764027946a892d6281337a" localSheetId="5" hidden="1">#REF!</definedName>
    <definedName name="prolinks_47159d94af764027946a892d6281337a" hidden="1">#REF!</definedName>
    <definedName name="prolinks_499ddfb95f9c4e21983d5b4f16720ed8" localSheetId="5" hidden="1">#REF!</definedName>
    <definedName name="prolinks_499ddfb95f9c4e21983d5b4f16720ed8" hidden="1">#REF!</definedName>
    <definedName name="prolinks_4ac541fb65aa4cffa7845318f2487856" localSheetId="5" hidden="1">#REF!</definedName>
    <definedName name="prolinks_4ac541fb65aa4cffa7845318f2487856" hidden="1">#REF!</definedName>
    <definedName name="prolinks_4b76ce19b1764f58a7de0c7badc1a4cc" localSheetId="5" hidden="1">#REF!</definedName>
    <definedName name="prolinks_4b76ce19b1764f58a7de0c7badc1a4cc" hidden="1">#REF!</definedName>
    <definedName name="prolinks_4c4ab9c9295844449e6ef6a37eaf4d74" localSheetId="5" hidden="1">#REF!</definedName>
    <definedName name="prolinks_4c4ab9c9295844449e6ef6a37eaf4d74" hidden="1">#REF!</definedName>
    <definedName name="prolinks_4f12b91b18f74a1dbe303ad750e877fd" localSheetId="5" hidden="1">#REF!</definedName>
    <definedName name="prolinks_4f12b91b18f74a1dbe303ad750e877fd" hidden="1">#REF!</definedName>
    <definedName name="prolinks_53c7c8aaf9f04cffbaa87348d9df0245" localSheetId="5" hidden="1">#REF!</definedName>
    <definedName name="prolinks_53c7c8aaf9f04cffbaa87348d9df0245" hidden="1">#REF!</definedName>
    <definedName name="prolinks_57fc0241e78544168405d3c45c0e84d1" localSheetId="5" hidden="1">#REF!</definedName>
    <definedName name="prolinks_57fc0241e78544168405d3c45c0e84d1" hidden="1">#REF!</definedName>
    <definedName name="prolinks_5a55b5157df94ea2b702089c4379a8bd" localSheetId="5" hidden="1">#REF!</definedName>
    <definedName name="prolinks_5a55b5157df94ea2b702089c4379a8bd" hidden="1">#REF!</definedName>
    <definedName name="prolinks_62db8ffd9b594b17859bc36f2fe3c672" localSheetId="5" hidden="1">#REF!</definedName>
    <definedName name="prolinks_62db8ffd9b594b17859bc36f2fe3c672" hidden="1">#REF!</definedName>
    <definedName name="prolinks_63a9bdf02b6c452a9a4c91b0f583bba1" localSheetId="5" hidden="1">#REF!</definedName>
    <definedName name="prolinks_63a9bdf02b6c452a9a4c91b0f583bba1" hidden="1">#REF!</definedName>
    <definedName name="prolinks_6536fc9dc9114ad2aab73e674b297019" localSheetId="5" hidden="1">#REF!</definedName>
    <definedName name="prolinks_6536fc9dc9114ad2aab73e674b297019" hidden="1">#REF!</definedName>
    <definedName name="prolinks_6aef5f4cf91d4dbea7b10dfab4dd0b69" localSheetId="5" hidden="1">#REF!</definedName>
    <definedName name="prolinks_6aef5f4cf91d4dbea7b10dfab4dd0b69" hidden="1">#REF!</definedName>
    <definedName name="prolinks_6c9f4dd2b1254dac81169534c956b14a" localSheetId="5" hidden="1">#REF!</definedName>
    <definedName name="prolinks_6c9f4dd2b1254dac81169534c956b14a" hidden="1">#REF!</definedName>
    <definedName name="prolinks_6ce43db491284e169954079042de7780" localSheetId="5" hidden="1">#REF!</definedName>
    <definedName name="prolinks_6ce43db491284e169954079042de7780" hidden="1">#REF!</definedName>
    <definedName name="prolinks_6e10ebbf83b94914b959794854db3bec" localSheetId="5" hidden="1">#REF!</definedName>
    <definedName name="prolinks_6e10ebbf83b94914b959794854db3bec" hidden="1">#REF!</definedName>
    <definedName name="prolinks_6e9fd860277a4bc699b9c43d2d7be378" localSheetId="5" hidden="1">#REF!</definedName>
    <definedName name="prolinks_6e9fd860277a4bc699b9c43d2d7be378" hidden="1">#REF!</definedName>
    <definedName name="prolinks_6fd65cba148d4852a159055e43b7364d" localSheetId="5" hidden="1">#REF!</definedName>
    <definedName name="prolinks_6fd65cba148d4852a159055e43b7364d" hidden="1">#REF!</definedName>
    <definedName name="prolinks_71091622e8f842c496418537f6f8232b" localSheetId="5" hidden="1">#REF!</definedName>
    <definedName name="prolinks_71091622e8f842c496418537f6f8232b" hidden="1">#REF!</definedName>
    <definedName name="prolinks_729ba1e1244044298e893fa24d15ef5b" localSheetId="5" hidden="1">#REF!</definedName>
    <definedName name="prolinks_729ba1e1244044298e893fa24d15ef5b" hidden="1">#REF!</definedName>
    <definedName name="prolinks_73bdf07f47594a918de2df613892ac5f" localSheetId="8" hidden="1">#REF!</definedName>
    <definedName name="prolinks_73bdf07f47594a918de2df613892ac5f" localSheetId="7" hidden="1">#REF!</definedName>
    <definedName name="prolinks_73bdf07f47594a918de2df613892ac5f" hidden="1">#REF!</definedName>
    <definedName name="prolinks_76701a5f97af43c3a899f97fbb841c7d" localSheetId="8" hidden="1">#REF!</definedName>
    <definedName name="prolinks_76701a5f97af43c3a899f97fbb841c7d" localSheetId="5" hidden="1">#REF!</definedName>
    <definedName name="prolinks_76701a5f97af43c3a899f97fbb841c7d" localSheetId="7" hidden="1">#REF!</definedName>
    <definedName name="prolinks_76701a5f97af43c3a899f97fbb841c7d" hidden="1">#REF!</definedName>
    <definedName name="prolinks_783281649d824e239f361bda3d777126" localSheetId="8" hidden="1">#REF!</definedName>
    <definedName name="prolinks_783281649d824e239f361bda3d777126" localSheetId="5" hidden="1">#REF!</definedName>
    <definedName name="prolinks_783281649d824e239f361bda3d777126" localSheetId="7" hidden="1">#REF!</definedName>
    <definedName name="prolinks_783281649d824e239f361bda3d777126" hidden="1">#REF!</definedName>
    <definedName name="prolinks_7854b8c2bb6e4275a477329e39458a84" localSheetId="5" hidden="1">#REF!</definedName>
    <definedName name="prolinks_7854b8c2bb6e4275a477329e39458a84" hidden="1">#REF!</definedName>
    <definedName name="prolinks_7ab99053e479431b82ff19df79fe72c8" localSheetId="5" hidden="1">#REF!</definedName>
    <definedName name="prolinks_7ab99053e479431b82ff19df79fe72c8" hidden="1">#REF!</definedName>
    <definedName name="prolinks_7aff1d9dc2c244b8b8495d792eee85de" localSheetId="5" hidden="1">#REF!</definedName>
    <definedName name="prolinks_7aff1d9dc2c244b8b8495d792eee85de" hidden="1">#REF!</definedName>
    <definedName name="prolinks_7bdcd4efcc1f4fb588dacf81c60bb005" localSheetId="5" hidden="1">#REF!</definedName>
    <definedName name="prolinks_7bdcd4efcc1f4fb588dacf81c60bb005" hidden="1">#REF!</definedName>
    <definedName name="prolinks_7d02ebcac34d4e67951b8f51de0a0fe6" localSheetId="5" hidden="1">#REF!</definedName>
    <definedName name="prolinks_7d02ebcac34d4e67951b8f51de0a0fe6" hidden="1">#REF!</definedName>
    <definedName name="prolinks_7f58e1b33f1f46cfb9c8bb1c52fe1be0" localSheetId="5" hidden="1">#REF!</definedName>
    <definedName name="prolinks_7f58e1b33f1f46cfb9c8bb1c52fe1be0" hidden="1">#REF!</definedName>
    <definedName name="prolinks_813adc2f79724bdda86d936689968484" localSheetId="5" hidden="1">#REF!</definedName>
    <definedName name="prolinks_813adc2f79724bdda86d936689968484" hidden="1">#REF!</definedName>
    <definedName name="prolinks_81e6479f400441e4a47828e6bcebd1d6" localSheetId="5" hidden="1">#REF!</definedName>
    <definedName name="prolinks_81e6479f400441e4a47828e6bcebd1d6" hidden="1">#REF!</definedName>
    <definedName name="prolinks_838aa2644ebb4821875ecbaaa89b884d" localSheetId="5" hidden="1">#REF!</definedName>
    <definedName name="prolinks_838aa2644ebb4821875ecbaaa89b884d" hidden="1">#REF!</definedName>
    <definedName name="prolinks_8b07f12b2e8c4eff9e7641d70f4852c9" localSheetId="5" hidden="1">#REF!</definedName>
    <definedName name="prolinks_8b07f12b2e8c4eff9e7641d70f4852c9" hidden="1">#REF!</definedName>
    <definedName name="prolinks_8b5ec9efcc3d4ade9099d1de311e88fd" localSheetId="5" hidden="1">#REF!</definedName>
    <definedName name="prolinks_8b5ec9efcc3d4ade9099d1de311e88fd" hidden="1">#REF!</definedName>
    <definedName name="prolinks_8e2caed5fcc143818106df72e5202b72" localSheetId="5" hidden="1">#REF!</definedName>
    <definedName name="prolinks_8e2caed5fcc143818106df72e5202b72" hidden="1">#REF!</definedName>
    <definedName name="prolinks_8e7fffd3287a4277aded18e39b6364bc" localSheetId="5" hidden="1">#REF!</definedName>
    <definedName name="prolinks_8e7fffd3287a4277aded18e39b6364bc" hidden="1">#REF!</definedName>
    <definedName name="prolinks_8ed704e218f241be962cd235e57746a1" localSheetId="5" hidden="1">#REF!</definedName>
    <definedName name="prolinks_8ed704e218f241be962cd235e57746a1" hidden="1">#REF!</definedName>
    <definedName name="prolinks_8edb616f62c448769e6639f38b6623c5" localSheetId="5" hidden="1">#REF!</definedName>
    <definedName name="prolinks_8edb616f62c448769e6639f38b6623c5" hidden="1">#REF!</definedName>
    <definedName name="prolinks_8fb6aa628096493aabd317fa95569d10" localSheetId="5" hidden="1">#REF!</definedName>
    <definedName name="prolinks_8fb6aa628096493aabd317fa95569d10" hidden="1">#REF!</definedName>
    <definedName name="prolinks_8ff61c0212a14f2ab5f3a95ad9c19813" localSheetId="5" hidden="1">#REF!</definedName>
    <definedName name="prolinks_8ff61c0212a14f2ab5f3a95ad9c19813" hidden="1">#REF!</definedName>
    <definedName name="prolinks_93235e12b9674060bdd2757692f80852" localSheetId="5" hidden="1">#REF!</definedName>
    <definedName name="prolinks_93235e12b9674060bdd2757692f80852" hidden="1">#REF!</definedName>
    <definedName name="prolinks_94e19c79a940426783b5581f61e1fc8a" localSheetId="5" hidden="1">#REF!</definedName>
    <definedName name="prolinks_94e19c79a940426783b5581f61e1fc8a" hidden="1">#REF!</definedName>
    <definedName name="prolinks_952645b3039845d2bba9e6243317b4c6" localSheetId="5" hidden="1">#REF!</definedName>
    <definedName name="prolinks_952645b3039845d2bba9e6243317b4c6" hidden="1">#REF!</definedName>
    <definedName name="prolinks_95468763cb394a05ab7bb2e9f10ff0c0" localSheetId="5" hidden="1">#REF!</definedName>
    <definedName name="prolinks_95468763cb394a05ab7bb2e9f10ff0c0" hidden="1">#REF!</definedName>
    <definedName name="prolinks_9927d4e49dd649d590d0169962d2c31b" localSheetId="5" hidden="1">#REF!</definedName>
    <definedName name="prolinks_9927d4e49dd649d590d0169962d2c31b" hidden="1">#REF!</definedName>
    <definedName name="prolinks_9be1b1ff9810477f88a14f4e08ee760f" localSheetId="5" hidden="1">#REF!</definedName>
    <definedName name="prolinks_9be1b1ff9810477f88a14f4e08ee760f" hidden="1">#REF!</definedName>
    <definedName name="prolinks_9e92dd59b4af44f5b619e1d76b560cef" localSheetId="5" hidden="1">#REF!</definedName>
    <definedName name="prolinks_9e92dd59b4af44f5b619e1d76b560cef" hidden="1">#REF!</definedName>
    <definedName name="prolinks_9fa1969c91154da0bf75e3de018cf480" localSheetId="5" hidden="1">#REF!</definedName>
    <definedName name="prolinks_9fa1969c91154da0bf75e3de018cf480" hidden="1">#REF!</definedName>
    <definedName name="prolinks_9fe2e41412f344698615a70872c9340c" localSheetId="5" hidden="1">#REF!</definedName>
    <definedName name="prolinks_9fe2e41412f344698615a70872c9340c" hidden="1">#REF!</definedName>
    <definedName name="prolinks_a07d81485e6c41f8a48303a8a55020a1" localSheetId="5" hidden="1">#REF!</definedName>
    <definedName name="prolinks_a07d81485e6c41f8a48303a8a55020a1" hidden="1">#REF!</definedName>
    <definedName name="prolinks_a0cb65b6c50f4f40901be287c9b5ced5" localSheetId="5" hidden="1">#REF!</definedName>
    <definedName name="prolinks_a0cb65b6c50f4f40901be287c9b5ced5" hidden="1">#REF!</definedName>
    <definedName name="prolinks_a0d7e602572549bd95216e66df19e635" localSheetId="5" hidden="1">#REF!</definedName>
    <definedName name="prolinks_a0d7e602572549bd95216e66df19e635" hidden="1">#REF!</definedName>
    <definedName name="prolinks_a5acd4bbba1d4f59b792722ad0897584" localSheetId="5" hidden="1">#REF!</definedName>
    <definedName name="prolinks_a5acd4bbba1d4f59b792722ad0897584" hidden="1">#REF!</definedName>
    <definedName name="prolinks_a67c6718e4024c6e907eb6573ff16d20" localSheetId="5" hidden="1">#REF!</definedName>
    <definedName name="prolinks_a67c6718e4024c6e907eb6573ff16d20" hidden="1">#REF!</definedName>
    <definedName name="prolinks_a890d3110cae4f1eba92cde4ee8cbc46" localSheetId="5" hidden="1">#REF!</definedName>
    <definedName name="prolinks_a890d3110cae4f1eba92cde4ee8cbc46" hidden="1">#REF!</definedName>
    <definedName name="prolinks_a8e0483ab7734ea4a53606e3c66ba69c" localSheetId="5" hidden="1">#REF!</definedName>
    <definedName name="prolinks_a8e0483ab7734ea4a53606e3c66ba69c" hidden="1">#REF!</definedName>
    <definedName name="prolinks_aa9b7b4e372945c3abb86628166704bf" localSheetId="5" hidden="1">#REF!</definedName>
    <definedName name="prolinks_aa9b7b4e372945c3abb86628166704bf" hidden="1">#REF!</definedName>
    <definedName name="prolinks_ab00ba90adad435da536d9b7b2aaf1b5" localSheetId="5" hidden="1">#REF!</definedName>
    <definedName name="prolinks_ab00ba90adad435da536d9b7b2aaf1b5" hidden="1">#REF!</definedName>
    <definedName name="prolinks_abe8fc64082f417da5eb6a55edaaa7a7" localSheetId="5" hidden="1">#REF!</definedName>
    <definedName name="prolinks_abe8fc64082f417da5eb6a55edaaa7a7" hidden="1">#REF!</definedName>
    <definedName name="prolinks_adaa05af54964bbf9e438c75e7b19832" localSheetId="5" hidden="1">#REF!</definedName>
    <definedName name="prolinks_adaa05af54964bbf9e438c75e7b19832" hidden="1">#REF!</definedName>
    <definedName name="prolinks_addc13bdf90544acacc3cf09f2049ca4" localSheetId="5" hidden="1">#REF!</definedName>
    <definedName name="prolinks_addc13bdf90544acacc3cf09f2049ca4" hidden="1">#REF!</definedName>
    <definedName name="prolinks_b13de5ea0d624a40936df80ffe256b44" localSheetId="5" hidden="1">#REF!</definedName>
    <definedName name="prolinks_b13de5ea0d624a40936df80ffe256b44" hidden="1">#REF!</definedName>
    <definedName name="prolinks_b3aa849a2e6c48c48bc8ead0ea0fd810" localSheetId="5" hidden="1">#REF!</definedName>
    <definedName name="prolinks_b3aa849a2e6c48c48bc8ead0ea0fd810" hidden="1">#REF!</definedName>
    <definedName name="prolinks_b727e5aeabca4ef3abe343f5f98fd62b" localSheetId="5" hidden="1">#REF!</definedName>
    <definedName name="prolinks_b727e5aeabca4ef3abe343f5f98fd62b" hidden="1">#REF!</definedName>
    <definedName name="prolinks_b74fefe7a841427b8812ae235a114981" localSheetId="5" hidden="1">#REF!</definedName>
    <definedName name="prolinks_b74fefe7a841427b8812ae235a114981" hidden="1">#REF!</definedName>
    <definedName name="prolinks_b7f1b6a836c44835a590f39240171991" localSheetId="5" hidden="1">#REF!</definedName>
    <definedName name="prolinks_b7f1b6a836c44835a590f39240171991" hidden="1">#REF!</definedName>
    <definedName name="prolinks_b8b2f6fecae24f829baebfa74dcdbf9f" localSheetId="5" hidden="1">#REF!</definedName>
    <definedName name="prolinks_b8b2f6fecae24f829baebfa74dcdbf9f" hidden="1">#REF!</definedName>
    <definedName name="prolinks_b98361ec1ed04934b23a5a2770c7f995" localSheetId="5" hidden="1">#REF!</definedName>
    <definedName name="prolinks_b98361ec1ed04934b23a5a2770c7f995" hidden="1">#REF!</definedName>
    <definedName name="prolinks_b9df031d4d0d4ab29962fd550a1fe868" localSheetId="5" hidden="1">#REF!</definedName>
    <definedName name="prolinks_b9df031d4d0d4ab29962fd550a1fe868" hidden="1">#REF!</definedName>
    <definedName name="prolinks_ba188ca90a3c4d24bd1c540383fa706c" localSheetId="5" hidden="1">#REF!</definedName>
    <definedName name="prolinks_ba188ca90a3c4d24bd1c540383fa706c" hidden="1">#REF!</definedName>
    <definedName name="prolinks_bada7301b0d44b99962d1ff009334a68" localSheetId="5" hidden="1">#REF!</definedName>
    <definedName name="prolinks_bada7301b0d44b99962d1ff009334a68" hidden="1">#REF!</definedName>
    <definedName name="prolinks_bb4f498021a9414eab3c25dedff7544c" localSheetId="5" hidden="1">#REF!</definedName>
    <definedName name="prolinks_bb4f498021a9414eab3c25dedff7544c" hidden="1">#REF!</definedName>
    <definedName name="prolinks_bff2e1febd8541b9b9d69d0a07400b66" localSheetId="5" hidden="1">#REF!</definedName>
    <definedName name="prolinks_bff2e1febd8541b9b9d69d0a07400b66" hidden="1">#REF!</definedName>
    <definedName name="prolinks_c015d9bc61214160bc4b5a2dbc3f6f45" localSheetId="5" hidden="1">#REF!</definedName>
    <definedName name="prolinks_c015d9bc61214160bc4b5a2dbc3f6f45" hidden="1">#REF!</definedName>
    <definedName name="prolinks_c3eda7a1057741118d468193231e1360" localSheetId="5" hidden="1">#REF!</definedName>
    <definedName name="prolinks_c3eda7a1057741118d468193231e1360" hidden="1">#REF!</definedName>
    <definedName name="prolinks_c4d5e33cbbf245a79094e9b81891dd1f" localSheetId="5" hidden="1">#REF!</definedName>
    <definedName name="prolinks_c4d5e33cbbf245a79094e9b81891dd1f" hidden="1">#REF!</definedName>
    <definedName name="prolinks_c4ddd55390664dc0bc933f5d67c8074b" localSheetId="8" hidden="1">#REF!</definedName>
    <definedName name="prolinks_c4ddd55390664dc0bc933f5d67c8074b" localSheetId="7" hidden="1">#REF!</definedName>
    <definedName name="prolinks_c4ddd55390664dc0bc933f5d67c8074b" hidden="1">#REF!</definedName>
    <definedName name="prolinks_c6a26505b29b4489b91597649353821a" localSheetId="8" hidden="1">#REF!</definedName>
    <definedName name="prolinks_c6a26505b29b4489b91597649353821a" localSheetId="5" hidden="1">#REF!</definedName>
    <definedName name="prolinks_c6a26505b29b4489b91597649353821a" localSheetId="7" hidden="1">#REF!</definedName>
    <definedName name="prolinks_c6a26505b29b4489b91597649353821a" hidden="1">#REF!</definedName>
    <definedName name="prolinks_c755bd23d4484c1db18de2fe7dd2abc9" localSheetId="8" hidden="1">#REF!</definedName>
    <definedName name="prolinks_c755bd23d4484c1db18de2fe7dd2abc9" localSheetId="5" hidden="1">#REF!</definedName>
    <definedName name="prolinks_c755bd23d4484c1db18de2fe7dd2abc9" localSheetId="7" hidden="1">#REF!</definedName>
    <definedName name="prolinks_c755bd23d4484c1db18de2fe7dd2abc9" hidden="1">#REF!</definedName>
    <definedName name="prolinks_c844d24617204ed9a6dabdc891c08b9e" localSheetId="5" hidden="1">#REF!</definedName>
    <definedName name="prolinks_c844d24617204ed9a6dabdc891c08b9e" hidden="1">#REF!</definedName>
    <definedName name="prolinks_c9c5afd1fc704b7f9390c56c44a096c0" localSheetId="5" hidden="1">#REF!</definedName>
    <definedName name="prolinks_c9c5afd1fc704b7f9390c56c44a096c0" hidden="1">#REF!</definedName>
    <definedName name="prolinks_cad4a14647874b23af7128335a610f24" localSheetId="5" hidden="1">#REF!</definedName>
    <definedName name="prolinks_cad4a14647874b23af7128335a610f24" hidden="1">#REF!</definedName>
    <definedName name="prolinks_cd49ffc9bb7d414b8afe97beac6d90f3" localSheetId="5" hidden="1">#REF!</definedName>
    <definedName name="prolinks_cd49ffc9bb7d414b8afe97beac6d90f3" hidden="1">#REF!</definedName>
    <definedName name="prolinks_cd89e02986ba4685aa15520996838f2e" localSheetId="5" hidden="1">#REF!</definedName>
    <definedName name="prolinks_cd89e02986ba4685aa15520996838f2e" hidden="1">#REF!</definedName>
    <definedName name="prolinks_cee058f8dfee4e839cb7b72760e497b4" localSheetId="5" hidden="1">#REF!</definedName>
    <definedName name="prolinks_cee058f8dfee4e839cb7b72760e497b4" hidden="1">#REF!</definedName>
    <definedName name="prolinks_d00d5ff52b3244949647792dd5b29ca2" localSheetId="5" hidden="1">#REF!</definedName>
    <definedName name="prolinks_d00d5ff52b3244949647792dd5b29ca2" hidden="1">#REF!</definedName>
    <definedName name="prolinks_d2e2c06e5d3d44269a0d0ea732be255f" localSheetId="5" hidden="1">#REF!</definedName>
    <definedName name="prolinks_d2e2c06e5d3d44269a0d0ea732be255f" hidden="1">#REF!</definedName>
    <definedName name="prolinks_d390b891c44b4ab0904a17accc0afdb2" localSheetId="5" hidden="1">#REF!</definedName>
    <definedName name="prolinks_d390b891c44b4ab0904a17accc0afdb2" hidden="1">#REF!</definedName>
    <definedName name="prolinks_db2c5223fe504007a340dffad7e9ed3b" localSheetId="8" hidden="1">#REF!</definedName>
    <definedName name="prolinks_db2c5223fe504007a340dffad7e9ed3b" localSheetId="7" hidden="1">#REF!</definedName>
    <definedName name="prolinks_db2c5223fe504007a340dffad7e9ed3b" hidden="1">#REF!</definedName>
    <definedName name="prolinks_db7147ba65744086bbd2a21e694e947a" localSheetId="8" hidden="1">#REF!</definedName>
    <definedName name="prolinks_db7147ba65744086bbd2a21e694e947a" localSheetId="5" hidden="1">#REF!</definedName>
    <definedName name="prolinks_db7147ba65744086bbd2a21e694e947a" localSheetId="7" hidden="1">#REF!</definedName>
    <definedName name="prolinks_db7147ba65744086bbd2a21e694e947a" hidden="1">#REF!</definedName>
    <definedName name="prolinks_dc2940f3a5bc46ed887a485ff901feec" localSheetId="8" hidden="1">#REF!</definedName>
    <definedName name="prolinks_dc2940f3a5bc46ed887a485ff901feec" localSheetId="5" hidden="1">#REF!</definedName>
    <definedName name="prolinks_dc2940f3a5bc46ed887a485ff901feec" localSheetId="7" hidden="1">#REF!</definedName>
    <definedName name="prolinks_dc2940f3a5bc46ed887a485ff901feec" hidden="1">#REF!</definedName>
    <definedName name="prolinks_e185529d7f034b55812ad248179a5881" localSheetId="5" hidden="1">#REF!</definedName>
    <definedName name="prolinks_e185529d7f034b55812ad248179a5881" hidden="1">#REF!</definedName>
    <definedName name="prolinks_e1ff643da2a849058518187a76d3a803" localSheetId="5" hidden="1">#REF!</definedName>
    <definedName name="prolinks_e1ff643da2a849058518187a76d3a803" hidden="1">#REF!</definedName>
    <definedName name="prolinks_e764c635a7704212822e099ce2db4433" localSheetId="5" hidden="1">#REF!</definedName>
    <definedName name="prolinks_e764c635a7704212822e099ce2db4433" hidden="1">#REF!</definedName>
    <definedName name="prolinks_e8c20c59dfa246bdad0a7cb4f14076d8" localSheetId="5" hidden="1">#REF!</definedName>
    <definedName name="prolinks_e8c20c59dfa246bdad0a7cb4f14076d8" hidden="1">#REF!</definedName>
    <definedName name="prolinks_e913e66ba78a4b3d9920a66b0675d870" localSheetId="5" hidden="1">#REF!</definedName>
    <definedName name="prolinks_e913e66ba78a4b3d9920a66b0675d870" hidden="1">#REF!</definedName>
    <definedName name="prolinks_eaffce5b7d644fc6b54758c18332c670" localSheetId="5" hidden="1">#REF!</definedName>
    <definedName name="prolinks_eaffce5b7d644fc6b54758c18332c670" hidden="1">#REF!</definedName>
    <definedName name="prolinks_edb6bc70250c4ceeac251242e3382fac" localSheetId="5" hidden="1">#REF!</definedName>
    <definedName name="prolinks_edb6bc70250c4ceeac251242e3382fac" hidden="1">#REF!</definedName>
    <definedName name="prolinks_f3044257c4514b20aea865c2c5f817c2" localSheetId="5" hidden="1">#REF!</definedName>
    <definedName name="prolinks_f3044257c4514b20aea865c2c5f817c2" hidden="1">#REF!</definedName>
    <definedName name="prolinks_f6d3bd2ad3554b1d8db15db9dd703f4b" localSheetId="5" hidden="1">#REF!</definedName>
    <definedName name="prolinks_f6d3bd2ad3554b1d8db15db9dd703f4b" hidden="1">#REF!</definedName>
    <definedName name="prolinks_f70dfef8b9b34dc7addcd6d5473a0d08" localSheetId="5" hidden="1">#REF!</definedName>
    <definedName name="prolinks_f70dfef8b9b34dc7addcd6d5473a0d08" hidden="1">#REF!</definedName>
    <definedName name="prolinks_f71062a11e7b40c4b957e58b4dd34d90" localSheetId="5" hidden="1">#REF!</definedName>
    <definedName name="prolinks_f71062a11e7b40c4b957e58b4dd34d90" hidden="1">#REF!</definedName>
    <definedName name="prolinks_f8e19b003fb243f6988fce57fb584f95" localSheetId="5" hidden="1">#REF!</definedName>
    <definedName name="prolinks_f8e19b003fb243f6988fce57fb584f95" hidden="1">#REF!</definedName>
    <definedName name="prolinks_f9cf7614e4114edab33672654fe96027" localSheetId="5" hidden="1">#REF!</definedName>
    <definedName name="prolinks_f9cf7614e4114edab33672654fe96027" hidden="1">#REF!</definedName>
    <definedName name="prolinks_fae53b540a064601ba73d34ad6aac807" localSheetId="5" hidden="1">#REF!</definedName>
    <definedName name="prolinks_fae53b540a064601ba73d34ad6aac807" hidden="1">#REF!</definedName>
    <definedName name="prolinks_ff92d145439e490c83d6f0393fbd7f74" localSheetId="5" hidden="1">#REF!</definedName>
    <definedName name="prolinks_ff92d145439e490c83d6f0393fbd7f74" hidden="1">#REF!</definedName>
    <definedName name="prolinks_ffa0b2ad3c6f448690ca8f789618251f" localSheetId="5" hidden="1">#REF!</definedName>
    <definedName name="prolinks_ffa0b2ad3c6f448690ca8f789618251f"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6</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r" localSheetId="8" hidden="1">#REF!</definedName>
    <definedName name="rr" localSheetId="5" hidden="1">#REF!</definedName>
    <definedName name="rr" localSheetId="7" hidden="1">#REF!</definedName>
    <definedName name="rr" hidden="1">#REF!</definedName>
    <definedName name="rrrrrrrrrrrr" localSheetId="8" hidden="1">#REF!</definedName>
    <definedName name="rrrrrrrrrrrr" localSheetId="5" hidden="1">#REF!</definedName>
    <definedName name="rrrrrrrrrrrr" localSheetId="7" hidden="1">#REF!</definedName>
    <definedName name="rrrrrrrrrrrr" hidden="1">#REF!</definedName>
    <definedName name="S" localSheetId="8" hidden="1">#REF!</definedName>
    <definedName name="S" localSheetId="5" hidden="1">#REF!</definedName>
    <definedName name="S" localSheetId="7" hidden="1">#REF!</definedName>
    <definedName name="S" hidden="1">#REF!</definedName>
    <definedName name="solver_adj" hidden="1">#REF!</definedName>
    <definedName name="solver_lin" hidden="1">0</definedName>
    <definedName name="solver_ntri" hidden="1">1000</definedName>
    <definedName name="solver_num" hidden="1">0</definedName>
    <definedName name="solver_opt" hidden="1">#REF!</definedName>
    <definedName name="solver_rsmp" hidden="1">1</definedName>
    <definedName name="solver_seed" hidden="1">0</definedName>
    <definedName name="solver_typ" hidden="1">2</definedName>
    <definedName name="solver_val" hidden="1">0</definedName>
    <definedName name="table6"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MPREFERENCE" localSheetId="8" hidden="1">#REF!</definedName>
    <definedName name="TEMPREFERENCE" localSheetId="5" hidden="1">#REF!</definedName>
    <definedName name="TEMPREFERENCE" localSheetId="7" hidden="1">#REF!</definedName>
    <definedName name="TEMPREFERENCE" localSheetId="4" hidden="1">#REF!</definedName>
    <definedName name="TEMPREFERENCE" hidden="1">#REF!</definedName>
    <definedName name="TempReference2" localSheetId="8" hidden="1">#REF!</definedName>
    <definedName name="TempReference2" localSheetId="5" hidden="1">#REF!</definedName>
    <definedName name="TempReference2" localSheetId="7" hidden="1">#REF!</definedName>
    <definedName name="TempReference2" hidden="1">#REF!</definedName>
    <definedName name="Tempreference3" localSheetId="5" hidden="1">#REF!</definedName>
    <definedName name="Tempreference3" hidden="1">#REF!</definedName>
    <definedName name="TempReference4" localSheetId="5" hidden="1">#REF!</definedName>
    <definedName name="TempReference4" hidden="1">#REF!</definedName>
    <definedName name="TempReference5" localSheetId="5" hidden="1">#REF!</definedName>
    <definedName name="TempReference5" hidden="1">#REF!</definedName>
    <definedName name="TempReference6" localSheetId="5" hidden="1">#REF!</definedName>
    <definedName name="TempReference6" hidden="1">#REF!</definedName>
    <definedName name="TempReference7" localSheetId="5" hidden="1">#REF!</definedName>
    <definedName name="TempReference7" hidden="1">#REF!</definedName>
    <definedName name="TempReference8" localSheetId="5" hidden="1">#REF!</definedName>
    <definedName name="TempReference8" hidden="1">#REF!</definedName>
    <definedName name="three" localSheetId="8" hidden="1">{"midlpg1",#N/A,FALSE,"MIDEAST LPG";"midlpg2",#N/A,FALSE,"MIDEAST LPG"}</definedName>
    <definedName name="three" localSheetId="5" hidden="1">{"midlpg1",#N/A,FALSE,"MIDEAST LPG";"midlpg2",#N/A,FALSE,"MIDEAST LPG"}</definedName>
    <definedName name="three" localSheetId="7" hidden="1">{"midlpg1",#N/A,FALSE,"MIDEAST LPG";"midlpg2",#N/A,FALSE,"MIDEAST LPG"}</definedName>
    <definedName name="three" localSheetId="4" hidden="1">{"midlpg1",#N/A,FALSE,"MIDEAST LPG";"midlpg2",#N/A,FALSE,"MIDEAST LPG"}</definedName>
    <definedName name="three" hidden="1">{"midlpg1",#N/A,FALSE,"MIDEAST LPG";"midlpg2",#N/A,FALSE,"MIDEAST LPG"}</definedName>
    <definedName name="thththt" localSheetId="8" hidden="1">#REF!</definedName>
    <definedName name="thththt" localSheetId="5" hidden="1">#REF!</definedName>
    <definedName name="thththt" localSheetId="7" hidden="1">#REF!</definedName>
    <definedName name="thththt" hidden="1">#REF!</definedName>
    <definedName name="time" localSheetId="8" hidden="1">{"japcurrent1",#N/A,FALSE,"JAPAN PRODUCTS";"japcurrent2",#N/A,FALSE,"JAPAN PRODUCTS"}</definedName>
    <definedName name="time" localSheetId="5" hidden="1">{"japcurrent1",#N/A,FALSE,"JAPAN PRODUCTS";"japcurrent2",#N/A,FALSE,"JAPAN PRODUCTS"}</definedName>
    <definedName name="time" localSheetId="7" hidden="1">{"japcurrent1",#N/A,FALSE,"JAPAN PRODUCTS";"japcurrent2",#N/A,FALSE,"JAPAN PRODUCTS"}</definedName>
    <definedName name="time" localSheetId="4" hidden="1">{"japcurrent1",#N/A,FALSE,"JAPAN PRODUCTS";"japcurrent2",#N/A,FALSE,"JAPAN PRODUCTS"}</definedName>
    <definedName name="time" hidden="1">{"japcurrent1",#N/A,FALSE,"JAPAN PRODUCTS";"japcurrent2",#N/A,FALSE,"JAPAN PRODUCTS"}</definedName>
    <definedName name="trans" hidden="1">#REF!</definedName>
    <definedName name="TRef10" localSheetId="8" hidden="1">#REF!</definedName>
    <definedName name="TRef10" localSheetId="5" hidden="1">#REF!</definedName>
    <definedName name="TRef10" localSheetId="7" hidden="1">#REF!</definedName>
    <definedName name="TRef10" hidden="1">#REF!</definedName>
    <definedName name="Tref11" localSheetId="8" hidden="1">#REF!</definedName>
    <definedName name="Tref11" localSheetId="5" hidden="1">#REF!</definedName>
    <definedName name="Tref11" localSheetId="7" hidden="1">#REF!</definedName>
    <definedName name="Tref11" hidden="1">#REF!</definedName>
    <definedName name="TRef12" localSheetId="5" hidden="1">#REF!</definedName>
    <definedName name="TRef12" hidden="1">#REF!</definedName>
    <definedName name="Tref13" localSheetId="5" hidden="1">#REF!</definedName>
    <definedName name="Tref13" hidden="1">#REF!</definedName>
    <definedName name="TRef14" localSheetId="5" hidden="1">#REF!</definedName>
    <definedName name="TRef14" hidden="1">#REF!</definedName>
    <definedName name="TREF15" localSheetId="5" hidden="1">#REF!</definedName>
    <definedName name="TREF15" hidden="1">#REF!</definedName>
    <definedName name="TREF16" localSheetId="5" hidden="1">#REF!</definedName>
    <definedName name="TREF16" hidden="1">#REF!</definedName>
    <definedName name="TREF17" hidden="1">#REF!</definedName>
    <definedName name="TREF18" localSheetId="8" hidden="1">#REF!</definedName>
    <definedName name="TREF18" localSheetId="5" hidden="1">#REF!</definedName>
    <definedName name="TREF18" localSheetId="7" hidden="1">#REF!</definedName>
    <definedName name="TREF18" hidden="1">#REF!</definedName>
    <definedName name="Tref9" localSheetId="8" hidden="1">#REF!</definedName>
    <definedName name="Tref9" localSheetId="5" hidden="1">#REF!</definedName>
    <definedName name="Tref9" localSheetId="7" hidden="1">#REF!</definedName>
    <definedName name="Tref9" hidden="1">#REF!</definedName>
    <definedName name="tt" localSheetId="8" hidden="1">#REF!</definedName>
    <definedName name="tt" localSheetId="5" hidden="1">#REF!</definedName>
    <definedName name="tt" localSheetId="7" hidden="1">#REF!</definedName>
    <definedName name="tt" hidden="1">#REF!</definedName>
    <definedName name="tttttr" localSheetId="8" hidden="1">#REF!</definedName>
    <definedName name="tttttr" localSheetId="7" hidden="1">#REF!</definedName>
    <definedName name="tttttr" hidden="1">#REF!</definedName>
    <definedName name="TTTTTTTTTT" localSheetId="8" hidden="1">#REF!</definedName>
    <definedName name="TTTTTTTTTT" localSheetId="5" hidden="1">#REF!</definedName>
    <definedName name="TTTTTTTTTT" localSheetId="7" hidden="1">#REF!</definedName>
    <definedName name="TTTTTTTTTT" hidden="1">#REF!</definedName>
    <definedName name="ttttttttttt" localSheetId="8" hidden="1">#REF!</definedName>
    <definedName name="ttttttttttt" localSheetId="5" hidden="1">#REF!</definedName>
    <definedName name="ttttttttttt" localSheetId="7" hidden="1">#REF!</definedName>
    <definedName name="ttttttttttt" hidden="1">#REF!</definedName>
    <definedName name="two" localSheetId="8" hidden="1">{"japlpg1",#N/A,FALSE,"JAPAN LPG ";"japllpg2",#N/A,FALSE,"JAPAN LPG "}</definedName>
    <definedName name="two" localSheetId="5" hidden="1">{"japlpg1",#N/A,FALSE,"JAPAN LPG ";"japllpg2",#N/A,FALSE,"JAPAN LPG "}</definedName>
    <definedName name="two" localSheetId="7" hidden="1">{"japlpg1",#N/A,FALSE,"JAPAN LPG ";"japllpg2",#N/A,FALSE,"JAPAN LPG "}</definedName>
    <definedName name="two" localSheetId="4" hidden="1">{"japlpg1",#N/A,FALSE,"JAPAN LPG ";"japllpg2",#N/A,FALSE,"JAPAN LPG "}</definedName>
    <definedName name="two" hidden="1">{"japlpg1",#N/A,FALSE,"JAPAN LPG ";"japllpg2",#N/A,FALSE,"JAPAN LPG "}</definedName>
    <definedName name="U" localSheetId="8" hidden="1">#REF!</definedName>
    <definedName name="U" localSheetId="5" hidden="1">#REF!</definedName>
    <definedName name="U" localSheetId="7" hidden="1">#REF!</definedName>
    <definedName name="U" hidden="1">#REF!</definedName>
    <definedName name="ukuku" localSheetId="8" hidden="1">#REF!</definedName>
    <definedName name="ukuku" localSheetId="5" hidden="1">#REF!</definedName>
    <definedName name="ukuku" localSheetId="7" hidden="1">#REF!</definedName>
    <definedName name="ukuku" hidden="1">#REF!</definedName>
    <definedName name="uu" localSheetId="5" hidden="1">#REF!</definedName>
    <definedName name="uu" hidden="1">#REF!</definedName>
    <definedName name="v" localSheetId="5" hidden="1">#REF!</definedName>
    <definedName name="v" hidden="1">#REF!</definedName>
    <definedName name="VVVVVVVV" localSheetId="8" hidden="1">#REF!</definedName>
    <definedName name="VVVVVVVV" localSheetId="7" hidden="1">#REF!</definedName>
    <definedName name="VVVVVVVV" hidden="1">#REF!</definedName>
    <definedName name="w" localSheetId="5">#REF!</definedName>
    <definedName name="w" localSheetId="4">#REF!</definedName>
    <definedName name="w">#REF!</definedName>
    <definedName name="wed" localSheetId="8" hidden="1">#REF!</definedName>
    <definedName name="wed" localSheetId="5" hidden="1">#REF!</definedName>
    <definedName name="wed" localSheetId="7" hidden="1">#REF!</definedName>
    <definedName name="wed" hidden="1">#REF!</definedName>
    <definedName name="wrn.Coal._.Questionnaire." localSheetId="8"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8" hidden="1">{"current1",#N/A,FALSE,"CRUDE";"current2",#N/A,FALSE,"CRUDE";"CONSTANT",#N/A,FALSE,"CRUDE"}</definedName>
    <definedName name="wrn.crude." localSheetId="5" hidden="1">{"current1",#N/A,FALSE,"CRUDE";"current2",#N/A,FALSE,"CRUDE";"CONSTANT",#N/A,FALSE,"CRUDE"}</definedName>
    <definedName name="wrn.crude." localSheetId="7" hidden="1">{"current1",#N/A,FALSE,"CRUDE";"current2",#N/A,FALSE,"CRUDE";"CONSTANT",#N/A,FALSE,"CRUDE"}</definedName>
    <definedName name="wrn.crude." localSheetId="4" hidden="1">{"current1",#N/A,FALSE,"CRUDE";"current2",#N/A,FALSE,"CRUDE";"CONSTANT",#N/A,FALSE,"CRUDE"}</definedName>
    <definedName name="wrn.crude." hidden="1">{"current1",#N/A,FALSE,"CRUDE";"current2",#N/A,FALSE,"CRUDE";"CONSTANT",#N/A,FALSE,"CRUDE"}</definedName>
    <definedName name="wrn.CRUDE1." localSheetId="8"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5"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7"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4"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Electricity._.Questionnaire."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natgastab." localSheetId="8" hidden="1">{"natgas1",#N/A,FALSE,"u.s. Natural Gas";"natgas2",#N/A,FALSE,"u.s. Natural Gas"}</definedName>
    <definedName name="wrn.natgastab." localSheetId="5" hidden="1">{"natgas1",#N/A,FALSE,"u.s. Natural Gas";"natgas2",#N/A,FALSE,"u.s. Natural Gas"}</definedName>
    <definedName name="wrn.natgastab." localSheetId="7" hidden="1">{"natgas1",#N/A,FALSE,"u.s. Natural Gas";"natgas2",#N/A,FALSE,"u.s. Natural Gas"}</definedName>
    <definedName name="wrn.natgastab." localSheetId="4" hidden="1">{"natgas1",#N/A,FALSE,"u.s. Natural Gas";"natgas2",#N/A,FALSE,"u.s. Natural Gas"}</definedName>
    <definedName name="wrn.natgastab." hidden="1">{"natgas1",#N/A,FALSE,"u.s. Natural Gas";"natgas2",#N/A,FALSE,"u.s. Natural Gas"}</definedName>
    <definedName name="wrn.PrintAll." localSheetId="8" hidden="1">{#N/A,#N/A,FALSE,"Notes";#N/A,#N/A,FALSE,"SAVINGS";#N/A,#N/A,FALSE,"BASE Input";#N/A,#N/A,FALSE,"BASE Analysis";#N/A,#N/A,FALSE,"BASE Calibration";#N/A,#N/A,FALSE,"POST Input";#N/A,#N/A,FALSE,"POST Analysis";#N/A,#N/A,FALSE,"POST Calibration"}</definedName>
    <definedName name="wrn.PrintAll." localSheetId="5" hidden="1">{#N/A,#N/A,FALSE,"Notes";#N/A,#N/A,FALSE,"SAVINGS";#N/A,#N/A,FALSE,"BASE Input";#N/A,#N/A,FALSE,"BASE Analysis";#N/A,#N/A,FALSE,"BASE Calibration";#N/A,#N/A,FALSE,"POST Input";#N/A,#N/A,FALSE,"POST Analysis";#N/A,#N/A,FALSE,"POST Calibration"}</definedName>
    <definedName name="wrn.PrintAll." localSheetId="7" hidden="1">{#N/A,#N/A,FALSE,"Notes";#N/A,#N/A,FALSE,"SAVINGS";#N/A,#N/A,FALSE,"BASE Input";#N/A,#N/A,FALSE,"BASE Analysis";#N/A,#N/A,FALSE,"BASE Calibration";#N/A,#N/A,FALSE,"POST Input";#N/A,#N/A,FALSE,"POST Analysis";#N/A,#N/A,FALSE,"POST Calibration"}</definedName>
    <definedName name="wrn.PrintAll." localSheetId="4"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8" hidden="1">{#N/A,#N/A,FALSE,"FY97P1";#N/A,#N/A,FALSE,"FY97Z312";#N/A,#N/A,FALSE,"FY97LRBC";#N/A,#N/A,FALSE,"FY97O";#N/A,#N/A,FALSE,"FY97DAM"}</definedName>
    <definedName name="wrn.savings." localSheetId="5" hidden="1">{#N/A,#N/A,FALSE,"FY97P1";#N/A,#N/A,FALSE,"FY97Z312";#N/A,#N/A,FALSE,"FY97LRBC";#N/A,#N/A,FALSE,"FY97O";#N/A,#N/A,FALSE,"FY97DAM"}</definedName>
    <definedName name="wrn.savings." localSheetId="7" hidden="1">{#N/A,#N/A,FALSE,"FY97P1";#N/A,#N/A,FALSE,"FY97Z312";#N/A,#N/A,FALSE,"FY97LRBC";#N/A,#N/A,FALSE,"FY97O";#N/A,#N/A,FALSE,"FY97DAM"}</definedName>
    <definedName name="wrn.savings." localSheetId="4" hidden="1">{#N/A,#N/A,FALSE,"FY97P1";#N/A,#N/A,FALSE,"FY97Z312";#N/A,#N/A,FALSE,"FY97LRBC";#N/A,#N/A,FALSE,"FY97O";#N/A,#N/A,FALSE,"FY97DAM"}</definedName>
    <definedName name="wrn.savings." hidden="1">{#N/A,#N/A,FALSE,"FY97P1";#N/A,#N/A,FALSE,"FY97Z312";#N/A,#N/A,FALSE,"FY97LRBC";#N/A,#N/A,FALSE,"FY97O";#N/A,#N/A,FALSE,"FY97DAM"}</definedName>
    <definedName name="wrn.sb._.rpt." localSheetId="8" hidden="1">{#N/A,#N/A,FALSE,"Bldg 75 lean-to T setback";#N/A,#N/A,FALSE,"Bldg 75 hangar T setback";#N/A,#N/A,FALSE,"Bldg 79 lean-to T setback";#N/A,#N/A,FALSE,"Bldg 79 hangar T setback"}</definedName>
    <definedName name="wrn.sb._.rpt." localSheetId="5" hidden="1">{#N/A,#N/A,FALSE,"Bldg 75 lean-to T setback";#N/A,#N/A,FALSE,"Bldg 75 hangar T setback";#N/A,#N/A,FALSE,"Bldg 79 lean-to T setback";#N/A,#N/A,FALSE,"Bldg 79 hangar T setback"}</definedName>
    <definedName name="wrn.sb._.rpt." localSheetId="7" hidden="1">{#N/A,#N/A,FALSE,"Bldg 75 lean-to T setback";#N/A,#N/A,FALSE,"Bldg 75 hangar T setback";#N/A,#N/A,FALSE,"Bldg 79 lean-to T setback";#N/A,#N/A,FALSE,"Bldg 79 hangar T setback"}</definedName>
    <definedName name="wrn.sb._.rpt." localSheetId="4"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8" hidden="1">{"singcurrent1",#N/A,FALSE,"SING MARG";"SINGCURRENT2",#N/A,FALSE,"SING MARG";"SINGCONSTANT",#N/A,FALSE,"SING MARG"}</definedName>
    <definedName name="wrn.SINGPROD." localSheetId="5" hidden="1">{"singcurrent1",#N/A,FALSE,"SING MARG";"SINGCURRENT2",#N/A,FALSE,"SING MARG";"SINGCONSTANT",#N/A,FALSE,"SING MARG"}</definedName>
    <definedName name="wrn.SINGPROD." localSheetId="7" hidden="1">{"singcurrent1",#N/A,FALSE,"SING MARG";"SINGCURRENT2",#N/A,FALSE,"SING MARG";"SINGCONSTANT",#N/A,FALSE,"SING MARG"}</definedName>
    <definedName name="wrn.SINGPROD." localSheetId="4" hidden="1">{"singcurrent1",#N/A,FALSE,"SING MARG";"SINGCURRENT2",#N/A,FALSE,"SING MARG";"SINGCONSTANT",#N/A,FALSE,"SING MARG"}</definedName>
    <definedName name="wrn.SINGPROD." hidden="1">{"singcurrent1",#N/A,FALSE,"SING MARG";"SINGCURRENT2",#N/A,FALSE,"SING MARG";"SINGCONSTANT",#N/A,FALSE,"SING MARG"}</definedName>
    <definedName name="wrn.Stmlks." localSheetId="8" hidden="1">{#N/A,#N/A,TRUE,"Sheet1";#N/A,#N/A,TRUE,"Sheet2 (2)"}</definedName>
    <definedName name="wrn.Stmlks." localSheetId="5" hidden="1">{#N/A,#N/A,TRUE,"Sheet1";#N/A,#N/A,TRUE,"Sheet2 (2)"}</definedName>
    <definedName name="wrn.Stmlks." localSheetId="7" hidden="1">{#N/A,#N/A,TRUE,"Sheet1";#N/A,#N/A,TRUE,"Sheet2 (2)"}</definedName>
    <definedName name="wrn.Stmlks." localSheetId="4" hidden="1">{#N/A,#N/A,TRUE,"Sheet1";#N/A,#N/A,TRUE,"Sheet2 (2)"}</definedName>
    <definedName name="wrn.Stmlks." hidden="1">{#N/A,#N/A,TRUE,"Sheet1";#N/A,#N/A,TRUE,"Sheet2 (2)"}</definedName>
    <definedName name="wrn.tableeurlpg." localSheetId="8" hidden="1">{"eurlpg1",#N/A,FALSE,"europe LPG";"eurlpg2",#N/A,FALSE,"europe LPG"}</definedName>
    <definedName name="wrn.tableeurlpg." localSheetId="5" hidden="1">{"eurlpg1",#N/A,FALSE,"europe LPG";"eurlpg2",#N/A,FALSE,"europe LPG"}</definedName>
    <definedName name="wrn.tableeurlpg." localSheetId="7" hidden="1">{"eurlpg1",#N/A,FALSE,"europe LPG";"eurlpg2",#N/A,FALSE,"europe LPG"}</definedName>
    <definedName name="wrn.tableeurlpg." localSheetId="4" hidden="1">{"eurlpg1",#N/A,FALSE,"europe LPG";"eurlpg2",#N/A,FALSE,"europe LPG"}</definedName>
    <definedName name="wrn.tableeurlpg." hidden="1">{"eurlpg1",#N/A,FALSE,"europe LPG";"eurlpg2",#N/A,FALSE,"europe LPG"}</definedName>
    <definedName name="wrn.tablejap." localSheetId="8" hidden="1">{"japcurrent1",#N/A,FALSE,"JAPAN PRODUCTS";"japcurrent2",#N/A,FALSE,"JAPAN PRODUCTS"}</definedName>
    <definedName name="wrn.tablejap." localSheetId="5" hidden="1">{"japcurrent1",#N/A,FALSE,"JAPAN PRODUCTS";"japcurrent2",#N/A,FALSE,"JAPAN PRODUCTS"}</definedName>
    <definedName name="wrn.tablejap." localSheetId="7" hidden="1">{"japcurrent1",#N/A,FALSE,"JAPAN PRODUCTS";"japcurrent2",#N/A,FALSE,"JAPAN PRODUCTS"}</definedName>
    <definedName name="wrn.tablejap." localSheetId="4" hidden="1">{"japcurrent1",#N/A,FALSE,"JAPAN PRODUCTS";"japcurrent2",#N/A,FALSE,"JAPAN PRODUCTS"}</definedName>
    <definedName name="wrn.tablejap." hidden="1">{"japcurrent1",#N/A,FALSE,"JAPAN PRODUCTS";"japcurrent2",#N/A,FALSE,"JAPAN PRODUCTS"}</definedName>
    <definedName name="wrn.tablejaplpg." localSheetId="8" hidden="1">{"japlpg1",#N/A,FALSE,"JAPAN LPG ";"japllpg2",#N/A,FALSE,"JAPAN LPG "}</definedName>
    <definedName name="wrn.tablejaplpg." localSheetId="5" hidden="1">{"japlpg1",#N/A,FALSE,"JAPAN LPG ";"japllpg2",#N/A,FALSE,"JAPAN LPG "}</definedName>
    <definedName name="wrn.tablejaplpg." localSheetId="7" hidden="1">{"japlpg1",#N/A,FALSE,"JAPAN LPG ";"japllpg2",#N/A,FALSE,"JAPAN LPG "}</definedName>
    <definedName name="wrn.tablejaplpg." localSheetId="4" hidden="1">{"japlpg1",#N/A,FALSE,"JAPAN LPG ";"japllpg2",#N/A,FALSE,"JAPAN LPG "}</definedName>
    <definedName name="wrn.tablejaplpg." hidden="1">{"japlpg1",#N/A,FALSE,"JAPAN LPG ";"japllpg2",#N/A,FALSE,"JAPAN LPG "}</definedName>
    <definedName name="wrn.tablemeastlpg." localSheetId="8" hidden="1">{"midlpg1",#N/A,FALSE,"MIDEAST LPG";"midlpg2",#N/A,FALSE,"MIDEAST LPG"}</definedName>
    <definedName name="wrn.tablemeastlpg." localSheetId="5" hidden="1">{"midlpg1",#N/A,FALSE,"MIDEAST LPG";"midlpg2",#N/A,FALSE,"MIDEAST LPG"}</definedName>
    <definedName name="wrn.tablemeastlpg." localSheetId="7" hidden="1">{"midlpg1",#N/A,FALSE,"MIDEAST LPG";"midlpg2",#N/A,FALSE,"MIDEAST LPG"}</definedName>
    <definedName name="wrn.tablemeastlpg." localSheetId="4" hidden="1">{"midlpg1",#N/A,FALSE,"MIDEAST LPG";"midlpg2",#N/A,FALSE,"MIDEAST LPG"}</definedName>
    <definedName name="wrn.tablemeastlpg." hidden="1">{"midlpg1",#N/A,FALSE,"MIDEAST LPG";"midlpg2",#N/A,FALSE,"MIDEAST LPG"}</definedName>
    <definedName name="wrn.TABLEMED." localSheetId="8" hidden="1">{"medcurrent1",#N/A,FALSE,"MED MARGINS";"medcurrent2",#N/A,FALSE,"MED MARGINS";"medconstant",#N/A,FALSE,"MED MARGINS"}</definedName>
    <definedName name="wrn.TABLEMED." localSheetId="5" hidden="1">{"medcurrent1",#N/A,FALSE,"MED MARGINS";"medcurrent2",#N/A,FALSE,"MED MARGINS";"medconstant",#N/A,FALSE,"MED MARGINS"}</definedName>
    <definedName name="wrn.TABLEMED." localSheetId="7" hidden="1">{"medcurrent1",#N/A,FALSE,"MED MARGINS";"medcurrent2",#N/A,FALSE,"MED MARGINS";"medconstant",#N/A,FALSE,"MED MARGINS"}</definedName>
    <definedName name="wrn.TABLEMED." localSheetId="4"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8" hidden="1">{"midcurrent1",#N/A,FALSE,"ARAB GULF PRODUCTS";"midcurrent2",#N/A,FALSE,"ARAB GULF PRODUCTS"}</definedName>
    <definedName name="wrn.tablemideast." localSheetId="5" hidden="1">{"midcurrent1",#N/A,FALSE,"ARAB GULF PRODUCTS";"midcurrent2",#N/A,FALSE,"ARAB GULF PRODUCTS"}</definedName>
    <definedName name="wrn.tablemideast." localSheetId="7" hidden="1">{"midcurrent1",#N/A,FALSE,"ARAB GULF PRODUCTS";"midcurrent2",#N/A,FALSE,"ARAB GULF PRODUCTS"}</definedName>
    <definedName name="wrn.tablemideast." localSheetId="4" hidden="1">{"midcurrent1",#N/A,FALSE,"ARAB GULF PRODUCTS";"midcurrent2",#N/A,FALSE,"ARAB GULF PRODUCTS"}</definedName>
    <definedName name="wrn.tablemideast." hidden="1">{"midcurrent1",#N/A,FALSE,"ARAB GULF PRODUCTS";"midcurrent2",#N/A,FALSE,"ARAB GULF PRODUCTS"}</definedName>
    <definedName name="wrn.tablengl." localSheetId="8" hidden="1">{"ngl1",#N/A,FALSE,"u.s. NGL";"ngl2",#N/A,FALSE,"u.s. NGL"}</definedName>
    <definedName name="wrn.tablengl." localSheetId="5" hidden="1">{"ngl1",#N/A,FALSE,"u.s. NGL";"ngl2",#N/A,FALSE,"u.s. NGL"}</definedName>
    <definedName name="wrn.tablengl." localSheetId="7" hidden="1">{"ngl1",#N/A,FALSE,"u.s. NGL";"ngl2",#N/A,FALSE,"u.s. NGL"}</definedName>
    <definedName name="wrn.tablengl." localSheetId="4" hidden="1">{"ngl1",#N/A,FALSE,"u.s. NGL";"ngl2",#N/A,FALSE,"u.s. NGL"}</definedName>
    <definedName name="wrn.tablengl." hidden="1">{"ngl1",#N/A,FALSE,"u.s. NGL";"ngl2",#N/A,FALSE,"u.s. NGL"}</definedName>
    <definedName name="wrn.TABLENWE." localSheetId="8" hidden="1">{"nwecurrent1",#N/A,FALSE,"NWE MARGINS";"nwecurrent2",#N/A,FALSE,"NWE MARGINS";"nweconstant",#N/A,FALSE,"NWE MARGINS"}</definedName>
    <definedName name="wrn.TABLENWE." localSheetId="5" hidden="1">{"nwecurrent1",#N/A,FALSE,"NWE MARGINS";"nwecurrent2",#N/A,FALSE,"NWE MARGINS";"nweconstant",#N/A,FALSE,"NWE MARGINS"}</definedName>
    <definedName name="wrn.TABLENWE." localSheetId="7" hidden="1">{"nwecurrent1",#N/A,FALSE,"NWE MARGINS";"nwecurrent2",#N/A,FALSE,"NWE MARGINS";"nweconstant",#N/A,FALSE,"NWE MARGINS"}</definedName>
    <definedName name="wrn.TABLENWE." localSheetId="4"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8" hidden="1">{"current1",#N/A,FALSE,"US PRODUCTS";"current2",#N/A,FALSE,"US PRODUCTS";"constant",#N/A,FALSE,"US PRODUCTS"}</definedName>
    <definedName name="wrn.tableprod." localSheetId="5" hidden="1">{"current1",#N/A,FALSE,"US PRODUCTS";"current2",#N/A,FALSE,"US PRODUCTS";"constant",#N/A,FALSE,"US PRODUCTS"}</definedName>
    <definedName name="wrn.tableprod." localSheetId="7" hidden="1">{"current1",#N/A,FALSE,"US PRODUCTS";"current2",#N/A,FALSE,"US PRODUCTS";"constant",#N/A,FALSE,"US PRODUCTS"}</definedName>
    <definedName name="wrn.tableprod." localSheetId="4" hidden="1">{"current1",#N/A,FALSE,"US PRODUCTS";"current2",#N/A,FALSE,"US PRODUCTS";"constant",#N/A,FALSE,"US PRODUCTS"}</definedName>
    <definedName name="wrn.tableprod." hidden="1">{"current1",#N/A,FALSE,"US PRODUCTS";"current2",#N/A,FALSE,"US PRODUCTS";"constant",#N/A,FALSE,"US PRODUCTS"}</definedName>
    <definedName name="wrn.total." localSheetId="8" hidden="1">{#N/A,#N/A,FALSE,"Summary";#N/A,#N/A,FALSE,"Berkeley";#N/A,#N/A,FALSE,"HS";#N/A,#N/A,FALSE,"Brookside";#N/A,#N/A,FALSE,"George";#N/A,#N/A,FALSE,"Ketler";#N/A,#N/A,FALSE,"Washington"}</definedName>
    <definedName name="wrn.total." localSheetId="5" hidden="1">{#N/A,#N/A,FALSE,"Summary";#N/A,#N/A,FALSE,"Berkeley";#N/A,#N/A,FALSE,"HS";#N/A,#N/A,FALSE,"Brookside";#N/A,#N/A,FALSE,"George";#N/A,#N/A,FALSE,"Ketler";#N/A,#N/A,FALSE,"Washington"}</definedName>
    <definedName name="wrn.total." localSheetId="7" hidden="1">{#N/A,#N/A,FALSE,"Summary";#N/A,#N/A,FALSE,"Berkeley";#N/A,#N/A,FALSE,"HS";#N/A,#N/A,FALSE,"Brookside";#N/A,#N/A,FALSE,"George";#N/A,#N/A,FALSE,"Ketler";#N/A,#N/A,FALSE,"Washington"}</definedName>
    <definedName name="wrn.total." localSheetId="4"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8" hidden="1">{#N/A,#N/A,FALSE,"Summary";#N/A,#N/A,FALSE,"Berkeley";#N/A,#N/A,FALSE,"HS";#N/A,#N/A,FALSE,"Brookside";#N/A,#N/A,FALSE,"George";#N/A,#N/A,FALSE,"Ketler";#N/A,#N/A,FALSE,"Washington"}</definedName>
    <definedName name="wrn.ttl" localSheetId="5" hidden="1">{#N/A,#N/A,FALSE,"Summary";#N/A,#N/A,FALSE,"Berkeley";#N/A,#N/A,FALSE,"HS";#N/A,#N/A,FALSE,"Brookside";#N/A,#N/A,FALSE,"George";#N/A,#N/A,FALSE,"Ketler";#N/A,#N/A,FALSE,"Washington"}</definedName>
    <definedName name="wrn.ttl" localSheetId="7" hidden="1">{#N/A,#N/A,FALSE,"Summary";#N/A,#N/A,FALSE,"Berkeley";#N/A,#N/A,FALSE,"HS";#N/A,#N/A,FALSE,"Brookside";#N/A,#N/A,FALSE,"George";#N/A,#N/A,FALSE,"Ketler";#N/A,#N/A,FALSE,"Washington"}</definedName>
    <definedName name="wrn.ttl" localSheetId="4"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localSheetId="8" hidden="1">#REF!</definedName>
    <definedName name="wwwwwwwwwww" localSheetId="5" hidden="1">#REF!</definedName>
    <definedName name="wwwwwwwwwww" localSheetId="7" hidden="1">#REF!</definedName>
    <definedName name="wwwwwwwwwww" hidden="1">#REF!</definedName>
    <definedName name="XReCopy8" localSheetId="8" hidden="1">#REF!</definedName>
    <definedName name="XReCopy8" localSheetId="5" hidden="1">#REF!</definedName>
    <definedName name="XReCopy8" localSheetId="7" hidden="1">#REF!</definedName>
    <definedName name="XReCopy8" hidden="1">#REF!</definedName>
    <definedName name="XREF_COLUMN_1" localSheetId="5" hidden="1">#REF!</definedName>
    <definedName name="XREF_COLUMN_1" hidden="1">#REF!</definedName>
    <definedName name="XREF_COLUMN_10" localSheetId="5" hidden="1">#REF!</definedName>
    <definedName name="XREF_COLUMN_10" hidden="1">#REF!</definedName>
    <definedName name="XREF_COLUMN_11" localSheetId="5" hidden="1">#REF!</definedName>
    <definedName name="XREF_COLUMN_11" hidden="1">#REF!</definedName>
    <definedName name="XREF_COLUMN_12" localSheetId="5" hidden="1">#REF!</definedName>
    <definedName name="XREF_COLUMN_12" hidden="1">#REF!</definedName>
    <definedName name="XREF_COLUMN_13" localSheetId="5" hidden="1">#REF!</definedName>
    <definedName name="XREF_COLUMN_13" hidden="1">#REF!</definedName>
    <definedName name="XREF_COLUMN_2" localSheetId="5" hidden="1">#REF!</definedName>
    <definedName name="XREF_COLUMN_2" hidden="1">#REF!</definedName>
    <definedName name="XREF_COLUMN_3" localSheetId="5" hidden="1">#REF!</definedName>
    <definedName name="XREF_COLUMN_3" hidden="1">#REF!</definedName>
    <definedName name="XREF_COLUMN_4" localSheetId="5" hidden="1">#REF!</definedName>
    <definedName name="XREF_COLUMN_4" hidden="1">#REF!</definedName>
    <definedName name="XREF_COLUMN_5" localSheetId="5" hidden="1">#REF!</definedName>
    <definedName name="XREF_COLUMN_5" hidden="1">#REF!</definedName>
    <definedName name="XREF_COLUMN_6" localSheetId="5" hidden="1">#REF!</definedName>
    <definedName name="XREF_COLUMN_6" hidden="1">#REF!</definedName>
    <definedName name="XREF_COLUMN_7" localSheetId="5" hidden="1">#REF!</definedName>
    <definedName name="XREF_COLUMN_7" hidden="1">#REF!</definedName>
    <definedName name="XREF_COLUMN_8" localSheetId="5" hidden="1">#REF!</definedName>
    <definedName name="XREF_COLUMN_8" hidden="1">#REF!</definedName>
    <definedName name="XREF_COLUMN_9" localSheetId="5" hidden="1">#REF!</definedName>
    <definedName name="XREF_COLUMN_9" hidden="1">#REF!</definedName>
    <definedName name="XRefActiveRow" localSheetId="5" hidden="1">#REF!</definedName>
    <definedName name="XRefActiveRow" hidden="1">#REF!</definedName>
    <definedName name="XRefCopy1" localSheetId="1" hidden="1">TextRefCopy1</definedName>
    <definedName name="XRefCopy1" localSheetId="8" hidden="1">TextRefCopy1</definedName>
    <definedName name="XRefCopy1" localSheetId="5" hidden="1">TextRefCopy1</definedName>
    <definedName name="XRefCopy1" localSheetId="7" hidden="1">TextRefCopy1</definedName>
    <definedName name="XRefCopy1" localSheetId="4" hidden="1">TextRefCopy1</definedName>
    <definedName name="XRefCopy1" hidden="1">TextRefCopy1</definedName>
    <definedName name="XRefCopy10" localSheetId="8" hidden="1">#REF!</definedName>
    <definedName name="XRefCopy10" localSheetId="5" hidden="1">#REF!</definedName>
    <definedName name="XRefCopy10" localSheetId="7" hidden="1">#REF!</definedName>
    <definedName name="XRefCopy10" hidden="1">#REF!</definedName>
    <definedName name="XRefCopy10Row" localSheetId="8" hidden="1">#REF!</definedName>
    <definedName name="XRefCopy10Row" localSheetId="5" hidden="1">#REF!</definedName>
    <definedName name="XRefCopy10Row" localSheetId="7" hidden="1">#REF!</definedName>
    <definedName name="XRefCopy10Row" hidden="1">#REF!</definedName>
    <definedName name="XRefCopy11" localSheetId="5" hidden="1">#REF!</definedName>
    <definedName name="XRefCopy11" hidden="1">#REF!</definedName>
    <definedName name="XRefCopy11Row" localSheetId="5" hidden="1">#REF!</definedName>
    <definedName name="XRefCopy11Row" hidden="1">#REF!</definedName>
    <definedName name="XRefCopy12" localSheetId="5" hidden="1">#REF!</definedName>
    <definedName name="XRefCopy12" hidden="1">#REF!</definedName>
    <definedName name="XRefCopy12Row" localSheetId="5" hidden="1">#REF!</definedName>
    <definedName name="XRefCopy12Row" hidden="1">#REF!</definedName>
    <definedName name="XRefCopy13" localSheetId="5" hidden="1">#REF!</definedName>
    <definedName name="XRefCopy13" hidden="1">#REF!</definedName>
    <definedName name="XRefCopy14" localSheetId="5" hidden="1">#REF!</definedName>
    <definedName name="XRefCopy14" hidden="1">#REF!</definedName>
    <definedName name="XRefCopy14Row" localSheetId="5" hidden="1">#REF!</definedName>
    <definedName name="XRefCopy14Row" hidden="1">#REF!</definedName>
    <definedName name="XRefCopy15" localSheetId="5" hidden="1">#REF!</definedName>
    <definedName name="XRefCopy15" hidden="1">#REF!</definedName>
    <definedName name="XRefCopy15Row" localSheetId="5" hidden="1">#REF!</definedName>
    <definedName name="XRefCopy15Row" hidden="1">#REF!</definedName>
    <definedName name="XRefCopy16" localSheetId="5" hidden="1">#REF!</definedName>
    <definedName name="XRefCopy16" hidden="1">#REF!</definedName>
    <definedName name="XRefCopy17" localSheetId="5" hidden="1">#REF!</definedName>
    <definedName name="XRefCopy17" hidden="1">#REF!</definedName>
    <definedName name="XRefCopy17Row" localSheetId="5" hidden="1">#REF!</definedName>
    <definedName name="XRefCopy17Row" hidden="1">#REF!</definedName>
    <definedName name="XRefCopy18" localSheetId="5" hidden="1">#REF!</definedName>
    <definedName name="XRefCopy18" hidden="1">#REF!</definedName>
    <definedName name="XRefCopy19" localSheetId="5" hidden="1">#REF!</definedName>
    <definedName name="XRefCopy19" hidden="1">#REF!</definedName>
    <definedName name="XRefCopy19Row" localSheetId="5" hidden="1">#REF!</definedName>
    <definedName name="XRefCopy19Row" hidden="1">#REF!</definedName>
    <definedName name="XRefCopy20" localSheetId="8" hidden="1">#REF!</definedName>
    <definedName name="XRefCopy20" localSheetId="5" hidden="1">#REF!</definedName>
    <definedName name="XRefCopy20" localSheetId="7" hidden="1">#REF!</definedName>
    <definedName name="XRefCopy20" hidden="1">#REF!</definedName>
    <definedName name="XRefCopy20Row" localSheetId="8" hidden="1">#REF!</definedName>
    <definedName name="XRefCopy20Row" localSheetId="5" hidden="1">#REF!</definedName>
    <definedName name="XRefCopy20Row" hidden="1">#REF!</definedName>
    <definedName name="XRefCopy21" localSheetId="8" hidden="1">#REF!</definedName>
    <definedName name="XRefCopy21" localSheetId="5" hidden="1">#REF!</definedName>
    <definedName name="XRefCopy21" hidden="1">#REF!</definedName>
    <definedName name="XRefCopy21Row" localSheetId="5" hidden="1">#REF!</definedName>
    <definedName name="XRefCopy21Row" hidden="1">#REF!</definedName>
    <definedName name="XRefCopy22" localSheetId="5" hidden="1">#REF!</definedName>
    <definedName name="XRefCopy22" hidden="1">#REF!</definedName>
    <definedName name="XRefCopy22Row" localSheetId="5" hidden="1">#REF!</definedName>
    <definedName name="XRefCopy22Row" hidden="1">#REF!</definedName>
    <definedName name="XRefCopy23" localSheetId="5" hidden="1">#REF!</definedName>
    <definedName name="XRefCopy23" hidden="1">#REF!</definedName>
    <definedName name="XRefCopy23Row" localSheetId="5" hidden="1">#REF!</definedName>
    <definedName name="XRefCopy23Row" hidden="1">#REF!</definedName>
    <definedName name="XRefCopy24" localSheetId="5" hidden="1">#REF!</definedName>
    <definedName name="XRefCopy24" hidden="1">#REF!</definedName>
    <definedName name="XRefCopy24Row" localSheetId="5" hidden="1">#REF!</definedName>
    <definedName name="XRefCopy24Row" hidden="1">#REF!</definedName>
    <definedName name="XRefCopy25" localSheetId="5" hidden="1">#REF!</definedName>
    <definedName name="XRefCopy25" hidden="1">#REF!</definedName>
    <definedName name="XRefCopy25Row" localSheetId="5" hidden="1">#REF!</definedName>
    <definedName name="XRefCopy25Row" hidden="1">#REF!</definedName>
    <definedName name="XRefCopy26" localSheetId="5" hidden="1">#REF!</definedName>
    <definedName name="XRefCopy26" hidden="1">#REF!</definedName>
    <definedName name="XRefCopy26Row" localSheetId="5" hidden="1">#REF!</definedName>
    <definedName name="XRefCopy26Row" hidden="1">#REF!</definedName>
    <definedName name="XRefCopy27" localSheetId="5" hidden="1">#REF!</definedName>
    <definedName name="XRefCopy27" hidden="1">#REF!</definedName>
    <definedName name="XRefCopy28" localSheetId="5" hidden="1">#REF!</definedName>
    <definedName name="XRefCopy28" hidden="1">#REF!</definedName>
    <definedName name="XRefCopy29" localSheetId="5" hidden="1">#REF!</definedName>
    <definedName name="XRefCopy29" hidden="1">#REF!</definedName>
    <definedName name="XRefCopy29Row" localSheetId="5" hidden="1">#REF!</definedName>
    <definedName name="XRefCopy29Row" hidden="1">#REF!</definedName>
    <definedName name="XRefCopy3" localSheetId="5" hidden="1">#REF!</definedName>
    <definedName name="XRefCopy3" hidden="1">#REF!</definedName>
    <definedName name="XRefCopy30" localSheetId="5" hidden="1">#REF!</definedName>
    <definedName name="XRefCopy30" hidden="1">#REF!</definedName>
    <definedName name="XRefCopy30Row" localSheetId="5" hidden="1">#REF!</definedName>
    <definedName name="XRefCopy30Row" hidden="1">#REF!</definedName>
    <definedName name="XRefCopy31" localSheetId="5" hidden="1">#REF!</definedName>
    <definedName name="XRefCopy31" hidden="1">#REF!</definedName>
    <definedName name="XRefCopy31Row" localSheetId="5" hidden="1">#REF!</definedName>
    <definedName name="XRefCopy31Row" hidden="1">#REF!</definedName>
    <definedName name="XRefCopy32" localSheetId="5" hidden="1">#REF!</definedName>
    <definedName name="XRefCopy32" hidden="1">#REF!</definedName>
    <definedName name="XRefCopy33" localSheetId="5" hidden="1">#REF!</definedName>
    <definedName name="XRefCopy33" hidden="1">#REF!</definedName>
    <definedName name="XRefCopy33Row" localSheetId="5" hidden="1">#REF!</definedName>
    <definedName name="XRefCopy33Row" hidden="1">#REF!</definedName>
    <definedName name="XRefCopy34" localSheetId="5" hidden="1">#REF!</definedName>
    <definedName name="XRefCopy34" hidden="1">#REF!</definedName>
    <definedName name="XRefCopy34Row" localSheetId="5" hidden="1">#REF!</definedName>
    <definedName name="XRefCopy34Row" hidden="1">#REF!</definedName>
    <definedName name="XRefCopy35" localSheetId="5" hidden="1">#REF!</definedName>
    <definedName name="XRefCopy35" hidden="1">#REF!</definedName>
    <definedName name="XRefCopy35Row" localSheetId="5" hidden="1">#REF!</definedName>
    <definedName name="XRefCopy35Row" hidden="1">#REF!</definedName>
    <definedName name="XRefCopy36" localSheetId="5" hidden="1">#REF!</definedName>
    <definedName name="XRefCopy36" hidden="1">#REF!</definedName>
    <definedName name="XRefCopy36Row" localSheetId="5" hidden="1">#REF!</definedName>
    <definedName name="XRefCopy36Row" hidden="1">#REF!</definedName>
    <definedName name="XRefCopy37" localSheetId="5" hidden="1">#REF!</definedName>
    <definedName name="XRefCopy37" hidden="1">#REF!</definedName>
    <definedName name="XRefCopy37Row" localSheetId="5" hidden="1">#REF!</definedName>
    <definedName name="XRefCopy37Row" hidden="1">#REF!</definedName>
    <definedName name="XRefCopy38" localSheetId="5" hidden="1">#REF!</definedName>
    <definedName name="XRefCopy38" hidden="1">#REF!</definedName>
    <definedName name="XRefCopy38Row" localSheetId="5" hidden="1">#REF!</definedName>
    <definedName name="XRefCopy38Row" hidden="1">#REF!</definedName>
    <definedName name="XRefCopy39" localSheetId="5" hidden="1">#REF!</definedName>
    <definedName name="XRefCopy39" hidden="1">#REF!</definedName>
    <definedName name="XRefCopy39Row" localSheetId="5" hidden="1">#REF!</definedName>
    <definedName name="XRefCopy39Row" hidden="1">#REF!</definedName>
    <definedName name="XRefCopy3Row" localSheetId="5" hidden="1">#REF!</definedName>
    <definedName name="XRefCopy3Row" hidden="1">#REF!</definedName>
    <definedName name="XRefCopy4" localSheetId="5" hidden="1">#REF!</definedName>
    <definedName name="XRefCopy4" hidden="1">#REF!</definedName>
    <definedName name="XRefCopy40" localSheetId="5" hidden="1">#REF!</definedName>
    <definedName name="XRefCopy40" hidden="1">#REF!</definedName>
    <definedName name="XRefCopy40Row" localSheetId="5" hidden="1">#REF!</definedName>
    <definedName name="XRefCopy40Row" hidden="1">#REF!</definedName>
    <definedName name="XRefCopy41" localSheetId="5" hidden="1">#REF!</definedName>
    <definedName name="XRefCopy41" hidden="1">#REF!</definedName>
    <definedName name="XRefCopy41Row" localSheetId="5" hidden="1">#REF!</definedName>
    <definedName name="XRefCopy41Row" hidden="1">#REF!</definedName>
    <definedName name="XRefCopy4Row" localSheetId="5" hidden="1">#REF!</definedName>
    <definedName name="XRefCopy4Row" hidden="1">#REF!</definedName>
    <definedName name="XRefCopy5" localSheetId="5" hidden="1">#REF!</definedName>
    <definedName name="XRefCopy5" hidden="1">#REF!</definedName>
    <definedName name="XRefCopy5Row" localSheetId="5" hidden="1">#REF!</definedName>
    <definedName name="XRefCopy5Row" hidden="1">#REF!</definedName>
    <definedName name="XRefCopy6" localSheetId="5" hidden="1">#REF!</definedName>
    <definedName name="XRefCopy6" hidden="1">#REF!</definedName>
    <definedName name="XRefCopy64" localSheetId="5" hidden="1">#REF!</definedName>
    <definedName name="XRefCopy64" hidden="1">#REF!</definedName>
    <definedName name="XRefCopy6Row" localSheetId="5" hidden="1">#REF!</definedName>
    <definedName name="XRefCopy6Row" hidden="1">#REF!</definedName>
    <definedName name="XRefCopy7" localSheetId="5" hidden="1">#REF!</definedName>
    <definedName name="XRefCopy7" hidden="1">#REF!</definedName>
    <definedName name="XRefCopy7Row" localSheetId="5" hidden="1">#REF!</definedName>
    <definedName name="XRefCopy7Row" hidden="1">#REF!</definedName>
    <definedName name="XRefCopy8" localSheetId="5" hidden="1">#REF!</definedName>
    <definedName name="XRefCopy8" hidden="1">#REF!</definedName>
    <definedName name="XRefCopy8Row" localSheetId="5" hidden="1">#REF!</definedName>
    <definedName name="XRefCopy8Row" hidden="1">#REF!</definedName>
    <definedName name="XRefCopy9" localSheetId="5" hidden="1">#REF!</definedName>
    <definedName name="XRefCopy9" hidden="1">#REF!</definedName>
    <definedName name="XRefCopy9Row" localSheetId="5" hidden="1">#REF!</definedName>
    <definedName name="XRefCopy9Row" hidden="1">#REF!</definedName>
    <definedName name="XRefPaste1" localSheetId="8" hidden="1">#REF!</definedName>
    <definedName name="XRefPaste1" localSheetId="5" hidden="1">#REF!</definedName>
    <definedName name="XRefPaste1" localSheetId="7" hidden="1">#REF!</definedName>
    <definedName name="XRefPaste1" hidden="1">#REF!</definedName>
    <definedName name="XRefPaste10Row" localSheetId="8" hidden="1">#REF!</definedName>
    <definedName name="XRefPaste10Row" localSheetId="5" hidden="1">#REF!</definedName>
    <definedName name="XRefPaste10Row" localSheetId="7" hidden="1">#REF!</definedName>
    <definedName name="XRefPaste10Row" hidden="1">#REF!</definedName>
    <definedName name="XRefPaste11" localSheetId="8" hidden="1">#REF!</definedName>
    <definedName name="XRefPaste11" localSheetId="5" hidden="1">#REF!</definedName>
    <definedName name="XRefPaste11" hidden="1">#REF!</definedName>
    <definedName name="XRefPaste11Row" localSheetId="8" hidden="1">#REF!</definedName>
    <definedName name="XRefPaste11Row" localSheetId="5" hidden="1">#REF!</definedName>
    <definedName name="XRefPaste11Row" hidden="1">#REF!</definedName>
    <definedName name="XRefPaste12" localSheetId="5" hidden="1">#REF!</definedName>
    <definedName name="XRefPaste12" hidden="1">#REF!</definedName>
    <definedName name="XRefPaste12Row" localSheetId="5" hidden="1">#REF!</definedName>
    <definedName name="XRefPaste12Row" hidden="1">#REF!</definedName>
    <definedName name="XRefPaste13" localSheetId="5" hidden="1">#REF!</definedName>
    <definedName name="XRefPaste13" hidden="1">#REF!</definedName>
    <definedName name="XRefPaste13Row" localSheetId="5" hidden="1">#REF!</definedName>
    <definedName name="XRefPaste13Row" hidden="1">#REF!</definedName>
    <definedName name="XRefPaste14" localSheetId="5" hidden="1">#REF!</definedName>
    <definedName name="XRefPaste14" hidden="1">#REF!</definedName>
    <definedName name="XRefPaste14Row" localSheetId="5" hidden="1">#REF!</definedName>
    <definedName name="XRefPaste14Row" hidden="1">#REF!</definedName>
    <definedName name="XRefPaste15" localSheetId="5" hidden="1">#REF!</definedName>
    <definedName name="XRefPaste15" hidden="1">#REF!</definedName>
    <definedName name="XRefPaste15Row" localSheetId="5" hidden="1">#REF!</definedName>
    <definedName name="XRefPaste15Row" hidden="1">#REF!</definedName>
    <definedName name="XRefPaste16" localSheetId="5" hidden="1">#REF!</definedName>
    <definedName name="XRefPaste16" hidden="1">#REF!</definedName>
    <definedName name="XRefPaste16Row" localSheetId="5" hidden="1">#REF!</definedName>
    <definedName name="XRefPaste16Row" hidden="1">#REF!</definedName>
    <definedName name="XRefPaste17" localSheetId="5" hidden="1">#REF!</definedName>
    <definedName name="XRefPaste17" hidden="1">#REF!</definedName>
    <definedName name="XRefPaste17Row" localSheetId="5" hidden="1">#REF!</definedName>
    <definedName name="XRefPaste17Row" hidden="1">#REF!</definedName>
    <definedName name="XRefPaste18" localSheetId="5" hidden="1">#REF!</definedName>
    <definedName name="XRefPaste18" hidden="1">#REF!</definedName>
    <definedName name="XRefPaste18Row" localSheetId="5" hidden="1">#REF!</definedName>
    <definedName name="XRefPaste18Row" hidden="1">#REF!</definedName>
    <definedName name="XRefPaste19" localSheetId="5" hidden="1">#REF!</definedName>
    <definedName name="XRefPaste19" hidden="1">#REF!</definedName>
    <definedName name="XRefPaste19Row" localSheetId="5" hidden="1">#REF!</definedName>
    <definedName name="XRefPaste19Row" hidden="1">#REF!</definedName>
    <definedName name="XRefPaste2" localSheetId="5" hidden="1">#REF!</definedName>
    <definedName name="XRefPaste2" hidden="1">#REF!</definedName>
    <definedName name="XRefPaste20" localSheetId="5" hidden="1">#REF!</definedName>
    <definedName name="XRefPaste20" hidden="1">#REF!</definedName>
    <definedName name="XRefPaste20Row" localSheetId="5" hidden="1">#REF!</definedName>
    <definedName name="XRefPaste20Row" hidden="1">#REF!</definedName>
    <definedName name="XRefPaste21" localSheetId="5" hidden="1">#REF!</definedName>
    <definedName name="XRefPaste21" hidden="1">#REF!</definedName>
    <definedName name="XRefPaste21Row" localSheetId="5" hidden="1">#REF!</definedName>
    <definedName name="XRefPaste21Row" hidden="1">#REF!</definedName>
    <definedName name="XRefPaste22" localSheetId="5" hidden="1">#REF!</definedName>
    <definedName name="XRefPaste22" hidden="1">#REF!</definedName>
    <definedName name="XRefPaste22Row" localSheetId="5" hidden="1">#REF!</definedName>
    <definedName name="XRefPaste22Row" hidden="1">#REF!</definedName>
    <definedName name="XRefPaste23" localSheetId="5" hidden="1">#REF!</definedName>
    <definedName name="XRefPaste23" hidden="1">#REF!</definedName>
    <definedName name="XRefPaste23Row" localSheetId="5" hidden="1">#REF!</definedName>
    <definedName name="XRefPaste23Row" hidden="1">#REF!</definedName>
    <definedName name="XRefPaste24" localSheetId="5" hidden="1">#REF!</definedName>
    <definedName name="XRefPaste24" hidden="1">#REF!</definedName>
    <definedName name="XRefPaste24Row" localSheetId="5" hidden="1">#REF!</definedName>
    <definedName name="XRefPaste24Row" hidden="1">#REF!</definedName>
    <definedName name="XRefPaste25" localSheetId="5" hidden="1">#REF!</definedName>
    <definedName name="XRefPaste25" hidden="1">#REF!</definedName>
    <definedName name="XRefPaste25Row" localSheetId="5" hidden="1">#REF!</definedName>
    <definedName name="XRefPaste25Row" hidden="1">#REF!</definedName>
    <definedName name="XRefPaste26" localSheetId="5" hidden="1">#REF!</definedName>
    <definedName name="XRefPaste26" hidden="1">#REF!</definedName>
    <definedName name="XRefPaste26Row" localSheetId="5" hidden="1">#REF!</definedName>
    <definedName name="XRefPaste26Row" hidden="1">#REF!</definedName>
    <definedName name="XRefPaste27" localSheetId="5" hidden="1">#REF!</definedName>
    <definedName name="XRefPaste27" hidden="1">#REF!</definedName>
    <definedName name="XRefPaste27Row" localSheetId="5" hidden="1">#REF!</definedName>
    <definedName name="XRefPaste27Row" hidden="1">#REF!</definedName>
    <definedName name="XRefPaste28" localSheetId="5" hidden="1">#REF!</definedName>
    <definedName name="XRefPaste28" hidden="1">#REF!</definedName>
    <definedName name="XRefPaste28Row" localSheetId="5" hidden="1">#REF!</definedName>
    <definedName name="XRefPaste28Row" hidden="1">#REF!</definedName>
    <definedName name="XRefPaste29" localSheetId="5" hidden="1">#REF!</definedName>
    <definedName name="XRefPaste29" hidden="1">#REF!</definedName>
    <definedName name="XRefPaste29Row" localSheetId="5" hidden="1">#REF!</definedName>
    <definedName name="XRefPaste29Row" hidden="1">#REF!</definedName>
    <definedName name="XRefPaste2Row" localSheetId="5" hidden="1">#REF!</definedName>
    <definedName name="XRefPaste2Row" hidden="1">#REF!</definedName>
    <definedName name="XRefPaste30" localSheetId="5" hidden="1">#REF!</definedName>
    <definedName name="XRefPaste30" hidden="1">#REF!</definedName>
    <definedName name="XRefPaste30Row" localSheetId="5" hidden="1">#REF!</definedName>
    <definedName name="XRefPaste30Row" hidden="1">#REF!</definedName>
    <definedName name="XRefPaste31" localSheetId="5" hidden="1">#REF!</definedName>
    <definedName name="XRefPaste31" hidden="1">#REF!</definedName>
    <definedName name="XRefPaste31Row" localSheetId="5" hidden="1">#REF!</definedName>
    <definedName name="XRefPaste31Row" hidden="1">#REF!</definedName>
    <definedName name="XRefPaste32" localSheetId="5" hidden="1">#REF!</definedName>
    <definedName name="XRefPaste32" hidden="1">#REF!</definedName>
    <definedName name="XRefPaste32Row" localSheetId="5" hidden="1">#REF!</definedName>
    <definedName name="XRefPaste32Row" hidden="1">#REF!</definedName>
    <definedName name="XRefPaste33" localSheetId="5" hidden="1">#REF!</definedName>
    <definedName name="XRefPaste33" hidden="1">#REF!</definedName>
    <definedName name="XRefPaste33Row" localSheetId="5" hidden="1">#REF!</definedName>
    <definedName name="XRefPaste33Row" hidden="1">#REF!</definedName>
    <definedName name="XRefPaste34" localSheetId="5" hidden="1">#REF!</definedName>
    <definedName name="XRefPaste34" hidden="1">#REF!</definedName>
    <definedName name="XRefPaste34Row" localSheetId="5" hidden="1">#REF!</definedName>
    <definedName name="XRefPaste34Row" hidden="1">#REF!</definedName>
    <definedName name="XRefPaste4" localSheetId="5" hidden="1">#REF!</definedName>
    <definedName name="XRefPaste4" hidden="1">#REF!</definedName>
    <definedName name="XRefPaste41Row" localSheetId="8" hidden="1">#REF!</definedName>
    <definedName name="XRefPaste41Row" localSheetId="5" hidden="1">#REF!</definedName>
    <definedName name="XRefPaste41Row" localSheetId="7" hidden="1">#REF!</definedName>
    <definedName name="XRefPaste41Row" hidden="1">#REF!</definedName>
    <definedName name="XRefPaste4Row" localSheetId="8" hidden="1">#REF!</definedName>
    <definedName name="XRefPaste4Row" localSheetId="5" hidden="1">#REF!</definedName>
    <definedName name="XRefPaste4Row" localSheetId="7" hidden="1">#REF!</definedName>
    <definedName name="XRefPaste4Row" hidden="1">#REF!</definedName>
    <definedName name="XRefPaste5" localSheetId="8" hidden="1">#REF!</definedName>
    <definedName name="XRefPaste5" localSheetId="5" hidden="1">#REF!</definedName>
    <definedName name="XRefPaste5" hidden="1">#REF!</definedName>
    <definedName name="XRefPaste5Row" localSheetId="8" hidden="1">#REF!</definedName>
    <definedName name="XRefPaste5Row" localSheetId="5" hidden="1">#REF!</definedName>
    <definedName name="XRefPaste5Row" hidden="1">#REF!</definedName>
    <definedName name="XRefPaste6" localSheetId="5" hidden="1">#REF!</definedName>
    <definedName name="XRefPaste6" hidden="1">#REF!</definedName>
    <definedName name="XRefPaste6Row" localSheetId="5" hidden="1">#REF!</definedName>
    <definedName name="XRefPaste6Row" hidden="1">#REF!</definedName>
    <definedName name="XRefPaste7Row" localSheetId="8" hidden="1">#REF!</definedName>
    <definedName name="XRefPaste7Row" localSheetId="5" hidden="1">#REF!</definedName>
    <definedName name="XRefPaste7Row" localSheetId="7" hidden="1">#REF!</definedName>
    <definedName name="XRefPaste7Row" hidden="1">#REF!</definedName>
    <definedName name="XRefPaste8Row" localSheetId="8" hidden="1">#REF!</definedName>
    <definedName name="XRefPaste8Row" localSheetId="5" hidden="1">#REF!</definedName>
    <definedName name="XRefPaste8Row" localSheetId="7" hidden="1">#REF!</definedName>
    <definedName name="XRefPaste8Row" hidden="1">#REF!</definedName>
    <definedName name="XRefPaste9Row" localSheetId="8" hidden="1">#REF!</definedName>
    <definedName name="XRefPaste9Row" localSheetId="5" hidden="1">#REF!</definedName>
    <definedName name="XRefPaste9Row" localSheetId="7" hidden="1">#REF!</definedName>
    <definedName name="XRefPaste9Row" hidden="1">#REF!</definedName>
    <definedName name="Y" localSheetId="8" hidden="1">#REF!</definedName>
    <definedName name="Y" localSheetId="5" hidden="1">#REF!</definedName>
    <definedName name="Y" localSheetId="7" hidden="1">#REF!</definedName>
    <definedName name="Y" hidden="1">#REF!</definedName>
    <definedName name="yjyjy" localSheetId="8" hidden="1">#REF!</definedName>
    <definedName name="yjyjy" localSheetId="5" hidden="1">#REF!</definedName>
    <definedName name="yjyjy" localSheetId="7" hidden="1">#REF!</definedName>
    <definedName name="yjyjy" hidden="1">#REF!</definedName>
    <definedName name="yy" localSheetId="8" hidden="1">#REF!</definedName>
    <definedName name="yy" localSheetId="5" hidden="1">#REF!</definedName>
    <definedName name="yy" localSheetId="7" hidden="1">#REF!</definedName>
    <definedName name="yy" hidden="1">#REF!</definedName>
    <definedName name="YYYYYYYY" localSheetId="5" hidden="1">#REF!</definedName>
    <definedName name="YYYYYYYY" hidden="1">#REF!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2" i="56" l="1"/>
  <c r="F332" i="56"/>
  <c r="E332" i="56"/>
  <c r="D332" i="56"/>
  <c r="G316" i="56"/>
  <c r="F316" i="56"/>
  <c r="E316" i="56"/>
  <c r="D316" i="56"/>
  <c r="G300" i="56"/>
  <c r="F300" i="56"/>
  <c r="E300" i="56"/>
  <c r="D300" i="56"/>
  <c r="G284" i="56"/>
  <c r="F284" i="56"/>
  <c r="E284" i="56"/>
  <c r="D284" i="56"/>
  <c r="G268" i="56"/>
  <c r="F268" i="56"/>
  <c r="E268" i="56"/>
  <c r="D268" i="56"/>
  <c r="G252" i="56"/>
  <c r="F252" i="56"/>
  <c r="E252" i="56"/>
  <c r="D252" i="56"/>
  <c r="G236" i="56" l="1"/>
  <c r="F236" i="56"/>
  <c r="E236" i="56"/>
  <c r="D236" i="56"/>
  <c r="G220" i="56"/>
  <c r="F220" i="56"/>
  <c r="E220" i="56"/>
  <c r="D220" i="56"/>
  <c r="G204" i="56" l="1"/>
  <c r="F204" i="56"/>
  <c r="E204" i="56"/>
  <c r="D204" i="56"/>
  <c r="G188" i="56"/>
  <c r="F188" i="56"/>
  <c r="E188" i="56"/>
  <c r="D188" i="56"/>
  <c r="G172" i="56"/>
  <c r="F172" i="56"/>
  <c r="E172" i="56"/>
  <c r="D172" i="56"/>
  <c r="G156" i="56"/>
  <c r="F156" i="56"/>
  <c r="E156" i="56"/>
  <c r="D156" i="56"/>
  <c r="G140" i="56"/>
  <c r="F140" i="56"/>
  <c r="E140" i="56"/>
  <c r="D140" i="56"/>
  <c r="G108" i="56"/>
  <c r="F108" i="56"/>
  <c r="E108" i="56"/>
  <c r="D108" i="56"/>
  <c r="G124" i="56"/>
  <c r="F124" i="56"/>
  <c r="E124" i="56"/>
  <c r="D124" i="56"/>
  <c r="G92" i="56"/>
  <c r="F92" i="56"/>
  <c r="E92" i="56"/>
  <c r="D92" i="56"/>
  <c r="G76" i="56"/>
  <c r="F76" i="56"/>
  <c r="E76" i="56"/>
  <c r="D76" i="56"/>
  <c r="G60" i="56"/>
  <c r="F60" i="56"/>
  <c r="E60" i="56"/>
  <c r="D60" i="56"/>
  <c r="G44" i="56" l="1"/>
  <c r="F44" i="56"/>
  <c r="E44" i="56"/>
  <c r="D44" i="56"/>
  <c r="G28" i="56"/>
  <c r="F28" i="56"/>
  <c r="E28" i="56"/>
  <c r="D28" i="56"/>
  <c r="G12" i="56"/>
  <c r="F12" i="56"/>
  <c r="E12" i="56"/>
  <c r="D12" i="56"/>
  <c r="BC58" i="6" l="1"/>
  <c r="BC57" i="6"/>
  <c r="BC54" i="6"/>
  <c r="BC53" i="6"/>
  <c r="BC52" i="6"/>
  <c r="BC51" i="6"/>
  <c r="BC50" i="6"/>
  <c r="BC49" i="6"/>
  <c r="BC48" i="6"/>
  <c r="BC44" i="6"/>
  <c r="BC43" i="6"/>
  <c r="BC42" i="6"/>
  <c r="BC41" i="6"/>
  <c r="BC37" i="6"/>
  <c r="BC35" i="6"/>
  <c r="BC34" i="6"/>
  <c r="BC31" i="6"/>
  <c r="BC30" i="6"/>
  <c r="BC29" i="6"/>
  <c r="BC28" i="6"/>
  <c r="BC27" i="6"/>
  <c r="BC26" i="6"/>
  <c r="BC25" i="6"/>
  <c r="BC24" i="6"/>
  <c r="BC23" i="6"/>
  <c r="BC22" i="6"/>
  <c r="BC21" i="6"/>
  <c r="BC17" i="6"/>
  <c r="BC16" i="6"/>
  <c r="BC15" i="6"/>
  <c r="BC14" i="6"/>
  <c r="AX58" i="6"/>
  <c r="AX57" i="6"/>
  <c r="AX54" i="6"/>
  <c r="AX53" i="6"/>
  <c r="AX52" i="6"/>
  <c r="AX51" i="6"/>
  <c r="AX50" i="6"/>
  <c r="AX49" i="6"/>
  <c r="AX48" i="6"/>
  <c r="AX44" i="6"/>
  <c r="AX43" i="6"/>
  <c r="AX42" i="6"/>
  <c r="AX41" i="6"/>
  <c r="AX37" i="6"/>
  <c r="AX35" i="6"/>
  <c r="AX34" i="6"/>
  <c r="AX31" i="6"/>
  <c r="AX30" i="6"/>
  <c r="AX29" i="6"/>
  <c r="AX28" i="6"/>
  <c r="AX27" i="6"/>
  <c r="AX26" i="6"/>
  <c r="AX25" i="6"/>
  <c r="AX24" i="6"/>
  <c r="AX23" i="6"/>
  <c r="AX22" i="6"/>
  <c r="AX21" i="6"/>
  <c r="AX17" i="6"/>
  <c r="AX16" i="6"/>
  <c r="AX15" i="6"/>
  <c r="AX14" i="6"/>
  <c r="AS58" i="6"/>
  <c r="AS57" i="6"/>
  <c r="AS54" i="6"/>
  <c r="AS53" i="6"/>
  <c r="AS52" i="6"/>
  <c r="AS51" i="6"/>
  <c r="AS50" i="6"/>
  <c r="AS49" i="6"/>
  <c r="AS48" i="6"/>
  <c r="AS44" i="6"/>
  <c r="AS43" i="6"/>
  <c r="AS42" i="6"/>
  <c r="AS41" i="6"/>
  <c r="AS37" i="6"/>
  <c r="AS35" i="6"/>
  <c r="AS34" i="6"/>
  <c r="AS31" i="6"/>
  <c r="AS30" i="6"/>
  <c r="AS29" i="6"/>
  <c r="AS28" i="6"/>
  <c r="AS27" i="6"/>
  <c r="AS26" i="6"/>
  <c r="AS25" i="6"/>
  <c r="AS24" i="6"/>
  <c r="AS23" i="6"/>
  <c r="AS22" i="6"/>
  <c r="AS21" i="6"/>
  <c r="AS17" i="6"/>
  <c r="AS16" i="6"/>
  <c r="AS15" i="6"/>
  <c r="AS14" i="6"/>
  <c r="AN58" i="6"/>
  <c r="AN57" i="6"/>
  <c r="AN54" i="6"/>
  <c r="AN53" i="6"/>
  <c r="AN52" i="6"/>
  <c r="AN51" i="6"/>
  <c r="AN50" i="6"/>
  <c r="AN49" i="6"/>
  <c r="AN48" i="6"/>
  <c r="AN44" i="6"/>
  <c r="AN43" i="6"/>
  <c r="AN42" i="6"/>
  <c r="AN41" i="6"/>
  <c r="AN37" i="6"/>
  <c r="AN35" i="6"/>
  <c r="AN34" i="6"/>
  <c r="AN31" i="6"/>
  <c r="AN30" i="6"/>
  <c r="AN29" i="6"/>
  <c r="AN28" i="6"/>
  <c r="AN27" i="6"/>
  <c r="AN26" i="6"/>
  <c r="AN25" i="6"/>
  <c r="AN24" i="6"/>
  <c r="AN23" i="6"/>
  <c r="AN22" i="6"/>
  <c r="AN21" i="6"/>
  <c r="AN17" i="6"/>
  <c r="AN16" i="6"/>
  <c r="AN15" i="6"/>
  <c r="AN14" i="6"/>
  <c r="AF44" i="53"/>
  <c r="K20" i="35" l="1"/>
  <c r="J22" i="35"/>
  <c r="J21" i="35"/>
  <c r="S54" i="54"/>
  <c r="S55" i="54"/>
  <c r="E22" i="35"/>
  <c r="E21" i="35"/>
  <c r="E20" i="35"/>
  <c r="BN58" i="6" l="1"/>
  <c r="BN57" i="6"/>
  <c r="BN54" i="6"/>
  <c r="BN53" i="6"/>
  <c r="BN52" i="6"/>
  <c r="BN51" i="6"/>
  <c r="BN50" i="6"/>
  <c r="BN49" i="6"/>
  <c r="BN48" i="6"/>
  <c r="BN44" i="6"/>
  <c r="BN43" i="6"/>
  <c r="BN42" i="6"/>
  <c r="BN41" i="6"/>
  <c r="BN37" i="6"/>
  <c r="BN35" i="6"/>
  <c r="BN34" i="6"/>
  <c r="BN31" i="6"/>
  <c r="BN30" i="6"/>
  <c r="BN29" i="6"/>
  <c r="BN28" i="6"/>
  <c r="BN27" i="6"/>
  <c r="BN26" i="6"/>
  <c r="BN25" i="6"/>
  <c r="BN24" i="6"/>
  <c r="BN23" i="6"/>
  <c r="BN22" i="6"/>
  <c r="BN21" i="6"/>
  <c r="BN17" i="6"/>
  <c r="BN16" i="6"/>
  <c r="BN15" i="6"/>
  <c r="BN14" i="6"/>
  <c r="J20" i="35" l="1"/>
  <c r="J17" i="35"/>
  <c r="E17" i="35"/>
  <c r="F20" i="35"/>
  <c r="Q56" i="54"/>
  <c r="P56" i="54"/>
  <c r="O56" i="54"/>
  <c r="N56" i="54"/>
  <c r="M56" i="54"/>
  <c r="L56" i="54"/>
  <c r="K56" i="54"/>
  <c r="J56" i="54"/>
  <c r="I56" i="54"/>
  <c r="H56" i="54"/>
  <c r="G56" i="54"/>
  <c r="F56" i="54"/>
  <c r="T55" i="54"/>
  <c r="D56" i="54"/>
  <c r="G20" i="35" l="1"/>
  <c r="H20" i="35" s="1"/>
  <c r="L20" i="35" l="1"/>
  <c r="M20" i="35" s="1"/>
  <c r="M18" i="55"/>
  <c r="L29" i="55" l="1"/>
  <c r="G14" i="35" l="1"/>
  <c r="AI58" i="6" l="1"/>
  <c r="AI57" i="6"/>
  <c r="AI54" i="6"/>
  <c r="AI53" i="6"/>
  <c r="AI52" i="6"/>
  <c r="AI51" i="6"/>
  <c r="AI50" i="6"/>
  <c r="AI49" i="6"/>
  <c r="AI48" i="6"/>
  <c r="AI44" i="6"/>
  <c r="AI43" i="6"/>
  <c r="AI42" i="6"/>
  <c r="AI41" i="6"/>
  <c r="AI37" i="6"/>
  <c r="AI35" i="6"/>
  <c r="AI34" i="6"/>
  <c r="AI31" i="6"/>
  <c r="AI30" i="6"/>
  <c r="AI29" i="6"/>
  <c r="AI28" i="6"/>
  <c r="AI27" i="6"/>
  <c r="AI26" i="6"/>
  <c r="AI25" i="6"/>
  <c r="AI24" i="6"/>
  <c r="AI23" i="6"/>
  <c r="AI22" i="6"/>
  <c r="AI21" i="6"/>
  <c r="AI17" i="6"/>
  <c r="AI16" i="6"/>
  <c r="AI15" i="6"/>
  <c r="AI14" i="6"/>
  <c r="AD58" i="6"/>
  <c r="AD57" i="6"/>
  <c r="AD54" i="6"/>
  <c r="AD53" i="6"/>
  <c r="AD52" i="6"/>
  <c r="AD51" i="6"/>
  <c r="AD50" i="6"/>
  <c r="AD49" i="6"/>
  <c r="AD48" i="6"/>
  <c r="AD44" i="6"/>
  <c r="AD43" i="6"/>
  <c r="AD42" i="6"/>
  <c r="AD41" i="6"/>
  <c r="AD37" i="6"/>
  <c r="AD35" i="6"/>
  <c r="AD34" i="6"/>
  <c r="AD31" i="6"/>
  <c r="AD30" i="6"/>
  <c r="AD29" i="6"/>
  <c r="AD28" i="6"/>
  <c r="AD27" i="6"/>
  <c r="AD26" i="6"/>
  <c r="AD25" i="6"/>
  <c r="AD24" i="6"/>
  <c r="AD23" i="6"/>
  <c r="AD22" i="6"/>
  <c r="AD21" i="6"/>
  <c r="AD17" i="6"/>
  <c r="AD16" i="6"/>
  <c r="AD15" i="6"/>
  <c r="AD14" i="6"/>
  <c r="Y58" i="6"/>
  <c r="Y57" i="6"/>
  <c r="Y54" i="6"/>
  <c r="Y53" i="6"/>
  <c r="Y52" i="6"/>
  <c r="Y51" i="6"/>
  <c r="Y50" i="6"/>
  <c r="Y49" i="6"/>
  <c r="Y48" i="6"/>
  <c r="Y44" i="6"/>
  <c r="Y43" i="6"/>
  <c r="Y42" i="6"/>
  <c r="Y41" i="6"/>
  <c r="Y37" i="6"/>
  <c r="Y35" i="6"/>
  <c r="Y34" i="6"/>
  <c r="Y31" i="6"/>
  <c r="Y30" i="6"/>
  <c r="Y29" i="6"/>
  <c r="Y28" i="6"/>
  <c r="Y27" i="6"/>
  <c r="Y26" i="6"/>
  <c r="Y25" i="6"/>
  <c r="Y24" i="6"/>
  <c r="Y23" i="6"/>
  <c r="Y22" i="6"/>
  <c r="Y21" i="6"/>
  <c r="Y17" i="6"/>
  <c r="Y16" i="6"/>
  <c r="Y15" i="6"/>
  <c r="Y14" i="6"/>
  <c r="T58" i="6"/>
  <c r="T57" i="6"/>
  <c r="T54" i="6"/>
  <c r="T53" i="6"/>
  <c r="T52" i="6"/>
  <c r="T51" i="6"/>
  <c r="T50" i="6"/>
  <c r="T49" i="6"/>
  <c r="T48" i="6"/>
  <c r="T44" i="6"/>
  <c r="T43" i="6"/>
  <c r="T42" i="6"/>
  <c r="T41" i="6"/>
  <c r="T37" i="6"/>
  <c r="T35" i="6"/>
  <c r="T34" i="6"/>
  <c r="T31" i="6"/>
  <c r="T30" i="6"/>
  <c r="T29" i="6"/>
  <c r="T28" i="6"/>
  <c r="T27" i="6"/>
  <c r="T26" i="6"/>
  <c r="T25" i="6"/>
  <c r="T24" i="6"/>
  <c r="T23" i="6"/>
  <c r="T22" i="6"/>
  <c r="T21" i="6"/>
  <c r="T17" i="6"/>
  <c r="T16" i="6"/>
  <c r="T15" i="6"/>
  <c r="T14" i="6"/>
  <c r="AJ55" i="6" l="1"/>
  <c r="J29" i="55" l="1"/>
  <c r="J18" i="55"/>
  <c r="D45" i="53" l="1"/>
  <c r="AA44" i="53"/>
  <c r="Z44" i="53"/>
  <c r="Y44" i="53"/>
  <c r="X44" i="53"/>
  <c r="W44" i="53"/>
  <c r="V44" i="53"/>
  <c r="U44" i="53"/>
  <c r="T44" i="53"/>
  <c r="S44" i="53"/>
  <c r="N54" i="54"/>
  <c r="G17" i="35" s="1"/>
  <c r="H17" i="35" s="1"/>
  <c r="M54" i="54"/>
  <c r="L54" i="54"/>
  <c r="L17" i="35" s="1"/>
  <c r="M17" i="35" s="1"/>
  <c r="T54" i="54" l="1"/>
  <c r="Z53" i="6"/>
  <c r="Z29" i="6"/>
  <c r="U18" i="6" l="1"/>
  <c r="U32" i="6"/>
  <c r="U45" i="6"/>
  <c r="U55" i="6"/>
  <c r="U59" i="6"/>
  <c r="V58" i="6"/>
  <c r="W58" i="6" s="1"/>
  <c r="V57" i="6"/>
  <c r="W57" i="6" s="1"/>
  <c r="V54" i="6"/>
  <c r="W54" i="6" s="1"/>
  <c r="V53" i="6"/>
  <c r="W53" i="6" s="1"/>
  <c r="V52" i="6"/>
  <c r="W52" i="6" s="1"/>
  <c r="V51" i="6"/>
  <c r="W51" i="6" s="1"/>
  <c r="V50" i="6"/>
  <c r="W50" i="6" s="1"/>
  <c r="V49" i="6"/>
  <c r="W49" i="6" s="1"/>
  <c r="V48" i="6"/>
  <c r="W48" i="6" s="1"/>
  <c r="V44" i="6"/>
  <c r="W44" i="6" s="1"/>
  <c r="V43" i="6"/>
  <c r="W43" i="6" s="1"/>
  <c r="V42" i="6"/>
  <c r="W42" i="6" s="1"/>
  <c r="V37" i="6"/>
  <c r="W37" i="6" s="1"/>
  <c r="O37" i="6"/>
  <c r="V35" i="6"/>
  <c r="W35" i="6" s="1"/>
  <c r="V34" i="6"/>
  <c r="W34" i="6" s="1"/>
  <c r="V31" i="6"/>
  <c r="W31" i="6" s="1"/>
  <c r="V30" i="6"/>
  <c r="W30" i="6" s="1"/>
  <c r="V29" i="6"/>
  <c r="W29" i="6" s="1"/>
  <c r="V28" i="6"/>
  <c r="W28" i="6" s="1"/>
  <c r="V27" i="6"/>
  <c r="W27" i="6" s="1"/>
  <c r="V26" i="6"/>
  <c r="W26" i="6" s="1"/>
  <c r="V25" i="6"/>
  <c r="W25" i="6" s="1"/>
  <c r="V24" i="6"/>
  <c r="W24" i="6" s="1"/>
  <c r="V23" i="6"/>
  <c r="W23" i="6" s="1"/>
  <c r="V22" i="6"/>
  <c r="W22" i="6" s="1"/>
  <c r="V21" i="6"/>
  <c r="W21" i="6" s="1"/>
  <c r="V17" i="6"/>
  <c r="W17" i="6" s="1"/>
  <c r="V16" i="6"/>
  <c r="W16" i="6" s="1"/>
  <c r="V15" i="6"/>
  <c r="W15" i="6" s="1"/>
  <c r="T45" i="6" l="1"/>
  <c r="V45" i="6" s="1"/>
  <c r="W45" i="6" s="1"/>
  <c r="U36" i="6"/>
  <c r="U38" i="6" s="1"/>
  <c r="U61" i="6" s="1"/>
  <c r="T18" i="6"/>
  <c r="V18" i="6" s="1"/>
  <c r="W18" i="6" s="1"/>
  <c r="T55" i="6"/>
  <c r="V55" i="6" s="1"/>
  <c r="W55" i="6" s="1"/>
  <c r="V14" i="6"/>
  <c r="W14" i="6" s="1"/>
  <c r="T32" i="6"/>
  <c r="V32" i="6" s="1"/>
  <c r="W32" i="6" s="1"/>
  <c r="V41" i="6"/>
  <c r="W41" i="6" s="1"/>
  <c r="T36" i="6" l="1"/>
  <c r="V36" i="6" s="1"/>
  <c r="W36" i="6" s="1"/>
  <c r="T59" i="6"/>
  <c r="V59" i="6" s="1"/>
  <c r="W59" i="6" s="1"/>
  <c r="Z55" i="6"/>
  <c r="Z45" i="6"/>
  <c r="Z32" i="6"/>
  <c r="Z18" i="6"/>
  <c r="Z59" i="6" l="1"/>
  <c r="T38" i="6"/>
  <c r="V38" i="6" s="1"/>
  <c r="W38" i="6" s="1"/>
  <c r="Z36" i="6"/>
  <c r="Z38" i="6" s="1"/>
  <c r="T61" i="6"/>
  <c r="V61" i="6" s="1"/>
  <c r="W61" i="6" s="1"/>
  <c r="Z61" i="6"/>
  <c r="H29" i="55" l="1"/>
  <c r="H18" i="55"/>
  <c r="L18" i="35" l="1"/>
  <c r="L16" i="35"/>
  <c r="L15" i="35"/>
  <c r="G29" i="55" l="1"/>
  <c r="G18" i="55"/>
  <c r="BN18" i="6" l="1"/>
  <c r="BN45" i="6"/>
  <c r="K53" i="6" l="1"/>
  <c r="K51" i="6" l="1"/>
  <c r="K25" i="6"/>
  <c r="BN55" i="6" l="1"/>
  <c r="BN59" i="6" s="1"/>
  <c r="K32" i="6"/>
  <c r="F29" i="55"/>
  <c r="F18" i="55"/>
  <c r="BI55" i="6" l="1"/>
  <c r="BD55" i="6"/>
  <c r="AY55" i="6"/>
  <c r="AT55" i="6"/>
  <c r="AO55" i="6"/>
  <c r="AE55" i="6"/>
  <c r="P55" i="6"/>
  <c r="K55" i="6"/>
  <c r="D12" i="45" l="1"/>
  <c r="D11" i="45"/>
  <c r="K19" i="35"/>
  <c r="L19" i="35" s="1"/>
  <c r="K51" i="54" l="1"/>
  <c r="J51" i="54"/>
  <c r="I51" i="54"/>
  <c r="H51" i="54"/>
  <c r="G51" i="54"/>
  <c r="F51" i="54"/>
  <c r="J14" i="35" s="1"/>
  <c r="F10" i="6" l="1"/>
  <c r="E18" i="55"/>
  <c r="E29" i="55"/>
  <c r="F29" i="6" l="1"/>
  <c r="F27" i="6"/>
  <c r="F32" i="6" l="1"/>
  <c r="BN32" i="6"/>
  <c r="BN36" i="6" s="1"/>
  <c r="BN38" i="6" l="1"/>
  <c r="BN61" i="6" s="1"/>
  <c r="K35" i="35"/>
  <c r="E12" i="45"/>
  <c r="B44" i="53"/>
  <c r="S51" i="54"/>
  <c r="T51" i="54" s="1"/>
  <c r="G53" i="54"/>
  <c r="E16" i="35" s="1"/>
  <c r="G16" i="35" s="1"/>
  <c r="H53" i="54"/>
  <c r="I53" i="54"/>
  <c r="J53" i="54"/>
  <c r="K53" i="54"/>
  <c r="L53" i="54"/>
  <c r="M53" i="54"/>
  <c r="N53" i="54"/>
  <c r="O53" i="54"/>
  <c r="P53" i="54"/>
  <c r="Q53" i="54"/>
  <c r="F53" i="54"/>
  <c r="G59" i="54"/>
  <c r="H59" i="54"/>
  <c r="I59" i="54"/>
  <c r="J59" i="54"/>
  <c r="K59" i="54"/>
  <c r="L59" i="54"/>
  <c r="M59" i="54"/>
  <c r="N59" i="54"/>
  <c r="F22" i="35" s="1"/>
  <c r="O59" i="54"/>
  <c r="P59" i="54"/>
  <c r="Q59" i="54"/>
  <c r="G60" i="54"/>
  <c r="E23" i="35" s="1"/>
  <c r="H60" i="54"/>
  <c r="I60" i="54"/>
  <c r="J60" i="54"/>
  <c r="K60" i="54"/>
  <c r="L60" i="54"/>
  <c r="M60" i="54"/>
  <c r="N60" i="54"/>
  <c r="O60" i="54"/>
  <c r="P60" i="54"/>
  <c r="Q60" i="54"/>
  <c r="G61" i="54"/>
  <c r="E24" i="35" s="1"/>
  <c r="H61" i="54"/>
  <c r="I61" i="54"/>
  <c r="J61" i="54"/>
  <c r="K61" i="54"/>
  <c r="L61" i="54"/>
  <c r="M61" i="54"/>
  <c r="N61" i="54"/>
  <c r="O61" i="54"/>
  <c r="P61" i="54"/>
  <c r="Q61" i="54"/>
  <c r="G62" i="54"/>
  <c r="E25" i="35" s="1"/>
  <c r="H62" i="54"/>
  <c r="I62" i="54"/>
  <c r="J62" i="54"/>
  <c r="K62" i="54"/>
  <c r="L62" i="54"/>
  <c r="M62" i="54"/>
  <c r="N62" i="54"/>
  <c r="O62" i="54"/>
  <c r="P62" i="54"/>
  <c r="Q62" i="54"/>
  <c r="F62" i="54"/>
  <c r="F61" i="54"/>
  <c r="F60" i="54"/>
  <c r="F59" i="54"/>
  <c r="G58" i="54"/>
  <c r="H58" i="54"/>
  <c r="I58" i="54"/>
  <c r="J58" i="54"/>
  <c r="K58" i="54"/>
  <c r="L58" i="54"/>
  <c r="M58" i="54"/>
  <c r="N58" i="54"/>
  <c r="F21" i="35" s="1"/>
  <c r="G21" i="35" s="1"/>
  <c r="O58" i="54"/>
  <c r="P58" i="54"/>
  <c r="Q58" i="54"/>
  <c r="F58" i="54"/>
  <c r="S6" i="53"/>
  <c r="F55" i="6"/>
  <c r="J10" i="35"/>
  <c r="AD8" i="53"/>
  <c r="AC8" i="53"/>
  <c r="AB8" i="53"/>
  <c r="AA8" i="53"/>
  <c r="Z8" i="53"/>
  <c r="Y8" i="53"/>
  <c r="X8" i="53"/>
  <c r="W8" i="53"/>
  <c r="V8" i="53"/>
  <c r="U8" i="53"/>
  <c r="T8" i="53"/>
  <c r="S8" i="53"/>
  <c r="AD7" i="53"/>
  <c r="AC7" i="53"/>
  <c r="AB7" i="53"/>
  <c r="AA7" i="53"/>
  <c r="Z7" i="53"/>
  <c r="Y7" i="53"/>
  <c r="X7" i="53"/>
  <c r="W7" i="53"/>
  <c r="V7" i="53"/>
  <c r="U7" i="53"/>
  <c r="T7" i="53"/>
  <c r="AD6" i="53"/>
  <c r="AC6" i="53"/>
  <c r="AB6" i="53"/>
  <c r="AA6" i="53"/>
  <c r="Z6" i="53"/>
  <c r="Y6" i="53"/>
  <c r="X6" i="53"/>
  <c r="W6" i="53"/>
  <c r="V6" i="53"/>
  <c r="U6" i="53"/>
  <c r="T6" i="53"/>
  <c r="S7" i="53"/>
  <c r="S62" i="54" l="1"/>
  <c r="T62" i="54" s="1"/>
  <c r="S53" i="54"/>
  <c r="T53" i="54" s="1"/>
  <c r="S60" i="54"/>
  <c r="T60" i="54" s="1"/>
  <c r="S59" i="54"/>
  <c r="T59" i="54" s="1"/>
  <c r="K22" i="35"/>
  <c r="L22" i="35" s="1"/>
  <c r="K21" i="35"/>
  <c r="L21" i="35" s="1"/>
  <c r="S61" i="54"/>
  <c r="T61" i="54" s="1"/>
  <c r="AG44" i="53"/>
  <c r="AD9" i="53"/>
  <c r="V9" i="53"/>
  <c r="Z9" i="53"/>
  <c r="U9" i="53"/>
  <c r="AC9" i="53"/>
  <c r="T9" i="53"/>
  <c r="AB9" i="53"/>
  <c r="Y9" i="53"/>
  <c r="W9" i="53"/>
  <c r="X9" i="53"/>
  <c r="AA9" i="53"/>
  <c r="S9" i="53"/>
  <c r="E11" i="45"/>
  <c r="AJ45" i="6"/>
  <c r="F45" i="6"/>
  <c r="F59" i="6" s="1"/>
  <c r="F18" i="6"/>
  <c r="F36" i="6" s="1"/>
  <c r="F38" i="6" s="1"/>
  <c r="AJ32" i="6"/>
  <c r="B5" i="56"/>
  <c r="F61" i="6" l="1"/>
  <c r="K42" i="35"/>
  <c r="K41" i="35"/>
  <c r="BI45" i="6"/>
  <c r="BD45" i="6"/>
  <c r="AY45" i="6"/>
  <c r="AT45" i="6"/>
  <c r="AO45" i="6"/>
  <c r="AE45" i="6"/>
  <c r="P45" i="6"/>
  <c r="K45" i="6"/>
  <c r="K34" i="35"/>
  <c r="P32" i="6"/>
  <c r="AE32" i="6"/>
  <c r="AO32" i="6"/>
  <c r="AT32" i="6"/>
  <c r="AY32" i="6"/>
  <c r="BD32" i="6"/>
  <c r="BI32" i="6"/>
  <c r="S65" i="53"/>
  <c r="S56" i="53"/>
  <c r="AF28" i="53"/>
  <c r="AG28" i="53" s="1"/>
  <c r="AE59" i="6" l="1"/>
  <c r="AO59" i="6"/>
  <c r="AT59" i="6"/>
  <c r="AY59" i="6"/>
  <c r="K59" i="6"/>
  <c r="BI59" i="6"/>
  <c r="BD59" i="6"/>
  <c r="P59" i="6"/>
  <c r="K33" i="35"/>
  <c r="AJ59" i="6"/>
  <c r="AD72" i="53" l="1"/>
  <c r="AC72" i="53"/>
  <c r="AB72" i="53"/>
  <c r="AA72" i="53"/>
  <c r="Z72" i="53"/>
  <c r="Y72" i="53"/>
  <c r="X72" i="53"/>
  <c r="W72" i="53"/>
  <c r="V72" i="53"/>
  <c r="U72" i="53"/>
  <c r="T72" i="53"/>
  <c r="AD71" i="53"/>
  <c r="AC71" i="53"/>
  <c r="AB71" i="53"/>
  <c r="AA71" i="53"/>
  <c r="Z71" i="53"/>
  <c r="Y71" i="53"/>
  <c r="X71" i="53"/>
  <c r="W71" i="53"/>
  <c r="V71" i="53"/>
  <c r="U71" i="53"/>
  <c r="T71" i="53"/>
  <c r="AD70" i="53"/>
  <c r="AC70" i="53"/>
  <c r="AB70" i="53"/>
  <c r="AA70" i="53"/>
  <c r="Z70" i="53"/>
  <c r="Y70" i="53"/>
  <c r="X70" i="53"/>
  <c r="W70" i="53"/>
  <c r="V70" i="53"/>
  <c r="U70" i="53"/>
  <c r="T70" i="53"/>
  <c r="AD69" i="53"/>
  <c r="AC69" i="53"/>
  <c r="AB69" i="53"/>
  <c r="AA69" i="53"/>
  <c r="Z69" i="53"/>
  <c r="Y69" i="53"/>
  <c r="X69" i="53"/>
  <c r="W69" i="53"/>
  <c r="V69" i="53"/>
  <c r="U69" i="53"/>
  <c r="T69" i="53"/>
  <c r="AD65" i="53"/>
  <c r="AC65" i="53"/>
  <c r="AB65" i="53"/>
  <c r="AA65" i="53"/>
  <c r="Z65" i="53"/>
  <c r="Y65" i="53"/>
  <c r="X65" i="53"/>
  <c r="W65" i="53"/>
  <c r="V65" i="53"/>
  <c r="U65" i="53"/>
  <c r="T65" i="53"/>
  <c r="AD64" i="53"/>
  <c r="AC64" i="53"/>
  <c r="AB64" i="53"/>
  <c r="AA64" i="53"/>
  <c r="Z64" i="53"/>
  <c r="Y64" i="53"/>
  <c r="X64" i="53"/>
  <c r="W64" i="53"/>
  <c r="V64" i="53"/>
  <c r="U64" i="53"/>
  <c r="T64" i="53"/>
  <c r="AD62" i="53"/>
  <c r="AC62" i="53"/>
  <c r="AB62" i="53"/>
  <c r="AA62" i="53"/>
  <c r="Z62" i="53"/>
  <c r="Y62" i="53"/>
  <c r="X62" i="53"/>
  <c r="W62" i="53"/>
  <c r="V62" i="53"/>
  <c r="U62" i="53"/>
  <c r="T62" i="53"/>
  <c r="AD61" i="53"/>
  <c r="AC61" i="53"/>
  <c r="AB61" i="53"/>
  <c r="AA61" i="53"/>
  <c r="Z61" i="53"/>
  <c r="Y61" i="53"/>
  <c r="X61" i="53"/>
  <c r="W61" i="53"/>
  <c r="V61" i="53"/>
  <c r="U61" i="53"/>
  <c r="T61" i="53"/>
  <c r="AD60" i="53"/>
  <c r="AC60" i="53"/>
  <c r="AB60" i="53"/>
  <c r="AA60" i="53"/>
  <c r="Z60" i="53"/>
  <c r="Y60" i="53"/>
  <c r="X60" i="53"/>
  <c r="W60" i="53"/>
  <c r="V60" i="53"/>
  <c r="U60" i="53"/>
  <c r="T60" i="53"/>
  <c r="AD59" i="53"/>
  <c r="AC59" i="53"/>
  <c r="AB59" i="53"/>
  <c r="AA59" i="53"/>
  <c r="Z59" i="53"/>
  <c r="Y59" i="53"/>
  <c r="X59" i="53"/>
  <c r="W59" i="53"/>
  <c r="V59" i="53"/>
  <c r="U59" i="53"/>
  <c r="T59" i="53"/>
  <c r="AD58" i="53"/>
  <c r="AC58" i="53"/>
  <c r="AB58" i="53"/>
  <c r="AA58" i="53"/>
  <c r="Z58" i="53"/>
  <c r="Y58" i="53"/>
  <c r="X58" i="53"/>
  <c r="W58" i="53"/>
  <c r="V58" i="53"/>
  <c r="U58" i="53"/>
  <c r="T58" i="53"/>
  <c r="AD57" i="53"/>
  <c r="AC57" i="53"/>
  <c r="AB57" i="53"/>
  <c r="AA57" i="53"/>
  <c r="Z57" i="53"/>
  <c r="Y57" i="53"/>
  <c r="X57" i="53"/>
  <c r="W57" i="53"/>
  <c r="V57" i="53"/>
  <c r="U57" i="53"/>
  <c r="T57" i="53"/>
  <c r="AD56" i="53"/>
  <c r="AC56" i="53"/>
  <c r="AB56" i="53"/>
  <c r="AA56" i="53"/>
  <c r="Z56" i="53"/>
  <c r="Y56" i="53"/>
  <c r="X56" i="53"/>
  <c r="W56" i="53"/>
  <c r="V56" i="53"/>
  <c r="U56" i="53"/>
  <c r="T56" i="53"/>
  <c r="AD52" i="53"/>
  <c r="AC52" i="53"/>
  <c r="AB52" i="53"/>
  <c r="AA52" i="53"/>
  <c r="Z52" i="53"/>
  <c r="Y52" i="53"/>
  <c r="X52" i="53"/>
  <c r="W52" i="53"/>
  <c r="V52" i="53"/>
  <c r="U52" i="53"/>
  <c r="T52" i="53"/>
  <c r="AD51" i="53"/>
  <c r="AC51" i="53"/>
  <c r="AB51" i="53"/>
  <c r="AA51" i="53"/>
  <c r="Z51" i="53"/>
  <c r="Y51" i="53"/>
  <c r="X51" i="53"/>
  <c r="W51" i="53"/>
  <c r="V51" i="53"/>
  <c r="U51" i="53"/>
  <c r="T51" i="53"/>
  <c r="AD50" i="53"/>
  <c r="AC50" i="53"/>
  <c r="AB50" i="53"/>
  <c r="AA50" i="53"/>
  <c r="Z50" i="53"/>
  <c r="Y50" i="53"/>
  <c r="X50" i="53"/>
  <c r="W50" i="53"/>
  <c r="V50" i="53"/>
  <c r="U50" i="53"/>
  <c r="T50" i="53"/>
  <c r="AD49" i="53"/>
  <c r="AC49" i="53"/>
  <c r="AB49" i="53"/>
  <c r="AA49" i="53"/>
  <c r="Z49" i="53"/>
  <c r="Y49" i="53"/>
  <c r="X49" i="53"/>
  <c r="W49" i="53"/>
  <c r="V49" i="53"/>
  <c r="U49" i="53"/>
  <c r="T49" i="53"/>
  <c r="D73" i="53"/>
  <c r="S72" i="53"/>
  <c r="S71" i="53"/>
  <c r="S70" i="53"/>
  <c r="S69" i="53"/>
  <c r="S64" i="53"/>
  <c r="S62" i="53"/>
  <c r="S61" i="53"/>
  <c r="S60" i="53"/>
  <c r="S59" i="53"/>
  <c r="S58" i="53"/>
  <c r="S57" i="53"/>
  <c r="S52" i="53"/>
  <c r="S51" i="53"/>
  <c r="S50" i="53"/>
  <c r="S49" i="53"/>
  <c r="AD42" i="53"/>
  <c r="AD41" i="53"/>
  <c r="AC42" i="53"/>
  <c r="AB42" i="53"/>
  <c r="AA42" i="53"/>
  <c r="AC41" i="53"/>
  <c r="AB41" i="53"/>
  <c r="AA41" i="53"/>
  <c r="Z42" i="53"/>
  <c r="Y42" i="53"/>
  <c r="X42" i="53"/>
  <c r="W42" i="53"/>
  <c r="V42" i="53"/>
  <c r="U42" i="53"/>
  <c r="T42" i="53"/>
  <c r="Z41" i="53"/>
  <c r="Y41" i="53"/>
  <c r="X41" i="53"/>
  <c r="W41" i="53"/>
  <c r="V41" i="53"/>
  <c r="U41" i="53"/>
  <c r="T41" i="53"/>
  <c r="S42" i="53"/>
  <c r="S41" i="53"/>
  <c r="AD39" i="53"/>
  <c r="AC39" i="53"/>
  <c r="AB39" i="53"/>
  <c r="AA39" i="53"/>
  <c r="Z39" i="53"/>
  <c r="Y39" i="53"/>
  <c r="X39" i="53"/>
  <c r="W39" i="53"/>
  <c r="V39" i="53"/>
  <c r="U39" i="53"/>
  <c r="T39" i="53"/>
  <c r="S39" i="53"/>
  <c r="AD38" i="53"/>
  <c r="AC38" i="53"/>
  <c r="AB38" i="53"/>
  <c r="AA38" i="53"/>
  <c r="Z38" i="53"/>
  <c r="Y38" i="53"/>
  <c r="X38" i="53"/>
  <c r="W38" i="53"/>
  <c r="V38" i="53"/>
  <c r="U38" i="53"/>
  <c r="T38" i="53"/>
  <c r="S38" i="53"/>
  <c r="AD37" i="53"/>
  <c r="AC37" i="53"/>
  <c r="AB37" i="53"/>
  <c r="AA37" i="53"/>
  <c r="Z37" i="53"/>
  <c r="Y37" i="53"/>
  <c r="X37" i="53"/>
  <c r="W37" i="53"/>
  <c r="V37" i="53"/>
  <c r="U37" i="53"/>
  <c r="T37" i="53"/>
  <c r="S37" i="53"/>
  <c r="AD36" i="53"/>
  <c r="AC36" i="53"/>
  <c r="AB36" i="53"/>
  <c r="AA36" i="53"/>
  <c r="Z36" i="53"/>
  <c r="Y36" i="53"/>
  <c r="X36" i="53"/>
  <c r="W36" i="53"/>
  <c r="V36" i="53"/>
  <c r="U36" i="53"/>
  <c r="T36" i="53"/>
  <c r="S36" i="53"/>
  <c r="AD35" i="53"/>
  <c r="AC35" i="53"/>
  <c r="AB35" i="53"/>
  <c r="AA35" i="53"/>
  <c r="Z35" i="53"/>
  <c r="Y35" i="53"/>
  <c r="X35" i="53"/>
  <c r="W35" i="53"/>
  <c r="V35" i="53"/>
  <c r="U35" i="53"/>
  <c r="T35" i="53"/>
  <c r="S35" i="53"/>
  <c r="AD34" i="53"/>
  <c r="AC34" i="53"/>
  <c r="AB34" i="53"/>
  <c r="AA34" i="53"/>
  <c r="Z34" i="53"/>
  <c r="Y34" i="53"/>
  <c r="X34" i="53"/>
  <c r="W34" i="53"/>
  <c r="V34" i="53"/>
  <c r="U34" i="53"/>
  <c r="T34" i="53"/>
  <c r="S34" i="53"/>
  <c r="AD33" i="53"/>
  <c r="AC33" i="53"/>
  <c r="AB33" i="53"/>
  <c r="AA33" i="53"/>
  <c r="Z33" i="53"/>
  <c r="Y33" i="53"/>
  <c r="X33" i="53"/>
  <c r="W33" i="53"/>
  <c r="V33" i="53"/>
  <c r="U33" i="53"/>
  <c r="T33" i="53"/>
  <c r="S33" i="53"/>
  <c r="AD32" i="53"/>
  <c r="AC32" i="53"/>
  <c r="AB32" i="53"/>
  <c r="AA32" i="53"/>
  <c r="Z32" i="53"/>
  <c r="Y32" i="53"/>
  <c r="X32" i="53"/>
  <c r="W32" i="53"/>
  <c r="V32" i="53"/>
  <c r="U32" i="53"/>
  <c r="T32" i="53"/>
  <c r="S32" i="53"/>
  <c r="AD31" i="53"/>
  <c r="AC31" i="53"/>
  <c r="AB31" i="53"/>
  <c r="AA31" i="53"/>
  <c r="Z31" i="53"/>
  <c r="Y31" i="53"/>
  <c r="X31" i="53"/>
  <c r="W31" i="53"/>
  <c r="V31" i="53"/>
  <c r="U31" i="53"/>
  <c r="T31" i="53"/>
  <c r="S31" i="53"/>
  <c r="AD30" i="53"/>
  <c r="AC30" i="53"/>
  <c r="AB30" i="53"/>
  <c r="AA30" i="53"/>
  <c r="Z30" i="53"/>
  <c r="Y30" i="53"/>
  <c r="X30" i="53"/>
  <c r="W30" i="53"/>
  <c r="V30" i="53"/>
  <c r="U30" i="53"/>
  <c r="T30" i="53"/>
  <c r="S30" i="53"/>
  <c r="S29" i="53"/>
  <c r="AD29" i="53"/>
  <c r="AC29" i="53"/>
  <c r="AB29" i="53"/>
  <c r="AA29" i="53"/>
  <c r="Z29" i="53"/>
  <c r="Y29" i="53"/>
  <c r="X29" i="53"/>
  <c r="W29" i="53"/>
  <c r="V29" i="53"/>
  <c r="U29" i="53"/>
  <c r="T29" i="53"/>
  <c r="S13" i="53"/>
  <c r="Q57" i="54"/>
  <c r="P57" i="54"/>
  <c r="O57" i="54"/>
  <c r="N57" i="54"/>
  <c r="M57" i="54"/>
  <c r="L57" i="54"/>
  <c r="K57" i="54"/>
  <c r="J57" i="54"/>
  <c r="I57" i="54"/>
  <c r="H57" i="54"/>
  <c r="G57" i="54"/>
  <c r="E19" i="35" s="1"/>
  <c r="G19" i="35" s="1"/>
  <c r="F57" i="54"/>
  <c r="F52" i="54"/>
  <c r="Q47" i="54"/>
  <c r="P47" i="54"/>
  <c r="O47" i="54"/>
  <c r="N47" i="54"/>
  <c r="M47" i="54"/>
  <c r="L47" i="54"/>
  <c r="K47" i="54"/>
  <c r="J47" i="54"/>
  <c r="I47" i="54"/>
  <c r="H47" i="54"/>
  <c r="G47" i="54"/>
  <c r="Q46" i="54"/>
  <c r="P46" i="54"/>
  <c r="O46" i="54"/>
  <c r="N46" i="54"/>
  <c r="M46" i="54"/>
  <c r="L46" i="54"/>
  <c r="K46" i="54"/>
  <c r="J46" i="54"/>
  <c r="I46" i="54"/>
  <c r="H46" i="54"/>
  <c r="G46" i="54"/>
  <c r="Q45" i="54"/>
  <c r="P45" i="54"/>
  <c r="O45" i="54"/>
  <c r="N45" i="54"/>
  <c r="M45" i="54"/>
  <c r="L45" i="54"/>
  <c r="K45" i="54"/>
  <c r="J45" i="54"/>
  <c r="I45" i="54"/>
  <c r="H45" i="54"/>
  <c r="G45" i="54"/>
  <c r="Q44" i="54"/>
  <c r="P44" i="54"/>
  <c r="O44" i="54"/>
  <c r="N44" i="54"/>
  <c r="M44" i="54"/>
  <c r="L44" i="54"/>
  <c r="K44" i="54"/>
  <c r="J44" i="54"/>
  <c r="I44" i="54"/>
  <c r="H44" i="54"/>
  <c r="G44" i="54"/>
  <c r="Q43" i="54"/>
  <c r="P43" i="54"/>
  <c r="O43" i="54"/>
  <c r="N43" i="54"/>
  <c r="M43" i="54"/>
  <c r="L43" i="54"/>
  <c r="K43" i="54"/>
  <c r="J43" i="54"/>
  <c r="I43" i="54"/>
  <c r="H43" i="54"/>
  <c r="G43" i="54"/>
  <c r="Q42" i="54"/>
  <c r="P42" i="54"/>
  <c r="O42" i="54"/>
  <c r="N42" i="54"/>
  <c r="M42" i="54"/>
  <c r="L42" i="54"/>
  <c r="K42" i="54"/>
  <c r="J42" i="54"/>
  <c r="I42" i="54"/>
  <c r="H42" i="54"/>
  <c r="G42" i="54"/>
  <c r="F47" i="54"/>
  <c r="F46" i="54"/>
  <c r="F45" i="54"/>
  <c r="F44" i="54"/>
  <c r="F43" i="54"/>
  <c r="F42" i="54"/>
  <c r="Q38" i="54"/>
  <c r="P38" i="54"/>
  <c r="O38" i="54"/>
  <c r="N38" i="54"/>
  <c r="M38" i="54"/>
  <c r="L38" i="54"/>
  <c r="K38" i="54"/>
  <c r="J38" i="54"/>
  <c r="I38" i="54"/>
  <c r="H38" i="54"/>
  <c r="G38" i="54"/>
  <c r="Q37" i="54"/>
  <c r="P37" i="54"/>
  <c r="O37" i="54"/>
  <c r="N37" i="54"/>
  <c r="M37" i="54"/>
  <c r="L37" i="54"/>
  <c r="K37" i="54"/>
  <c r="J37" i="54"/>
  <c r="I37" i="54"/>
  <c r="H37" i="54"/>
  <c r="G37" i="54"/>
  <c r="Q36" i="54"/>
  <c r="P36" i="54"/>
  <c r="O36" i="54"/>
  <c r="N36" i="54"/>
  <c r="M36" i="54"/>
  <c r="L36" i="54"/>
  <c r="K36" i="54"/>
  <c r="J36" i="54"/>
  <c r="I36" i="54"/>
  <c r="H36" i="54"/>
  <c r="G36" i="54"/>
  <c r="Q35" i="54"/>
  <c r="P35" i="54"/>
  <c r="O35" i="54"/>
  <c r="N35" i="54"/>
  <c r="M35" i="54"/>
  <c r="L35" i="54"/>
  <c r="K35" i="54"/>
  <c r="J35" i="54"/>
  <c r="I35" i="54"/>
  <c r="H35" i="54"/>
  <c r="G35" i="54"/>
  <c r="Q34" i="54"/>
  <c r="P34" i="54"/>
  <c r="O34" i="54"/>
  <c r="N34" i="54"/>
  <c r="M34" i="54"/>
  <c r="L34" i="54"/>
  <c r="K34" i="54"/>
  <c r="J34" i="54"/>
  <c r="I34" i="54"/>
  <c r="H34" i="54"/>
  <c r="G34" i="54"/>
  <c r="Q33" i="54"/>
  <c r="P33" i="54"/>
  <c r="O33" i="54"/>
  <c r="N33" i="54"/>
  <c r="M33" i="54"/>
  <c r="L33" i="54"/>
  <c r="K33" i="54"/>
  <c r="J33" i="54"/>
  <c r="I33" i="54"/>
  <c r="H33" i="54"/>
  <c r="G33" i="54"/>
  <c r="F38" i="54"/>
  <c r="F37" i="54"/>
  <c r="F36" i="54"/>
  <c r="F35" i="54"/>
  <c r="F34" i="54"/>
  <c r="F33" i="54"/>
  <c r="Q29" i="54"/>
  <c r="P29" i="54"/>
  <c r="O29" i="54"/>
  <c r="N29" i="54"/>
  <c r="M29" i="54"/>
  <c r="L29" i="54"/>
  <c r="K29" i="54"/>
  <c r="J29" i="54"/>
  <c r="I29" i="54"/>
  <c r="H29" i="54"/>
  <c r="G29" i="54"/>
  <c r="Q28" i="54"/>
  <c r="P28" i="54"/>
  <c r="O28" i="54"/>
  <c r="N28" i="54"/>
  <c r="M28" i="54"/>
  <c r="L28" i="54"/>
  <c r="K28" i="54"/>
  <c r="J28" i="54"/>
  <c r="I28" i="54"/>
  <c r="H28" i="54"/>
  <c r="G28" i="54"/>
  <c r="Q27" i="54"/>
  <c r="P27" i="54"/>
  <c r="O27" i="54"/>
  <c r="N27" i="54"/>
  <c r="M27" i="54"/>
  <c r="L27" i="54"/>
  <c r="K27" i="54"/>
  <c r="J27" i="54"/>
  <c r="I27" i="54"/>
  <c r="H27" i="54"/>
  <c r="G27" i="54"/>
  <c r="Q26" i="54"/>
  <c r="P26" i="54"/>
  <c r="O26" i="54"/>
  <c r="N26" i="54"/>
  <c r="M26" i="54"/>
  <c r="L26" i="54"/>
  <c r="K26" i="54"/>
  <c r="J26" i="54"/>
  <c r="I26" i="54"/>
  <c r="H26" i="54"/>
  <c r="G26" i="54"/>
  <c r="Q25" i="54"/>
  <c r="P25" i="54"/>
  <c r="O25" i="54"/>
  <c r="N25" i="54"/>
  <c r="M25" i="54"/>
  <c r="L25" i="54"/>
  <c r="K25" i="54"/>
  <c r="J25" i="54"/>
  <c r="I25" i="54"/>
  <c r="H25" i="54"/>
  <c r="G25" i="54"/>
  <c r="Q24" i="54"/>
  <c r="P24" i="54"/>
  <c r="O24" i="54"/>
  <c r="N24" i="54"/>
  <c r="M24" i="54"/>
  <c r="L24" i="54"/>
  <c r="K24" i="54"/>
  <c r="J24" i="54"/>
  <c r="I24" i="54"/>
  <c r="H24" i="54"/>
  <c r="G24" i="54"/>
  <c r="F29" i="54"/>
  <c r="F28" i="54"/>
  <c r="F27" i="54"/>
  <c r="F26" i="54"/>
  <c r="F25" i="54"/>
  <c r="F24" i="54"/>
  <c r="Q20" i="54"/>
  <c r="P20" i="54"/>
  <c r="O20" i="54"/>
  <c r="N20" i="54"/>
  <c r="M20" i="54"/>
  <c r="L20" i="54"/>
  <c r="K20" i="54"/>
  <c r="J20" i="54"/>
  <c r="I20" i="54"/>
  <c r="H20" i="54"/>
  <c r="G20" i="54"/>
  <c r="Q19" i="54"/>
  <c r="P19" i="54"/>
  <c r="O19" i="54"/>
  <c r="N19" i="54"/>
  <c r="M19" i="54"/>
  <c r="L19" i="54"/>
  <c r="K19" i="54"/>
  <c r="J19" i="54"/>
  <c r="I19" i="54"/>
  <c r="H19" i="54"/>
  <c r="G19" i="54"/>
  <c r="Q18" i="54"/>
  <c r="P18" i="54"/>
  <c r="O18" i="54"/>
  <c r="N18" i="54"/>
  <c r="M18" i="54"/>
  <c r="L18" i="54"/>
  <c r="K18" i="54"/>
  <c r="J18" i="54"/>
  <c r="I18" i="54"/>
  <c r="H18" i="54"/>
  <c r="G18" i="54"/>
  <c r="Q17" i="54"/>
  <c r="P17" i="54"/>
  <c r="O17" i="54"/>
  <c r="N17" i="54"/>
  <c r="M17" i="54"/>
  <c r="L17" i="54"/>
  <c r="K17" i="54"/>
  <c r="J17" i="54"/>
  <c r="I17" i="54"/>
  <c r="H17" i="54"/>
  <c r="G17" i="54"/>
  <c r="Q16" i="54"/>
  <c r="P16" i="54"/>
  <c r="O16" i="54"/>
  <c r="N16" i="54"/>
  <c r="M16" i="54"/>
  <c r="L16" i="54"/>
  <c r="K16" i="54"/>
  <c r="J16" i="54"/>
  <c r="I16" i="54"/>
  <c r="H16" i="54"/>
  <c r="G16" i="54"/>
  <c r="Q15" i="54"/>
  <c r="P15" i="54"/>
  <c r="O15" i="54"/>
  <c r="N15" i="54"/>
  <c r="M15" i="54"/>
  <c r="L15" i="54"/>
  <c r="K15" i="54"/>
  <c r="J15" i="54"/>
  <c r="I15" i="54"/>
  <c r="H15" i="54"/>
  <c r="G15" i="54"/>
  <c r="F20" i="54"/>
  <c r="F19" i="54"/>
  <c r="F18" i="54"/>
  <c r="F17" i="54"/>
  <c r="F16" i="54"/>
  <c r="F15" i="54"/>
  <c r="F11" i="54"/>
  <c r="Q11" i="54"/>
  <c r="P11" i="54"/>
  <c r="O11" i="54"/>
  <c r="N11" i="54"/>
  <c r="M11" i="54"/>
  <c r="L11" i="54"/>
  <c r="K11" i="54"/>
  <c r="J11" i="54"/>
  <c r="I11" i="54"/>
  <c r="H11" i="54"/>
  <c r="G11" i="54"/>
  <c r="Q10" i="54"/>
  <c r="P10" i="54"/>
  <c r="O10" i="54"/>
  <c r="N10" i="54"/>
  <c r="M10" i="54"/>
  <c r="L10" i="54"/>
  <c r="K10" i="54"/>
  <c r="J10" i="54"/>
  <c r="I10" i="54"/>
  <c r="H10" i="54"/>
  <c r="G10" i="54"/>
  <c r="Q9" i="54"/>
  <c r="P9" i="54"/>
  <c r="O9" i="54"/>
  <c r="N9" i="54"/>
  <c r="M9" i="54"/>
  <c r="L9" i="54"/>
  <c r="K9" i="54"/>
  <c r="J9" i="54"/>
  <c r="I9" i="54"/>
  <c r="H9" i="54"/>
  <c r="G9" i="54"/>
  <c r="Q8" i="54"/>
  <c r="P8" i="54"/>
  <c r="O8" i="54"/>
  <c r="N8" i="54"/>
  <c r="M8" i="54"/>
  <c r="L8" i="54"/>
  <c r="K8" i="54"/>
  <c r="J8" i="54"/>
  <c r="I8" i="54"/>
  <c r="H8" i="54"/>
  <c r="G8" i="54"/>
  <c r="F10" i="54"/>
  <c r="F9" i="54"/>
  <c r="F8" i="54"/>
  <c r="Q7" i="54"/>
  <c r="P7" i="54"/>
  <c r="O7" i="54"/>
  <c r="N7" i="54"/>
  <c r="M7" i="54"/>
  <c r="L7" i="54"/>
  <c r="K7" i="54"/>
  <c r="J7" i="54"/>
  <c r="I7" i="54"/>
  <c r="H7" i="54"/>
  <c r="G7" i="54"/>
  <c r="F7" i="54"/>
  <c r="Q6" i="54"/>
  <c r="P6" i="54"/>
  <c r="O6" i="54"/>
  <c r="N6" i="54"/>
  <c r="M6" i="54"/>
  <c r="L6" i="54"/>
  <c r="K6" i="54"/>
  <c r="J6" i="54"/>
  <c r="I6" i="54"/>
  <c r="H6" i="54"/>
  <c r="G6" i="54"/>
  <c r="F6" i="54"/>
  <c r="E10" i="35"/>
  <c r="D63" i="53"/>
  <c r="D53" i="53"/>
  <c r="D40" i="53"/>
  <c r="D26" i="53"/>
  <c r="D18" i="53"/>
  <c r="D9" i="53"/>
  <c r="D48" i="54"/>
  <c r="D39" i="54"/>
  <c r="D30" i="54"/>
  <c r="D21" i="54"/>
  <c r="D12" i="54"/>
  <c r="C5" i="6"/>
  <c r="C5" i="55"/>
  <c r="P29" i="55"/>
  <c r="O29" i="55"/>
  <c r="N29" i="55"/>
  <c r="M29" i="55"/>
  <c r="K29" i="55"/>
  <c r="I29" i="55"/>
  <c r="Q28" i="55"/>
  <c r="Q27" i="55"/>
  <c r="Q26" i="55"/>
  <c r="Q25" i="55"/>
  <c r="Q24" i="55"/>
  <c r="Q23" i="55"/>
  <c r="Q22" i="55"/>
  <c r="P18" i="55"/>
  <c r="O18" i="55"/>
  <c r="N18" i="55"/>
  <c r="L18" i="55"/>
  <c r="K18" i="55"/>
  <c r="I18" i="55"/>
  <c r="F48" i="54" l="1"/>
  <c r="L48" i="54"/>
  <c r="M48" i="54"/>
  <c r="G48" i="54"/>
  <c r="H48" i="54"/>
  <c r="I48" i="54"/>
  <c r="D50" i="54"/>
  <c r="J48" i="54"/>
  <c r="O48" i="54"/>
  <c r="K48" i="54"/>
  <c r="P48" i="54"/>
  <c r="Q48" i="54"/>
  <c r="N48" i="54"/>
  <c r="S42" i="54"/>
  <c r="T42" i="54" s="1"/>
  <c r="F12" i="54"/>
  <c r="Q29" i="55"/>
  <c r="Y53" i="53"/>
  <c r="D66" i="53"/>
  <c r="V53" i="53"/>
  <c r="AD53" i="53"/>
  <c r="AF42" i="53"/>
  <c r="AG42" i="53" s="1"/>
  <c r="T53" i="53"/>
  <c r="AB53" i="53"/>
  <c r="U73" i="53"/>
  <c r="AC73" i="53"/>
  <c r="D43" i="53"/>
  <c r="D75" i="53" s="1"/>
  <c r="W53" i="53"/>
  <c r="Z73" i="53"/>
  <c r="W73" i="53"/>
  <c r="V63" i="53"/>
  <c r="AD63" i="53"/>
  <c r="AA73" i="53"/>
  <c r="AF30" i="53"/>
  <c r="AG30" i="53" s="1"/>
  <c r="AF34" i="53"/>
  <c r="AG34" i="53" s="1"/>
  <c r="AF38" i="53"/>
  <c r="AG38" i="53" s="1"/>
  <c r="AF41" i="53"/>
  <c r="AG41" i="53" s="1"/>
  <c r="AF49" i="53"/>
  <c r="AG49" i="53" s="1"/>
  <c r="AF61" i="53"/>
  <c r="AG61" i="53" s="1"/>
  <c r="AA53" i="53"/>
  <c r="X53" i="53"/>
  <c r="W63" i="53"/>
  <c r="T73" i="53"/>
  <c r="U53" i="53"/>
  <c r="AB73" i="53"/>
  <c r="AF52" i="53"/>
  <c r="AG52" i="53" s="1"/>
  <c r="S73" i="53"/>
  <c r="AF69" i="53"/>
  <c r="AG69" i="53" s="1"/>
  <c r="AF62" i="53"/>
  <c r="AG62" i="53" s="1"/>
  <c r="AF51" i="53"/>
  <c r="AG51" i="53" s="1"/>
  <c r="X63" i="53"/>
  <c r="AF31" i="53"/>
  <c r="AG31" i="53" s="1"/>
  <c r="AF33" i="53"/>
  <c r="AG33" i="53" s="1"/>
  <c r="AF35" i="53"/>
  <c r="AG35" i="53" s="1"/>
  <c r="AF37" i="53"/>
  <c r="AG37" i="53" s="1"/>
  <c r="AF39" i="53"/>
  <c r="AG39" i="53" s="1"/>
  <c r="AF57" i="53"/>
  <c r="AG57" i="53" s="1"/>
  <c r="S63" i="53"/>
  <c r="AF70" i="53"/>
  <c r="AG70" i="53" s="1"/>
  <c r="Z63" i="53"/>
  <c r="V73" i="53"/>
  <c r="AD73" i="53"/>
  <c r="AF36" i="53"/>
  <c r="AG36" i="53" s="1"/>
  <c r="AF64" i="53"/>
  <c r="AG64" i="53" s="1"/>
  <c r="AF58" i="53"/>
  <c r="AG58" i="53" s="1"/>
  <c r="AF32" i="53"/>
  <c r="AG32" i="53" s="1"/>
  <c r="AF50" i="53"/>
  <c r="AG50" i="53" s="1"/>
  <c r="AF59" i="53"/>
  <c r="AG59" i="53" s="1"/>
  <c r="AF71" i="53"/>
  <c r="AG71" i="53" s="1"/>
  <c r="T63" i="53"/>
  <c r="T66" i="53" s="1"/>
  <c r="AF56" i="53"/>
  <c r="AG56" i="53" s="1"/>
  <c r="AB63" i="53"/>
  <c r="Y63" i="53"/>
  <c r="AA63" i="53"/>
  <c r="X73" i="53"/>
  <c r="AC53" i="53"/>
  <c r="AF29" i="53"/>
  <c r="AG29" i="53" s="1"/>
  <c r="AF60" i="53"/>
  <c r="AG60" i="53" s="1"/>
  <c r="AF72" i="53"/>
  <c r="AG72" i="53" s="1"/>
  <c r="Z53" i="53"/>
  <c r="U63" i="53"/>
  <c r="AC63" i="53"/>
  <c r="AF65" i="53"/>
  <c r="AG65" i="53" s="1"/>
  <c r="Y73" i="53"/>
  <c r="AB40" i="53"/>
  <c r="V40" i="53"/>
  <c r="AD40" i="53"/>
  <c r="Y40" i="53"/>
  <c r="Z40" i="53"/>
  <c r="U40" i="53"/>
  <c r="AC40" i="53"/>
  <c r="X40" i="53"/>
  <c r="T40" i="53"/>
  <c r="W40" i="53"/>
  <c r="S40" i="53"/>
  <c r="S53" i="53"/>
  <c r="AA40" i="53"/>
  <c r="S43" i="54"/>
  <c r="T43" i="54" s="1"/>
  <c r="S45" i="54"/>
  <c r="T45" i="54" s="1"/>
  <c r="S47" i="54"/>
  <c r="T47" i="54" s="1"/>
  <c r="S46" i="54"/>
  <c r="T46" i="54" s="1"/>
  <c r="S44" i="54"/>
  <c r="T44" i="54" s="1"/>
  <c r="S6" i="54"/>
  <c r="G22" i="35" l="1"/>
  <c r="Y66" i="53"/>
  <c r="D63" i="54"/>
  <c r="S48" i="54"/>
  <c r="T48" i="54" s="1"/>
  <c r="AD66" i="53"/>
  <c r="V66" i="53"/>
  <c r="AB66" i="53"/>
  <c r="Z66" i="53"/>
  <c r="AA66" i="53"/>
  <c r="W66" i="53"/>
  <c r="X66" i="53"/>
  <c r="AF73" i="53"/>
  <c r="AG73" i="53" s="1"/>
  <c r="AF63" i="53"/>
  <c r="AG63" i="53" s="1"/>
  <c r="AF53" i="53"/>
  <c r="AG53" i="53" s="1"/>
  <c r="S66" i="53"/>
  <c r="AC66" i="53"/>
  <c r="U66" i="53"/>
  <c r="AF40" i="53"/>
  <c r="AG40" i="53" s="1"/>
  <c r="BI18" i="6"/>
  <c r="BI36" i="6" s="1"/>
  <c r="BI38" i="6" s="1"/>
  <c r="BI61" i="6" s="1"/>
  <c r="BD18" i="6"/>
  <c r="BD36" i="6" s="1"/>
  <c r="BD38" i="6" s="1"/>
  <c r="BD61" i="6" s="1"/>
  <c r="AY18" i="6"/>
  <c r="AY36" i="6" s="1"/>
  <c r="AY38" i="6" s="1"/>
  <c r="AY61" i="6" s="1"/>
  <c r="AT18" i="6"/>
  <c r="AT36" i="6" s="1"/>
  <c r="AT38" i="6" s="1"/>
  <c r="AT61" i="6" s="1"/>
  <c r="AO18" i="6"/>
  <c r="AO36" i="6" s="1"/>
  <c r="AO38" i="6" s="1"/>
  <c r="AO61" i="6" s="1"/>
  <c r="AJ18" i="6"/>
  <c r="AJ36" i="6" s="1"/>
  <c r="AJ38" i="6" s="1"/>
  <c r="AJ61" i="6" s="1"/>
  <c r="AE18" i="6"/>
  <c r="P18" i="6"/>
  <c r="P36" i="6" s="1"/>
  <c r="K18" i="6"/>
  <c r="AE36" i="6" l="1"/>
  <c r="AE38" i="6" s="1"/>
  <c r="AE61" i="6" s="1"/>
  <c r="K36" i="6"/>
  <c r="P38" i="6"/>
  <c r="P61" i="6" s="1"/>
  <c r="M21" i="35"/>
  <c r="M22" i="35"/>
  <c r="D76" i="53"/>
  <c r="AF66" i="53"/>
  <c r="AG66" i="53" s="1"/>
  <c r="S58" i="54"/>
  <c r="T58" i="54" s="1"/>
  <c r="S57" i="54"/>
  <c r="T57" i="54" s="1"/>
  <c r="Q52" i="54"/>
  <c r="P52" i="54"/>
  <c r="O52" i="54"/>
  <c r="N52" i="54"/>
  <c r="M52" i="54"/>
  <c r="L52" i="54"/>
  <c r="K52" i="54"/>
  <c r="J52" i="54"/>
  <c r="I52" i="54"/>
  <c r="H52" i="54"/>
  <c r="G52" i="54"/>
  <c r="E15" i="35" s="1"/>
  <c r="G15" i="35" s="1"/>
  <c r="Q39" i="54"/>
  <c r="P39" i="54"/>
  <c r="O39" i="54"/>
  <c r="N39" i="54"/>
  <c r="M39" i="54"/>
  <c r="L39" i="54"/>
  <c r="K39" i="54"/>
  <c r="J39" i="54"/>
  <c r="I39" i="54"/>
  <c r="H39" i="54"/>
  <c r="G39" i="54"/>
  <c r="F39" i="54"/>
  <c r="S38" i="54"/>
  <c r="T38" i="54" s="1"/>
  <c r="S37" i="54"/>
  <c r="T37" i="54" s="1"/>
  <c r="S36" i="54"/>
  <c r="T36" i="54" s="1"/>
  <c r="S35" i="54"/>
  <c r="T35" i="54" s="1"/>
  <c r="S34" i="54"/>
  <c r="T34" i="54" s="1"/>
  <c r="S33" i="54"/>
  <c r="T33" i="54" s="1"/>
  <c r="Q30" i="54"/>
  <c r="P30" i="54"/>
  <c r="O30" i="54"/>
  <c r="N30" i="54"/>
  <c r="M30" i="54"/>
  <c r="L30" i="54"/>
  <c r="K30" i="54"/>
  <c r="J30" i="54"/>
  <c r="I30" i="54"/>
  <c r="H30" i="54"/>
  <c r="G30" i="54"/>
  <c r="F30" i="54"/>
  <c r="S29" i="54"/>
  <c r="T29" i="54" s="1"/>
  <c r="S28" i="54"/>
  <c r="T28" i="54" s="1"/>
  <c r="S27" i="54"/>
  <c r="T27" i="54" s="1"/>
  <c r="S26" i="54"/>
  <c r="T26" i="54" s="1"/>
  <c r="S25" i="54"/>
  <c r="T25" i="54" s="1"/>
  <c r="S24" i="54"/>
  <c r="T24" i="54" s="1"/>
  <c r="Q21" i="54"/>
  <c r="P21" i="54"/>
  <c r="O21" i="54"/>
  <c r="N21" i="54"/>
  <c r="M21" i="54"/>
  <c r="L21" i="54"/>
  <c r="K21" i="54"/>
  <c r="J21" i="54"/>
  <c r="I21" i="54"/>
  <c r="H21" i="54"/>
  <c r="G21" i="54"/>
  <c r="F21" i="54"/>
  <c r="S20" i="54"/>
  <c r="T20" i="54" s="1"/>
  <c r="S19" i="54"/>
  <c r="T19" i="54" s="1"/>
  <c r="S18" i="54"/>
  <c r="T18" i="54" s="1"/>
  <c r="S17" i="54"/>
  <c r="T17" i="54" s="1"/>
  <c r="S16" i="54"/>
  <c r="T16" i="54" s="1"/>
  <c r="S15" i="54"/>
  <c r="T15" i="54" s="1"/>
  <c r="Q12" i="54"/>
  <c r="P12" i="54"/>
  <c r="O12" i="54"/>
  <c r="N12" i="54"/>
  <c r="M12" i="54"/>
  <c r="L12" i="54"/>
  <c r="K12" i="54"/>
  <c r="J12" i="54"/>
  <c r="I12" i="54"/>
  <c r="H12" i="54"/>
  <c r="G12" i="54"/>
  <c r="S11" i="54"/>
  <c r="T11" i="54" s="1"/>
  <c r="S10" i="54"/>
  <c r="T10" i="54" s="1"/>
  <c r="S9" i="54"/>
  <c r="T9" i="54" s="1"/>
  <c r="S8" i="54"/>
  <c r="T8" i="54" s="1"/>
  <c r="S7" i="54"/>
  <c r="T7" i="54" s="1"/>
  <c r="T6" i="54"/>
  <c r="AD25" i="53"/>
  <c r="AC25" i="53"/>
  <c r="AB25" i="53"/>
  <c r="AA25" i="53"/>
  <c r="Z25" i="53"/>
  <c r="Y25" i="53"/>
  <c r="X25" i="53"/>
  <c r="W25" i="53"/>
  <c r="V25" i="53"/>
  <c r="U25" i="53"/>
  <c r="T25" i="53"/>
  <c r="S25" i="53"/>
  <c r="AD24" i="53"/>
  <c r="AC24" i="53"/>
  <c r="AB24" i="53"/>
  <c r="AA24" i="53"/>
  <c r="Z24" i="53"/>
  <c r="Y24" i="53"/>
  <c r="X24" i="53"/>
  <c r="W24" i="53"/>
  <c r="V24" i="53"/>
  <c r="U24" i="53"/>
  <c r="T24" i="53"/>
  <c r="S24" i="53"/>
  <c r="AD23" i="53"/>
  <c r="AC23" i="53"/>
  <c r="AB23" i="53"/>
  <c r="AA23" i="53"/>
  <c r="Z23" i="53"/>
  <c r="Y23" i="53"/>
  <c r="X23" i="53"/>
  <c r="W23" i="53"/>
  <c r="V23" i="53"/>
  <c r="U23" i="53"/>
  <c r="T23" i="53"/>
  <c r="S23" i="53"/>
  <c r="AD22" i="53"/>
  <c r="AC22" i="53"/>
  <c r="AB22" i="53"/>
  <c r="AA22" i="53"/>
  <c r="Z22" i="53"/>
  <c r="Y22" i="53"/>
  <c r="X22" i="53"/>
  <c r="W22" i="53"/>
  <c r="V22" i="53"/>
  <c r="U22" i="53"/>
  <c r="T22" i="53"/>
  <c r="S22" i="53"/>
  <c r="AD17" i="53"/>
  <c r="AC17" i="53"/>
  <c r="AB17" i="53"/>
  <c r="AA17" i="53"/>
  <c r="Z17" i="53"/>
  <c r="Y17" i="53"/>
  <c r="X17" i="53"/>
  <c r="W17" i="53"/>
  <c r="V17" i="53"/>
  <c r="U17" i="53"/>
  <c r="T17" i="53"/>
  <c r="S17" i="53"/>
  <c r="AD16" i="53"/>
  <c r="AC16" i="53"/>
  <c r="AB16" i="53"/>
  <c r="AA16" i="53"/>
  <c r="Z16" i="53"/>
  <c r="Y16" i="53"/>
  <c r="X16" i="53"/>
  <c r="W16" i="53"/>
  <c r="V16" i="53"/>
  <c r="U16" i="53"/>
  <c r="T16" i="53"/>
  <c r="S16" i="53"/>
  <c r="AD15" i="53"/>
  <c r="AC15" i="53"/>
  <c r="AB15" i="53"/>
  <c r="AA15" i="53"/>
  <c r="Z15" i="53"/>
  <c r="Y15" i="53"/>
  <c r="X15" i="53"/>
  <c r="W15" i="53"/>
  <c r="V15" i="53"/>
  <c r="U15" i="53"/>
  <c r="T15" i="53"/>
  <c r="S15" i="53"/>
  <c r="AD14" i="53"/>
  <c r="AC14" i="53"/>
  <c r="AB14" i="53"/>
  <c r="AA14" i="53"/>
  <c r="Z14" i="53"/>
  <c r="Y14" i="53"/>
  <c r="X14" i="53"/>
  <c r="W14" i="53"/>
  <c r="V14" i="53"/>
  <c r="U14" i="53"/>
  <c r="T14" i="53"/>
  <c r="S14" i="53"/>
  <c r="AD13" i="53"/>
  <c r="AC13" i="53"/>
  <c r="AB13" i="53"/>
  <c r="AA13" i="53"/>
  <c r="Z13" i="53"/>
  <c r="Y13" i="53"/>
  <c r="X13" i="53"/>
  <c r="W13" i="53"/>
  <c r="V13" i="53"/>
  <c r="U13" i="53"/>
  <c r="T13" i="53"/>
  <c r="AF8" i="53"/>
  <c r="AG8" i="53" s="1"/>
  <c r="K38" i="6" l="1"/>
  <c r="K61" i="6" s="1"/>
  <c r="Q50" i="54"/>
  <c r="J50" i="54"/>
  <c r="I50" i="54"/>
  <c r="K50" i="54"/>
  <c r="L50" i="54"/>
  <c r="F50" i="54"/>
  <c r="M50" i="54"/>
  <c r="N50" i="54"/>
  <c r="G50" i="54"/>
  <c r="O50" i="54"/>
  <c r="H50" i="54"/>
  <c r="P50" i="54"/>
  <c r="AF6" i="53"/>
  <c r="AG6" i="53" s="1"/>
  <c r="S18" i="53"/>
  <c r="V18" i="53"/>
  <c r="AC26" i="53"/>
  <c r="AC43" i="53" s="1"/>
  <c r="AC45" i="53" s="1"/>
  <c r="V26" i="53"/>
  <c r="V43" i="53" s="1"/>
  <c r="V45" i="53" s="1"/>
  <c r="Y18" i="53"/>
  <c r="AD18" i="53"/>
  <c r="AF7" i="53"/>
  <c r="AG7" i="53" s="1"/>
  <c r="AA18" i="53"/>
  <c r="W26" i="53"/>
  <c r="W43" i="53" s="1"/>
  <c r="W45" i="53" s="1"/>
  <c r="T18" i="53"/>
  <c r="AB18" i="53"/>
  <c r="X26" i="53"/>
  <c r="X43" i="53" s="1"/>
  <c r="X45" i="53" s="1"/>
  <c r="X18" i="53"/>
  <c r="AC18" i="53"/>
  <c r="S21" i="54"/>
  <c r="T21" i="54" s="1"/>
  <c r="AF14" i="53"/>
  <c r="AG14" i="53" s="1"/>
  <c r="AF16" i="53"/>
  <c r="AG16" i="53" s="1"/>
  <c r="AD26" i="53"/>
  <c r="AD43" i="53" s="1"/>
  <c r="AD45" i="53" s="1"/>
  <c r="AF23" i="53"/>
  <c r="AG23" i="53" s="1"/>
  <c r="AF25" i="53"/>
  <c r="AG25" i="53" s="1"/>
  <c r="AA26" i="53"/>
  <c r="AA43" i="53" s="1"/>
  <c r="AA45" i="53" s="1"/>
  <c r="S30" i="54"/>
  <c r="T30" i="54" s="1"/>
  <c r="S52" i="54"/>
  <c r="T52" i="54" s="1"/>
  <c r="S39" i="54"/>
  <c r="T39" i="54" s="1"/>
  <c r="U26" i="53"/>
  <c r="U43" i="53" s="1"/>
  <c r="U45" i="53" s="1"/>
  <c r="AF13" i="53"/>
  <c r="AG13" i="53" s="1"/>
  <c r="W18" i="53"/>
  <c r="AF22" i="53"/>
  <c r="AG22" i="53" s="1"/>
  <c r="AF24" i="53"/>
  <c r="AG24" i="53" s="1"/>
  <c r="S26" i="53"/>
  <c r="S43" i="53" s="1"/>
  <c r="S45" i="53" s="1"/>
  <c r="Z18" i="53"/>
  <c r="Y26" i="53"/>
  <c r="Y43" i="53" s="1"/>
  <c r="Y45" i="53" s="1"/>
  <c r="AF15" i="53"/>
  <c r="AG15" i="53" s="1"/>
  <c r="AF17" i="53"/>
  <c r="AG17" i="53" s="1"/>
  <c r="Z26" i="53"/>
  <c r="Z43" i="53" s="1"/>
  <c r="Z45" i="53" s="1"/>
  <c r="U18" i="53"/>
  <c r="T26" i="53"/>
  <c r="T43" i="53" s="1"/>
  <c r="T45" i="53" s="1"/>
  <c r="AB26" i="53"/>
  <c r="AB43" i="53" s="1"/>
  <c r="AB45" i="53" s="1"/>
  <c r="S12" i="54"/>
  <c r="T12" i="54" s="1"/>
  <c r="AF9" i="53"/>
  <c r="AG9" i="53" s="1"/>
  <c r="N63" i="54" l="1"/>
  <c r="H63" i="54"/>
  <c r="G63" i="54"/>
  <c r="M63" i="54"/>
  <c r="F63" i="54"/>
  <c r="E13" i="35" s="1"/>
  <c r="G13" i="35" s="1"/>
  <c r="H13" i="35" s="1"/>
  <c r="L63" i="54"/>
  <c r="K63" i="54"/>
  <c r="I63" i="54"/>
  <c r="J63" i="54"/>
  <c r="Q63" i="54"/>
  <c r="P63" i="54"/>
  <c r="AF45" i="53"/>
  <c r="AG45" i="53" s="1"/>
  <c r="AF43" i="53"/>
  <c r="AG43" i="53" s="1"/>
  <c r="AF26" i="53"/>
  <c r="AG26" i="53" s="1"/>
  <c r="S50" i="54"/>
  <c r="T50" i="54" s="1"/>
  <c r="AF18" i="53"/>
  <c r="AG18" i="53" s="1"/>
  <c r="S56" i="54" l="1"/>
  <c r="T56" i="54" s="1"/>
  <c r="O63" i="54"/>
  <c r="S63" i="54" s="1"/>
  <c r="T63" i="54" l="1"/>
  <c r="B7" i="53" l="1"/>
  <c r="B8" i="53" l="1"/>
  <c r="B13" i="53" s="1"/>
  <c r="B14" i="53" s="1"/>
  <c r="B15" i="53" s="1"/>
  <c r="B16" i="53" l="1"/>
  <c r="E10" i="45"/>
  <c r="E9" i="45"/>
  <c r="D9" i="45"/>
  <c r="C5" i="35"/>
  <c r="B17" i="53" l="1"/>
  <c r="BP10" i="6"/>
  <c r="BO10" i="6"/>
  <c r="BN10" i="6"/>
  <c r="B22" i="53" l="1"/>
  <c r="D10" i="45"/>
  <c r="H10" i="35"/>
  <c r="G10" i="35"/>
  <c r="F10" i="35"/>
  <c r="E9" i="35"/>
  <c r="M10" i="35"/>
  <c r="H21" i="35" l="1"/>
  <c r="G23" i="35"/>
  <c r="H23" i="35" s="1"/>
  <c r="H14" i="35"/>
  <c r="G24" i="35"/>
  <c r="H24" i="35" s="1"/>
  <c r="G25" i="35"/>
  <c r="H15" i="35"/>
  <c r="H16" i="35"/>
  <c r="H22" i="35"/>
  <c r="K31" i="35"/>
  <c r="K32" i="35"/>
  <c r="B23" i="53"/>
  <c r="L10" i="35"/>
  <c r="K10" i="35"/>
  <c r="J9" i="35"/>
  <c r="E9" i="6"/>
  <c r="E10" i="6"/>
  <c r="K36" i="35" l="1"/>
  <c r="B24" i="53"/>
  <c r="K40" i="35"/>
  <c r="K39" i="35" l="1"/>
  <c r="K43" i="35" s="1"/>
  <c r="K46" i="35" s="1"/>
  <c r="B25" i="53"/>
  <c r="H25" i="35"/>
  <c r="M19" i="35"/>
  <c r="B29" i="53" l="1"/>
  <c r="B30" i="53" l="1"/>
  <c r="B31" i="53" s="1"/>
  <c r="B32" i="53" s="1"/>
  <c r="B33" i="53" l="1"/>
  <c r="H19" i="35" l="1"/>
  <c r="B34" i="53"/>
  <c r="E18" i="35" l="1"/>
  <c r="E26" i="35" s="1"/>
  <c r="B35" i="53"/>
  <c r="H10" i="6"/>
  <c r="G10" i="6"/>
  <c r="J8" i="6"/>
  <c r="B36" i="53" l="1"/>
  <c r="O8" i="6"/>
  <c r="J9" i="6"/>
  <c r="J10" i="6"/>
  <c r="K10" i="6"/>
  <c r="L10" i="6"/>
  <c r="M10" i="6"/>
  <c r="O9" i="6" l="1"/>
  <c r="Y8" i="6"/>
  <c r="B37" i="53"/>
  <c r="P10" i="6"/>
  <c r="R10" i="6"/>
  <c r="Q10" i="6"/>
  <c r="O10" i="6"/>
  <c r="AD8" i="6"/>
  <c r="B38" i="53" l="1"/>
  <c r="Y10" i="6"/>
  <c r="AA10" i="6"/>
  <c r="Z10" i="6"/>
  <c r="AB10" i="6"/>
  <c r="Y9" i="6"/>
  <c r="AD9" i="6"/>
  <c r="AI8" i="6"/>
  <c r="AI9" i="6" s="1"/>
  <c r="AG10" i="6"/>
  <c r="AE10" i="6"/>
  <c r="AD10" i="6"/>
  <c r="AF10" i="6"/>
  <c r="AJ10" i="6" l="1"/>
  <c r="B39" i="53"/>
  <c r="AL10" i="6"/>
  <c r="AK10" i="6"/>
  <c r="AN8" i="6"/>
  <c r="AN9" i="6" s="1"/>
  <c r="AI10" i="6"/>
  <c r="B41" i="53" l="1"/>
  <c r="B42" i="53" s="1"/>
  <c r="AS8" i="6"/>
  <c r="AS9" i="6" s="1"/>
  <c r="AQ10" i="6"/>
  <c r="AN10" i="6"/>
  <c r="AO10" i="6"/>
  <c r="AP10" i="6"/>
  <c r="B49" i="53" l="1"/>
  <c r="AV10" i="6"/>
  <c r="AS10" i="6"/>
  <c r="AT10" i="6"/>
  <c r="AX8" i="6"/>
  <c r="AX9" i="6" s="1"/>
  <c r="AU10" i="6"/>
  <c r="B50" i="53" l="1"/>
  <c r="AY10" i="6"/>
  <c r="AZ10" i="6"/>
  <c r="BA10" i="6"/>
  <c r="BC8" i="6"/>
  <c r="BC9" i="6" s="1"/>
  <c r="AX10" i="6"/>
  <c r="B51" i="53" l="1"/>
  <c r="BH8" i="6"/>
  <c r="BH9" i="6" s="1"/>
  <c r="BC10" i="6"/>
  <c r="BF10" i="6"/>
  <c r="BE10" i="6"/>
  <c r="BD10" i="6"/>
  <c r="B52" i="53" l="1"/>
  <c r="BI10" i="6"/>
  <c r="BJ10" i="6"/>
  <c r="BH10" i="6"/>
  <c r="BK10" i="6"/>
  <c r="B56" i="53" l="1"/>
  <c r="F34" i="35"/>
  <c r="F41" i="35"/>
  <c r="F31" i="35"/>
  <c r="F42" i="35"/>
  <c r="F40" i="35"/>
  <c r="F32" i="35"/>
  <c r="F33" i="35"/>
  <c r="F39" i="35"/>
  <c r="F35" i="35" l="1"/>
  <c r="F36" i="35" s="1"/>
  <c r="F43" i="35"/>
  <c r="B57" i="53"/>
  <c r="F46" i="35" l="1"/>
  <c r="B58" i="53"/>
  <c r="B59" i="53" l="1"/>
  <c r="B60" i="53" l="1"/>
  <c r="B61" i="53" l="1"/>
  <c r="B62" i="53" l="1"/>
  <c r="B64" i="53" l="1"/>
  <c r="B65" i="53" l="1"/>
  <c r="B69" i="53"/>
  <c r="B70" i="53" s="1"/>
  <c r="B71" i="53" s="1"/>
  <c r="B72" i="53" s="1"/>
  <c r="AU14" i="6"/>
  <c r="O14" i="6"/>
  <c r="Q14" i="6" s="1"/>
  <c r="R14" i="6" s="1"/>
  <c r="J14" i="6"/>
  <c r="AK14" i="6"/>
  <c r="AF14" i="6"/>
  <c r="BH14" i="6"/>
  <c r="E14" i="6"/>
  <c r="AZ14" i="6"/>
  <c r="AP14" i="6"/>
  <c r="AA14" i="6"/>
  <c r="BE14" i="6" l="1"/>
  <c r="BF14" i="6" s="1"/>
  <c r="BM14" i="6"/>
  <c r="L14" i="6"/>
  <c r="G14" i="6"/>
  <c r="H14" i="6" s="1"/>
  <c r="BJ14" i="6"/>
  <c r="BK14" i="6" s="1"/>
  <c r="BH15" i="6"/>
  <c r="BJ15" i="6" s="1"/>
  <c r="E15" i="6"/>
  <c r="O15" i="6"/>
  <c r="Q15" i="6" s="1"/>
  <c r="J15" i="6"/>
  <c r="AU15" i="6"/>
  <c r="AV15" i="6" s="1"/>
  <c r="AK15" i="6"/>
  <c r="AL15" i="6" s="1"/>
  <c r="AB14" i="6"/>
  <c r="BA14" i="6"/>
  <c r="AL14" i="6"/>
  <c r="AQ14" i="6"/>
  <c r="M14" i="6"/>
  <c r="AV14" i="6"/>
  <c r="AG14" i="6"/>
  <c r="BE15" i="6" l="1"/>
  <c r="BF15" i="6" s="1"/>
  <c r="BM15" i="6"/>
  <c r="BO15" i="6" s="1"/>
  <c r="G15" i="6"/>
  <c r="H15" i="6" s="1"/>
  <c r="BO14" i="6"/>
  <c r="BP14" i="6" s="1"/>
  <c r="AA15" i="6"/>
  <c r="AB15" i="6" s="1"/>
  <c r="AF15" i="6"/>
  <c r="AG15" i="6" s="1"/>
  <c r="AZ15" i="6"/>
  <c r="BA15" i="6" s="1"/>
  <c r="L15" i="6"/>
  <c r="M15" i="6" s="1"/>
  <c r="AP15" i="6"/>
  <c r="AQ15" i="6" s="1"/>
  <c r="O16" i="6"/>
  <c r="Q16" i="6" s="1"/>
  <c r="R16" i="6" s="1"/>
  <c r="AZ16" i="6"/>
  <c r="BA16" i="6" s="1"/>
  <c r="AP16" i="6"/>
  <c r="AQ16" i="6" s="1"/>
  <c r="AU16" i="6"/>
  <c r="BM16" i="6"/>
  <c r="E16" i="6"/>
  <c r="J16" i="6"/>
  <c r="AK16" i="6"/>
  <c r="BH16" i="6"/>
  <c r="BJ16" i="6" s="1"/>
  <c r="BK16" i="6" s="1"/>
  <c r="AF16" i="6"/>
  <c r="BK15" i="6"/>
  <c r="R15" i="6"/>
  <c r="G16" i="6" l="1"/>
  <c r="H16" i="6" s="1"/>
  <c r="BO16" i="6"/>
  <c r="BP16" i="6" s="1"/>
  <c r="L16" i="6"/>
  <c r="M16" i="6" s="1"/>
  <c r="BE16" i="6"/>
  <c r="BF16" i="6" s="1"/>
  <c r="AA16" i="6"/>
  <c r="AB16" i="6" s="1"/>
  <c r="J17" i="6"/>
  <c r="O17" i="6"/>
  <c r="AK17" i="6"/>
  <c r="AL17" i="6" s="1"/>
  <c r="BH17" i="6"/>
  <c r="E17" i="6"/>
  <c r="BP15" i="6"/>
  <c r="AV16" i="6"/>
  <c r="AL16" i="6"/>
  <c r="AG16" i="6"/>
  <c r="BE17" i="6" l="1"/>
  <c r="BM17" i="6"/>
  <c r="BM18" i="6"/>
  <c r="G17" i="6"/>
  <c r="H17" i="6" s="1"/>
  <c r="BO17" i="6"/>
  <c r="BP17" i="6" s="1"/>
  <c r="Q17" i="6"/>
  <c r="AU17" i="6"/>
  <c r="AV17" i="6" s="1"/>
  <c r="AA17" i="6"/>
  <c r="AP17" i="6"/>
  <c r="AQ17" i="6" s="1"/>
  <c r="BJ17" i="6"/>
  <c r="BK17" i="6" s="1"/>
  <c r="L17" i="6"/>
  <c r="M17" i="6" s="1"/>
  <c r="AF17" i="6"/>
  <c r="AG17" i="6" s="1"/>
  <c r="AZ17" i="6"/>
  <c r="BA17" i="6" s="1"/>
  <c r="BF17" i="6"/>
  <c r="AB17" i="6" l="1"/>
  <c r="R17" i="6"/>
  <c r="BH18" i="6"/>
  <c r="BC18" i="6"/>
  <c r="J18" i="6"/>
  <c r="AI18" i="6"/>
  <c r="Y18" i="6"/>
  <c r="AN18" i="6"/>
  <c r="AX18" i="6"/>
  <c r="O18" i="6"/>
  <c r="AD18" i="6"/>
  <c r="AS18" i="6"/>
  <c r="E18" i="6"/>
  <c r="J31" i="35" l="1"/>
  <c r="E31" i="35"/>
  <c r="AF18" i="6"/>
  <c r="AG18" i="6" s="1"/>
  <c r="AA18" i="6"/>
  <c r="AB18" i="6" s="1"/>
  <c r="AU18" i="6"/>
  <c r="AV18" i="6" s="1"/>
  <c r="Q18" i="6"/>
  <c r="R18" i="6" s="1"/>
  <c r="BJ18" i="6"/>
  <c r="BK18" i="6" s="1"/>
  <c r="AZ18" i="6"/>
  <c r="BA18" i="6" s="1"/>
  <c r="G18" i="6"/>
  <c r="H18" i="6" s="1"/>
  <c r="AP18" i="6"/>
  <c r="AQ18" i="6" s="1"/>
  <c r="BE18" i="6"/>
  <c r="BF18" i="6" s="1"/>
  <c r="L18" i="6"/>
  <c r="M18" i="6" s="1"/>
  <c r="AK18" i="6"/>
  <c r="AL18" i="6" s="1"/>
  <c r="BO18" i="6" l="1"/>
  <c r="BP18" i="6" s="1"/>
  <c r="AK21" i="6" l="1"/>
  <c r="AL21" i="6" s="1"/>
  <c r="BM21" i="6"/>
  <c r="BH21" i="6"/>
  <c r="O21" i="6"/>
  <c r="E21" i="6"/>
  <c r="J21" i="6"/>
  <c r="AK22" i="6"/>
  <c r="AL22" i="6" s="1"/>
  <c r="AZ21" i="6" l="1"/>
  <c r="Q21" i="6"/>
  <c r="R21" i="6" s="1"/>
  <c r="AF21" i="6"/>
  <c r="AG21" i="6" s="1"/>
  <c r="BJ21" i="6"/>
  <c r="BK21" i="6" s="1"/>
  <c r="L21" i="6"/>
  <c r="M21" i="6" s="1"/>
  <c r="G21" i="6"/>
  <c r="H21" i="6" s="1"/>
  <c r="BE21" i="6"/>
  <c r="BF21" i="6" s="1"/>
  <c r="AP21" i="6"/>
  <c r="AQ21" i="6" s="1"/>
  <c r="AA21" i="6"/>
  <c r="AB21" i="6" s="1"/>
  <c r="AU21" i="6"/>
  <c r="BH22" i="6"/>
  <c r="BJ22" i="6" s="1"/>
  <c r="BK22" i="6" s="1"/>
  <c r="AZ22" i="6"/>
  <c r="AA22" i="6"/>
  <c r="AB22" i="6" s="1"/>
  <c r="O22" i="6"/>
  <c r="Q22" i="6" s="1"/>
  <c r="R22" i="6" s="1"/>
  <c r="AF22" i="6"/>
  <c r="AG22" i="6" s="1"/>
  <c r="E22" i="6"/>
  <c r="AP22" i="6"/>
  <c r="AQ22" i="6" s="1"/>
  <c r="J22" i="6"/>
  <c r="L22" i="6" s="1"/>
  <c r="M22" i="6" s="1"/>
  <c r="AK23" i="6"/>
  <c r="AL23" i="6" s="1"/>
  <c r="BA22" i="6" l="1"/>
  <c r="BA21" i="6"/>
  <c r="BE22" i="6"/>
  <c r="BF22" i="6" s="1"/>
  <c r="BM22" i="6"/>
  <c r="BO22" i="6" s="1"/>
  <c r="BP22" i="6" s="1"/>
  <c r="AV21" i="6"/>
  <c r="AU22" i="6"/>
  <c r="G22" i="6"/>
  <c r="H22" i="6" s="1"/>
  <c r="BO21" i="6"/>
  <c r="BP21" i="6" s="1"/>
  <c r="BH23" i="6"/>
  <c r="BJ23" i="6" s="1"/>
  <c r="BK23" i="6" s="1"/>
  <c r="O23" i="6"/>
  <c r="Q23" i="6" s="1"/>
  <c r="R23" i="6" s="1"/>
  <c r="AZ23" i="6"/>
  <c r="BA23" i="6" s="1"/>
  <c r="J23" i="6"/>
  <c r="L23" i="6" s="1"/>
  <c r="M23" i="6" s="1"/>
  <c r="AA23" i="6"/>
  <c r="AB23" i="6" s="1"/>
  <c r="AU23" i="6"/>
  <c r="AV23" i="6" s="1"/>
  <c r="E23" i="6"/>
  <c r="AP23" i="6"/>
  <c r="AQ23" i="6" s="1"/>
  <c r="AK24" i="6"/>
  <c r="AL24" i="6" s="1"/>
  <c r="BE23" i="6" l="1"/>
  <c r="BF23" i="6" s="1"/>
  <c r="BM23" i="6"/>
  <c r="AV22" i="6"/>
  <c r="AF23" i="6"/>
  <c r="G23" i="6"/>
  <c r="H23" i="6" s="1"/>
  <c r="AP24" i="6"/>
  <c r="AQ24" i="6" s="1"/>
  <c r="O24" i="6"/>
  <c r="AA24" i="6"/>
  <c r="AB24" i="6" s="1"/>
  <c r="BH24" i="6"/>
  <c r="BJ24" i="6" s="1"/>
  <c r="BK24" i="6" s="1"/>
  <c r="J24" i="6"/>
  <c r="L24" i="6" s="1"/>
  <c r="M24" i="6" s="1"/>
  <c r="AF24" i="6"/>
  <c r="AG24" i="6" s="1"/>
  <c r="AZ24" i="6"/>
  <c r="E24" i="6"/>
  <c r="AK25" i="6"/>
  <c r="BA24" i="6" l="1"/>
  <c r="BE24" i="6"/>
  <c r="BF24" i="6" s="1"/>
  <c r="BM24" i="6"/>
  <c r="BO24" i="6" s="1"/>
  <c r="BP24" i="6" s="1"/>
  <c r="AU24" i="6"/>
  <c r="AL25" i="6"/>
  <c r="AG23" i="6"/>
  <c r="BO23" i="6"/>
  <c r="BP23" i="6" s="1"/>
  <c r="Q24" i="6"/>
  <c r="R24" i="6" s="1"/>
  <c r="G24" i="6"/>
  <c r="H24" i="6" s="1"/>
  <c r="BM25" i="6"/>
  <c r="O25" i="6"/>
  <c r="E25" i="6"/>
  <c r="BH25" i="6"/>
  <c r="J25" i="6"/>
  <c r="AV24" i="6" l="1"/>
  <c r="AK27" i="6"/>
  <c r="AL27" i="6" s="1"/>
  <c r="AK26" i="6"/>
  <c r="AL26" i="6" s="1"/>
  <c r="L25" i="6"/>
  <c r="M25" i="6" s="1"/>
  <c r="BJ25" i="6"/>
  <c r="BK25" i="6" s="1"/>
  <c r="AZ25" i="6"/>
  <c r="AU25" i="6"/>
  <c r="AF25" i="6"/>
  <c r="Q25" i="6"/>
  <c r="R25" i="6" s="1"/>
  <c r="AP25" i="6"/>
  <c r="AQ25" i="6" s="1"/>
  <c r="BE25" i="6"/>
  <c r="BF25" i="6" s="1"/>
  <c r="AA25" i="6"/>
  <c r="AB25" i="6" s="1"/>
  <c r="G25" i="6"/>
  <c r="H25" i="6" s="1"/>
  <c r="E26" i="6"/>
  <c r="BH26" i="6"/>
  <c r="BJ26" i="6" s="1"/>
  <c r="J26" i="6"/>
  <c r="L26" i="6" s="1"/>
  <c r="O26" i="6"/>
  <c r="AF26" i="6"/>
  <c r="BA25" i="6" l="1"/>
  <c r="BE26" i="6"/>
  <c r="BF26" i="6" s="1"/>
  <c r="BM26" i="6"/>
  <c r="BO26" i="6" s="1"/>
  <c r="AV25" i="6"/>
  <c r="AG25" i="6"/>
  <c r="AZ27" i="6"/>
  <c r="AK28" i="6"/>
  <c r="AL28" i="6" s="1"/>
  <c r="BH27" i="6"/>
  <c r="BJ27" i="6" s="1"/>
  <c r="BK27" i="6" s="1"/>
  <c r="O27" i="6"/>
  <c r="Q27" i="6" s="1"/>
  <c r="R27" i="6" s="1"/>
  <c r="AP27" i="6"/>
  <c r="AQ27" i="6" s="1"/>
  <c r="E27" i="6"/>
  <c r="J27" i="6"/>
  <c r="L27" i="6" s="1"/>
  <c r="M27" i="6" s="1"/>
  <c r="AF27" i="6"/>
  <c r="G26" i="6"/>
  <c r="H26" i="6" s="1"/>
  <c r="BO25" i="6"/>
  <c r="BP25" i="6" s="1"/>
  <c r="AZ26" i="6"/>
  <c r="M26" i="6"/>
  <c r="AU26" i="6"/>
  <c r="AA26" i="6"/>
  <c r="AP26" i="6"/>
  <c r="AQ26" i="6" s="1"/>
  <c r="Q26" i="6"/>
  <c r="R26" i="6" s="1"/>
  <c r="AG26" i="6"/>
  <c r="BK26" i="6"/>
  <c r="BA26" i="6" l="1"/>
  <c r="BA27" i="6"/>
  <c r="BE27" i="6"/>
  <c r="BF27" i="6" s="1"/>
  <c r="BM27" i="6"/>
  <c r="BO27" i="6" s="1"/>
  <c r="BP27" i="6" s="1"/>
  <c r="AU27" i="6"/>
  <c r="AV26" i="6"/>
  <c r="AG27" i="6"/>
  <c r="AA27" i="6"/>
  <c r="AB26" i="6"/>
  <c r="O28" i="6"/>
  <c r="Q28" i="6" s="1"/>
  <c r="R28" i="6" s="1"/>
  <c r="AP28" i="6"/>
  <c r="AQ28" i="6" s="1"/>
  <c r="AK29" i="6"/>
  <c r="AL29" i="6" s="1"/>
  <c r="G27" i="6"/>
  <c r="H27" i="6" s="1"/>
  <c r="AF28" i="6"/>
  <c r="J28" i="6"/>
  <c r="L28" i="6" s="1"/>
  <c r="M28" i="6" s="1"/>
  <c r="E28" i="6"/>
  <c r="AZ28" i="6"/>
  <c r="BH28" i="6"/>
  <c r="BJ28" i="6" s="1"/>
  <c r="BK28" i="6" s="1"/>
  <c r="AP29" i="6"/>
  <c r="AQ29" i="6" s="1"/>
  <c r="AF29" i="6"/>
  <c r="BP26" i="6"/>
  <c r="BA28" i="6" l="1"/>
  <c r="BE28" i="6"/>
  <c r="BF28" i="6" s="1"/>
  <c r="BM28" i="6"/>
  <c r="BO28" i="6" s="1"/>
  <c r="BP28" i="6" s="1"/>
  <c r="AU28" i="6"/>
  <c r="AV27" i="6"/>
  <c r="AG29" i="6"/>
  <c r="AG28" i="6"/>
  <c r="AB27" i="6"/>
  <c r="AA28" i="6"/>
  <c r="J29" i="6"/>
  <c r="L29" i="6" s="1"/>
  <c r="M29" i="6" s="1"/>
  <c r="O29" i="6"/>
  <c r="Q29" i="6" s="1"/>
  <c r="R29" i="6" s="1"/>
  <c r="BH29" i="6"/>
  <c r="BJ29" i="6" s="1"/>
  <c r="BK29" i="6" s="1"/>
  <c r="E29" i="6"/>
  <c r="AZ29" i="6"/>
  <c r="AK30" i="6"/>
  <c r="AL30" i="6" s="1"/>
  <c r="G28" i="6"/>
  <c r="H28" i="6" s="1"/>
  <c r="BA29" i="6" l="1"/>
  <c r="BE29" i="6"/>
  <c r="BF29" i="6" s="1"/>
  <c r="BM29" i="6"/>
  <c r="AU29" i="6"/>
  <c r="AV28" i="6"/>
  <c r="AB28" i="6"/>
  <c r="AA29" i="6"/>
  <c r="BO29" i="6"/>
  <c r="BP29" i="6" s="1"/>
  <c r="G29" i="6"/>
  <c r="H29" i="6" s="1"/>
  <c r="AK31" i="6"/>
  <c r="AL31" i="6" s="1"/>
  <c r="AF30" i="6"/>
  <c r="AZ30" i="6"/>
  <c r="BH30" i="6"/>
  <c r="BJ30" i="6" s="1"/>
  <c r="BK30" i="6" s="1"/>
  <c r="O30" i="6"/>
  <c r="Q30" i="6" s="1"/>
  <c r="R30" i="6" s="1"/>
  <c r="E30" i="6"/>
  <c r="J30" i="6"/>
  <c r="AP30" i="6"/>
  <c r="AQ30" i="6" s="1"/>
  <c r="BA30" i="6" l="1"/>
  <c r="BE30" i="6"/>
  <c r="BF30" i="6" s="1"/>
  <c r="BM30" i="6"/>
  <c r="BO30" i="6" s="1"/>
  <c r="BP30" i="6" s="1"/>
  <c r="AU30" i="6"/>
  <c r="AV29" i="6"/>
  <c r="AG30" i="6"/>
  <c r="AB29" i="6"/>
  <c r="AA30" i="6"/>
  <c r="L30" i="6"/>
  <c r="O31" i="6"/>
  <c r="Q31" i="6" s="1"/>
  <c r="R31" i="6" s="1"/>
  <c r="AP31" i="6"/>
  <c r="AQ31" i="6" s="1"/>
  <c r="G30" i="6"/>
  <c r="H30" i="6" s="1"/>
  <c r="BH31" i="6"/>
  <c r="BJ31" i="6" s="1"/>
  <c r="BK31" i="6" s="1"/>
  <c r="AZ31" i="6"/>
  <c r="AF31" i="6"/>
  <c r="E31" i="6"/>
  <c r="AA31" i="6"/>
  <c r="AB31" i="6" s="1"/>
  <c r="J31" i="6"/>
  <c r="L31" i="6" s="1"/>
  <c r="M31" i="6" s="1"/>
  <c r="AU31" i="6"/>
  <c r="BA31" i="6" l="1"/>
  <c r="BE31" i="6"/>
  <c r="BF31" i="6" s="1"/>
  <c r="BM31" i="6"/>
  <c r="BM32" i="6" s="1"/>
  <c r="AV31" i="6"/>
  <c r="AV30" i="6"/>
  <c r="AG31" i="6"/>
  <c r="AB30" i="6"/>
  <c r="M30" i="6"/>
  <c r="G31" i="6"/>
  <c r="H31" i="6" s="1"/>
  <c r="E32" i="6"/>
  <c r="BO31" i="6" l="1"/>
  <c r="BP31" i="6" s="1"/>
  <c r="O35" i="6"/>
  <c r="E34" i="6"/>
  <c r="AF34" i="6"/>
  <c r="AG34" i="6" s="1"/>
  <c r="O34" i="6"/>
  <c r="Q34" i="6" s="1"/>
  <c r="R34" i="6" s="1"/>
  <c r="AA34" i="6"/>
  <c r="AB34" i="6" s="1"/>
  <c r="BH34" i="6"/>
  <c r="BJ34" i="6" s="1"/>
  <c r="BK34" i="6" s="1"/>
  <c r="AZ34" i="6"/>
  <c r="J34" i="6"/>
  <c r="AP34" i="6"/>
  <c r="AQ34" i="6" s="1"/>
  <c r="AK34" i="6"/>
  <c r="AL34" i="6" s="1"/>
  <c r="AI32" i="6"/>
  <c r="E32" i="35"/>
  <c r="AS32" i="6"/>
  <c r="J32" i="6"/>
  <c r="Y32" i="6"/>
  <c r="BH32" i="6"/>
  <c r="AN32" i="6"/>
  <c r="G32" i="6"/>
  <c r="H32" i="6" s="1"/>
  <c r="G31" i="35"/>
  <c r="H31" i="35" s="1"/>
  <c r="AX32" i="6"/>
  <c r="O32" i="6"/>
  <c r="AD32" i="6"/>
  <c r="BC32" i="6"/>
  <c r="BA34" i="6" l="1"/>
  <c r="BE34" i="6"/>
  <c r="BF34" i="6" s="1"/>
  <c r="BM34" i="6"/>
  <c r="J33" i="35" s="1"/>
  <c r="L33" i="35" s="1"/>
  <c r="M33" i="35" s="1"/>
  <c r="AU34" i="6"/>
  <c r="L34" i="6"/>
  <c r="J35" i="6"/>
  <c r="L35" i="6" s="1"/>
  <c r="M35" i="6" s="1"/>
  <c r="AZ35" i="6"/>
  <c r="AA35" i="6"/>
  <c r="AB35" i="6" s="1"/>
  <c r="E33" i="35"/>
  <c r="G33" i="35" s="1"/>
  <c r="H33" i="35" s="1"/>
  <c r="AN36" i="6"/>
  <c r="G34" i="6"/>
  <c r="H34" i="6" s="1"/>
  <c r="E35" i="6"/>
  <c r="BH35" i="6"/>
  <c r="BJ35" i="6" s="1"/>
  <c r="BK35" i="6" s="1"/>
  <c r="AK35" i="6"/>
  <c r="AL35" i="6" s="1"/>
  <c r="AF35" i="6"/>
  <c r="AK37" i="6"/>
  <c r="AL37" i="6" s="1"/>
  <c r="AF37" i="6"/>
  <c r="AG37" i="6" s="1"/>
  <c r="AU37" i="6"/>
  <c r="AV37" i="6" s="1"/>
  <c r="AP37" i="6"/>
  <c r="AQ37" i="6" s="1"/>
  <c r="O36" i="6"/>
  <c r="AK32" i="6"/>
  <c r="AL32" i="6" s="1"/>
  <c r="AU32" i="6"/>
  <c r="AV32" i="6" s="1"/>
  <c r="L32" i="6"/>
  <c r="M32" i="6" s="1"/>
  <c r="AP32" i="6"/>
  <c r="AQ32" i="6" s="1"/>
  <c r="BE32" i="6"/>
  <c r="BF32" i="6" s="1"/>
  <c r="AF32" i="6"/>
  <c r="AG32" i="6" s="1"/>
  <c r="Q32" i="6"/>
  <c r="R32" i="6" s="1"/>
  <c r="BJ32" i="6"/>
  <c r="BK32" i="6" s="1"/>
  <c r="AZ32" i="6"/>
  <c r="BA32" i="6" s="1"/>
  <c r="AA32" i="6"/>
  <c r="AB32" i="6" s="1"/>
  <c r="J32" i="35"/>
  <c r="Q35" i="6"/>
  <c r="R35" i="6" s="1"/>
  <c r="O41" i="6"/>
  <c r="BH41" i="6"/>
  <c r="J41" i="6"/>
  <c r="BA35" i="6" l="1"/>
  <c r="BE35" i="6"/>
  <c r="BF35" i="6" s="1"/>
  <c r="BM35" i="6"/>
  <c r="BM36" i="6" s="1"/>
  <c r="AU35" i="6"/>
  <c r="AV34" i="6"/>
  <c r="AG35" i="6"/>
  <c r="J36" i="6"/>
  <c r="E36" i="6"/>
  <c r="G36" i="6" s="1"/>
  <c r="H36" i="6" s="1"/>
  <c r="M34" i="6"/>
  <c r="AX36" i="6"/>
  <c r="AZ36" i="6" s="1"/>
  <c r="BA36" i="6" s="1"/>
  <c r="BC36" i="6"/>
  <c r="BE36" i="6" s="1"/>
  <c r="BF36" i="6" s="1"/>
  <c r="AP35" i="6"/>
  <c r="AQ35" i="6" s="1"/>
  <c r="G35" i="6"/>
  <c r="H35" i="6" s="1"/>
  <c r="BH36" i="6"/>
  <c r="BJ36" i="6" s="1"/>
  <c r="BK36" i="6" s="1"/>
  <c r="E34" i="35"/>
  <c r="G34" i="35" s="1"/>
  <c r="H34" i="35" s="1"/>
  <c r="AF41" i="6"/>
  <c r="AG41" i="6" s="1"/>
  <c r="AA37" i="6"/>
  <c r="AB37" i="6" s="1"/>
  <c r="J37" i="6"/>
  <c r="L37" i="6" s="1"/>
  <c r="M37" i="6" s="1"/>
  <c r="AK41" i="6"/>
  <c r="AL41" i="6" s="1"/>
  <c r="AA41" i="6"/>
  <c r="AB41" i="6" s="1"/>
  <c r="AZ41" i="6"/>
  <c r="BA41" i="6" s="1"/>
  <c r="AZ37" i="6"/>
  <c r="BA37" i="6" s="1"/>
  <c r="E41" i="6"/>
  <c r="Y36" i="6"/>
  <c r="AA36" i="6" s="1"/>
  <c r="AB36" i="6" s="1"/>
  <c r="Q37" i="6"/>
  <c r="R37" i="6" s="1"/>
  <c r="BH37" i="6"/>
  <c r="BJ37" i="6" s="1"/>
  <c r="BK37" i="6" s="1"/>
  <c r="E37" i="6"/>
  <c r="AS36" i="6"/>
  <c r="AS38" i="6" s="1"/>
  <c r="AD36" i="6"/>
  <c r="AD38" i="6" s="1"/>
  <c r="AF38" i="6" s="1"/>
  <c r="AG38" i="6" s="1"/>
  <c r="AI36" i="6"/>
  <c r="AK36" i="6" s="1"/>
  <c r="AL36" i="6" s="1"/>
  <c r="BO34" i="6"/>
  <c r="BP34" i="6" s="1"/>
  <c r="AN38" i="6"/>
  <c r="AP36" i="6"/>
  <c r="AQ36" i="6" s="1"/>
  <c r="Q36" i="6"/>
  <c r="R36" i="6" s="1"/>
  <c r="BO32" i="6"/>
  <c r="BP32" i="6" s="1"/>
  <c r="AP41" i="6"/>
  <c r="AQ41" i="6" s="1"/>
  <c r="L41" i="6"/>
  <c r="M41" i="6" s="1"/>
  <c r="AU41" i="6"/>
  <c r="AV41" i="6" s="1"/>
  <c r="BJ41" i="6"/>
  <c r="BK41" i="6" s="1"/>
  <c r="Q41" i="6"/>
  <c r="R41" i="6" s="1"/>
  <c r="BH42" i="6"/>
  <c r="BJ42" i="6" s="1"/>
  <c r="BK42" i="6" s="1"/>
  <c r="AP42" i="6"/>
  <c r="AQ42" i="6" s="1"/>
  <c r="E42" i="6"/>
  <c r="AZ42" i="6"/>
  <c r="BA42" i="6" s="1"/>
  <c r="AF42" i="6"/>
  <c r="AG42" i="6" s="1"/>
  <c r="J42" i="6"/>
  <c r="L42" i="6" s="1"/>
  <c r="M42" i="6" s="1"/>
  <c r="AU42" i="6"/>
  <c r="AV42" i="6" s="1"/>
  <c r="O42" i="6"/>
  <c r="Q42" i="6" s="1"/>
  <c r="R42" i="6" s="1"/>
  <c r="AA42" i="6"/>
  <c r="AB42" i="6" s="1"/>
  <c r="L31" i="35"/>
  <c r="M31" i="35" s="1"/>
  <c r="BE41" i="6" l="1"/>
  <c r="BF41" i="6" s="1"/>
  <c r="BM41" i="6"/>
  <c r="BE42" i="6"/>
  <c r="BF42" i="6" s="1"/>
  <c r="BM42" i="6"/>
  <c r="BE37" i="6"/>
  <c r="BF37" i="6" s="1"/>
  <c r="BM37" i="6"/>
  <c r="BM38" i="6" s="1"/>
  <c r="AV35" i="6"/>
  <c r="G37" i="6"/>
  <c r="H37" i="6" s="1"/>
  <c r="L14" i="35"/>
  <c r="M14" i="35" s="1"/>
  <c r="O38" i="6"/>
  <c r="Q38" i="6" s="1"/>
  <c r="R38" i="6" s="1"/>
  <c r="J38" i="6"/>
  <c r="L36" i="6"/>
  <c r="M36" i="6" s="1"/>
  <c r="J34" i="35"/>
  <c r="L34" i="35" s="1"/>
  <c r="M34" i="35" s="1"/>
  <c r="BO36" i="6"/>
  <c r="BP36" i="6" s="1"/>
  <c r="BO35" i="6"/>
  <c r="BP35" i="6" s="1"/>
  <c r="AU36" i="6"/>
  <c r="AV36" i="6" s="1"/>
  <c r="G41" i="6"/>
  <c r="H41" i="6" s="1"/>
  <c r="AX38" i="6"/>
  <c r="AZ38" i="6" s="1"/>
  <c r="BA38" i="6" s="1"/>
  <c r="BC38" i="6"/>
  <c r="BE38" i="6" s="1"/>
  <c r="BF38" i="6" s="1"/>
  <c r="Y38" i="6"/>
  <c r="AA38" i="6" s="1"/>
  <c r="AB38" i="6" s="1"/>
  <c r="BH38" i="6"/>
  <c r="BJ38" i="6" s="1"/>
  <c r="BK38" i="6" s="1"/>
  <c r="E35" i="35"/>
  <c r="G35" i="35" s="1"/>
  <c r="H35" i="35" s="1"/>
  <c r="L38" i="6"/>
  <c r="M38" i="6" s="1"/>
  <c r="AF36" i="6"/>
  <c r="AG36" i="6" s="1"/>
  <c r="E38" i="6"/>
  <c r="G38" i="6" s="1"/>
  <c r="H38" i="6" s="1"/>
  <c r="AI38" i="6"/>
  <c r="AK38" i="6" s="1"/>
  <c r="AL38" i="6" s="1"/>
  <c r="AP38" i="6"/>
  <c r="AQ38" i="6" s="1"/>
  <c r="AU38" i="6"/>
  <c r="AV38" i="6" s="1"/>
  <c r="BO41" i="6"/>
  <c r="BP41" i="6" s="1"/>
  <c r="AK42" i="6"/>
  <c r="AL42" i="6" s="1"/>
  <c r="AZ43" i="6"/>
  <c r="BA43" i="6" s="1"/>
  <c r="AU43" i="6"/>
  <c r="AV43" i="6" s="1"/>
  <c r="AA43" i="6"/>
  <c r="AB43" i="6" s="1"/>
  <c r="AF43" i="6"/>
  <c r="AG43" i="6" s="1"/>
  <c r="E43" i="6"/>
  <c r="J43" i="6"/>
  <c r="L43" i="6" s="1"/>
  <c r="M43" i="6" s="1"/>
  <c r="BH43" i="6"/>
  <c r="BJ43" i="6" s="1"/>
  <c r="BK43" i="6" s="1"/>
  <c r="AP43" i="6"/>
  <c r="AQ43" i="6" s="1"/>
  <c r="O43" i="6"/>
  <c r="Q43" i="6" s="1"/>
  <c r="R43" i="6" s="1"/>
  <c r="G42" i="6"/>
  <c r="H42" i="6" s="1"/>
  <c r="BO37" i="6" l="1"/>
  <c r="BE43" i="6"/>
  <c r="BF43" i="6" s="1"/>
  <c r="BM43" i="6"/>
  <c r="J35" i="35"/>
  <c r="L35" i="35" s="1"/>
  <c r="M35" i="35" s="1"/>
  <c r="BP37" i="6"/>
  <c r="E36" i="35"/>
  <c r="AK43" i="6"/>
  <c r="AL43" i="6" s="1"/>
  <c r="BO42" i="6"/>
  <c r="BP42" i="6" s="1"/>
  <c r="E44" i="6"/>
  <c r="AP44" i="6"/>
  <c r="AQ44" i="6" s="1"/>
  <c r="O44" i="6"/>
  <c r="AF44" i="6"/>
  <c r="AG44" i="6" s="1"/>
  <c r="BH44" i="6"/>
  <c r="BJ44" i="6" s="1"/>
  <c r="BK44" i="6" s="1"/>
  <c r="AA44" i="6"/>
  <c r="AU44" i="6"/>
  <c r="AV44" i="6" s="1"/>
  <c r="AK44" i="6"/>
  <c r="AL44" i="6" s="1"/>
  <c r="J44" i="6"/>
  <c r="L44" i="6" s="1"/>
  <c r="M44" i="6" s="1"/>
  <c r="G43" i="6"/>
  <c r="H43" i="6" s="1"/>
  <c r="BO43" i="6"/>
  <c r="BP43" i="6" s="1"/>
  <c r="BE44" i="6" l="1"/>
  <c r="BF44" i="6" s="1"/>
  <c r="BM44" i="6"/>
  <c r="AB44" i="6"/>
  <c r="Q44" i="6"/>
  <c r="BM45" i="6"/>
  <c r="BO38" i="6"/>
  <c r="BP38" i="6" s="1"/>
  <c r="J36" i="35"/>
  <c r="E45" i="6"/>
  <c r="E39" i="35" s="1"/>
  <c r="G39" i="35" s="1"/>
  <c r="H39" i="35" s="1"/>
  <c r="AI45" i="6"/>
  <c r="BC45" i="6"/>
  <c r="O45" i="6"/>
  <c r="AZ44" i="6"/>
  <c r="BA44" i="6" s="1"/>
  <c r="AX45" i="6"/>
  <c r="J45" i="6"/>
  <c r="BH45" i="6"/>
  <c r="AS45" i="6"/>
  <c r="Y45" i="6"/>
  <c r="AN45" i="6"/>
  <c r="AD45" i="6"/>
  <c r="E48" i="6"/>
  <c r="BM48" i="6"/>
  <c r="J48" i="6"/>
  <c r="BH48" i="6"/>
  <c r="O48" i="6"/>
  <c r="G44" i="6"/>
  <c r="H44" i="6" s="1"/>
  <c r="R44" i="6" l="1"/>
  <c r="BE48" i="6"/>
  <c r="BF48" i="6" s="1"/>
  <c r="AU48" i="6"/>
  <c r="AF48" i="6"/>
  <c r="AG48" i="6" s="1"/>
  <c r="AA48" i="6"/>
  <c r="Q48" i="6"/>
  <c r="R48" i="6" s="1"/>
  <c r="BJ48" i="6"/>
  <c r="BK48" i="6" s="1"/>
  <c r="L48" i="6"/>
  <c r="AP48" i="6"/>
  <c r="AQ48" i="6" s="1"/>
  <c r="AZ48" i="6"/>
  <c r="AK48" i="6"/>
  <c r="AL48" i="6" s="1"/>
  <c r="G45" i="6"/>
  <c r="H45" i="6" s="1"/>
  <c r="J39" i="35"/>
  <c r="AK45" i="6"/>
  <c r="AL45" i="6" s="1"/>
  <c r="BJ45" i="6"/>
  <c r="BK45" i="6" s="1"/>
  <c r="L45" i="6"/>
  <c r="M45" i="6" s="1"/>
  <c r="AZ45" i="6"/>
  <c r="BA45" i="6" s="1"/>
  <c r="AF45" i="6"/>
  <c r="AG45" i="6" s="1"/>
  <c r="Q45" i="6"/>
  <c r="R45" i="6" s="1"/>
  <c r="AP45" i="6"/>
  <c r="AQ45" i="6" s="1"/>
  <c r="BE45" i="6"/>
  <c r="BF45" i="6" s="1"/>
  <c r="AA45" i="6"/>
  <c r="AB45" i="6" s="1"/>
  <c r="AU45" i="6"/>
  <c r="AV45" i="6" s="1"/>
  <c r="BO44" i="6"/>
  <c r="BP44" i="6" s="1"/>
  <c r="AK49" i="6"/>
  <c r="AL49" i="6" s="1"/>
  <c r="AZ49" i="6"/>
  <c r="O49" i="6"/>
  <c r="Q49" i="6" s="1"/>
  <c r="R49" i="6" s="1"/>
  <c r="AA49" i="6"/>
  <c r="AB49" i="6" s="1"/>
  <c r="BH49" i="6"/>
  <c r="BJ49" i="6" s="1"/>
  <c r="BK49" i="6" s="1"/>
  <c r="AP49" i="6"/>
  <c r="AQ49" i="6" s="1"/>
  <c r="AF49" i="6"/>
  <c r="E49" i="6"/>
  <c r="J49" i="6"/>
  <c r="L49" i="6" s="1"/>
  <c r="M49" i="6" s="1"/>
  <c r="G48" i="6"/>
  <c r="H48" i="6" s="1"/>
  <c r="BA48" i="6" l="1"/>
  <c r="BA49" i="6"/>
  <c r="BE49" i="6"/>
  <c r="BF49" i="6" s="1"/>
  <c r="BM49" i="6"/>
  <c r="AV48" i="6"/>
  <c r="AU49" i="6"/>
  <c r="AG49" i="6"/>
  <c r="AB48" i="6"/>
  <c r="M48" i="6"/>
  <c r="BO48" i="6"/>
  <c r="BP48" i="6" s="1"/>
  <c r="L39" i="35"/>
  <c r="M39" i="35" s="1"/>
  <c r="BO45" i="6"/>
  <c r="BP45" i="6" s="1"/>
  <c r="E50" i="6"/>
  <c r="BH50" i="6"/>
  <c r="BJ50" i="6" s="1"/>
  <c r="BK50" i="6" s="1"/>
  <c r="AP50" i="6"/>
  <c r="AQ50" i="6" s="1"/>
  <c r="AF50" i="6"/>
  <c r="O50" i="6"/>
  <c r="Q50" i="6" s="1"/>
  <c r="R50" i="6" s="1"/>
  <c r="AA50" i="6"/>
  <c r="AB50" i="6" s="1"/>
  <c r="J50" i="6"/>
  <c r="L50" i="6" s="1"/>
  <c r="M50" i="6" s="1"/>
  <c r="AK50" i="6"/>
  <c r="AL50" i="6" s="1"/>
  <c r="G49" i="6"/>
  <c r="H49" i="6" s="1"/>
  <c r="BE50" i="6" l="1"/>
  <c r="BF50" i="6" s="1"/>
  <c r="BM50" i="6"/>
  <c r="AV49" i="6"/>
  <c r="AU50" i="6"/>
  <c r="AG50" i="6"/>
  <c r="AZ50" i="6"/>
  <c r="BO49" i="6"/>
  <c r="BP49" i="6" s="1"/>
  <c r="G50" i="6"/>
  <c r="H50" i="6" s="1"/>
  <c r="E52" i="6"/>
  <c r="AF52" i="6"/>
  <c r="AG52" i="6" s="1"/>
  <c r="AZ52" i="6"/>
  <c r="J52" i="6"/>
  <c r="L52" i="6" s="1"/>
  <c r="M52" i="6" s="1"/>
  <c r="AK52" i="6"/>
  <c r="AL52" i="6" s="1"/>
  <c r="BH52" i="6"/>
  <c r="BJ52" i="6" s="1"/>
  <c r="BK52" i="6" s="1"/>
  <c r="AP52" i="6"/>
  <c r="AQ52" i="6" s="1"/>
  <c r="O52" i="6"/>
  <c r="Q52" i="6" s="1"/>
  <c r="R52" i="6" s="1"/>
  <c r="BH51" i="6"/>
  <c r="O51" i="6"/>
  <c r="BM51" i="6"/>
  <c r="E51" i="6"/>
  <c r="J51" i="6"/>
  <c r="BA50" i="6" l="1"/>
  <c r="BA52" i="6"/>
  <c r="BE52" i="6"/>
  <c r="BF52" i="6" s="1"/>
  <c r="BM52" i="6"/>
  <c r="AU52" i="6"/>
  <c r="AV50" i="6"/>
  <c r="AA52" i="6"/>
  <c r="AB52" i="6" s="1"/>
  <c r="BO52" i="6"/>
  <c r="BP52" i="6" s="1"/>
  <c r="BO50" i="6"/>
  <c r="BP50" i="6" s="1"/>
  <c r="AK51" i="6"/>
  <c r="AL51" i="6" s="1"/>
  <c r="AF51" i="6"/>
  <c r="AG51" i="6" s="1"/>
  <c r="AA51" i="6"/>
  <c r="AB51" i="6" s="1"/>
  <c r="L51" i="6"/>
  <c r="M51" i="6" s="1"/>
  <c r="BE51" i="6"/>
  <c r="BF51" i="6" s="1"/>
  <c r="AZ51" i="6"/>
  <c r="AU51" i="6"/>
  <c r="AP51" i="6"/>
  <c r="AQ51" i="6" s="1"/>
  <c r="BJ51" i="6"/>
  <c r="BK51" i="6" s="1"/>
  <c r="G51" i="6"/>
  <c r="H51" i="6" s="1"/>
  <c r="AZ53" i="6"/>
  <c r="BM53" i="6"/>
  <c r="E53" i="6"/>
  <c r="J53" i="6"/>
  <c r="L53" i="6" s="1"/>
  <c r="M53" i="6" s="1"/>
  <c r="O53" i="6"/>
  <c r="Q53" i="6" s="1"/>
  <c r="R53" i="6" s="1"/>
  <c r="BH53" i="6"/>
  <c r="G52" i="6"/>
  <c r="H52" i="6" s="1"/>
  <c r="Q51" i="6"/>
  <c r="R51" i="6" s="1"/>
  <c r="BA53" i="6" l="1"/>
  <c r="BA51" i="6"/>
  <c r="AV51" i="6"/>
  <c r="AV52" i="6"/>
  <c r="AA53" i="6"/>
  <c r="AZ57" i="6"/>
  <c r="E54" i="6"/>
  <c r="BM54" i="6"/>
  <c r="J54" i="6"/>
  <c r="J55" i="6" s="1"/>
  <c r="L55" i="6" s="1"/>
  <c r="M55" i="6" s="1"/>
  <c r="AZ54" i="6"/>
  <c r="O54" i="6"/>
  <c r="BH54" i="6"/>
  <c r="AP54" i="6"/>
  <c r="AQ54" i="6" s="1"/>
  <c r="BO51" i="6"/>
  <c r="BP51" i="6" s="1"/>
  <c r="BJ53" i="6"/>
  <c r="BK53" i="6" s="1"/>
  <c r="G53" i="6"/>
  <c r="H53" i="6" s="1"/>
  <c r="AK53" i="6"/>
  <c r="AL53" i="6" s="1"/>
  <c r="AF53" i="6"/>
  <c r="AP53" i="6"/>
  <c r="AQ53" i="6" s="1"/>
  <c r="BE53" i="6"/>
  <c r="BF53" i="6" s="1"/>
  <c r="AU53" i="6"/>
  <c r="BA57" i="6" l="1"/>
  <c r="BA54" i="6"/>
  <c r="AV53" i="6"/>
  <c r="AG53" i="6"/>
  <c r="AB53" i="6"/>
  <c r="AA54" i="6"/>
  <c r="BM55" i="6"/>
  <c r="BE54" i="6"/>
  <c r="BF54" i="6" s="1"/>
  <c r="BC55" i="6"/>
  <c r="BE55" i="6" s="1"/>
  <c r="BF55" i="6" s="1"/>
  <c r="AF54" i="6"/>
  <c r="AG54" i="6" s="1"/>
  <c r="AD55" i="6"/>
  <c r="AF55" i="6" s="1"/>
  <c r="AG55" i="6" s="1"/>
  <c r="BJ54" i="6"/>
  <c r="BK54" i="6" s="1"/>
  <c r="BH55" i="6"/>
  <c r="BJ55" i="6" s="1"/>
  <c r="BK55" i="6" s="1"/>
  <c r="AN55" i="6"/>
  <c r="AP55" i="6" s="1"/>
  <c r="AQ55" i="6" s="1"/>
  <c r="AU54" i="6"/>
  <c r="AS55" i="6"/>
  <c r="AU55" i="6" s="1"/>
  <c r="AV55" i="6" s="1"/>
  <c r="Q54" i="6"/>
  <c r="R54" i="6" s="1"/>
  <c r="O55" i="6"/>
  <c r="Q55" i="6" s="1"/>
  <c r="R55" i="6" s="1"/>
  <c r="AX55" i="6"/>
  <c r="AZ55" i="6" s="1"/>
  <c r="BA55" i="6" s="1"/>
  <c r="AK54" i="6"/>
  <c r="AL54" i="6" s="1"/>
  <c r="AI55" i="6"/>
  <c r="AK55" i="6" s="1"/>
  <c r="AL55" i="6" s="1"/>
  <c r="L54" i="6"/>
  <c r="Y55" i="6"/>
  <c r="AA55" i="6" s="1"/>
  <c r="AB55" i="6" s="1"/>
  <c r="BH57" i="6"/>
  <c r="BJ57" i="6" s="1"/>
  <c r="BK57" i="6" s="1"/>
  <c r="AP57" i="6"/>
  <c r="AQ57" i="6" s="1"/>
  <c r="J57" i="6"/>
  <c r="E57" i="6"/>
  <c r="AA57" i="6"/>
  <c r="AB57" i="6" s="1"/>
  <c r="AF57" i="6"/>
  <c r="AG57" i="6" s="1"/>
  <c r="O57" i="6"/>
  <c r="Q57" i="6" s="1"/>
  <c r="R57" i="6" s="1"/>
  <c r="AK57" i="6"/>
  <c r="AL57" i="6" s="1"/>
  <c r="G54" i="6"/>
  <c r="H54" i="6" s="1"/>
  <c r="BO54" i="6"/>
  <c r="BP54" i="6" s="1"/>
  <c r="E55" i="6"/>
  <c r="BO53" i="6"/>
  <c r="BP53" i="6" s="1"/>
  <c r="BE57" i="6" l="1"/>
  <c r="BF57" i="6" s="1"/>
  <c r="BM57" i="6"/>
  <c r="BO57" i="6" s="1"/>
  <c r="BP57" i="6" s="1"/>
  <c r="AU57" i="6"/>
  <c r="AV54" i="6"/>
  <c r="AB54" i="6"/>
  <c r="E40" i="35"/>
  <c r="G40" i="35" s="1"/>
  <c r="H40" i="35" s="1"/>
  <c r="L57" i="6"/>
  <c r="M54" i="6"/>
  <c r="AZ58" i="6"/>
  <c r="BA58" i="6" s="1"/>
  <c r="BH58" i="6"/>
  <c r="BJ58" i="6" s="1"/>
  <c r="BK58" i="6" s="1"/>
  <c r="AF58" i="6"/>
  <c r="J58" i="6"/>
  <c r="L58" i="6" s="1"/>
  <c r="M58" i="6" s="1"/>
  <c r="E58" i="6"/>
  <c r="AK58" i="6"/>
  <c r="AL58" i="6" s="1"/>
  <c r="AA58" i="6"/>
  <c r="AB58" i="6" s="1"/>
  <c r="AP58" i="6"/>
  <c r="AQ58" i="6" s="1"/>
  <c r="O58" i="6"/>
  <c r="Q58" i="6" s="1"/>
  <c r="R58" i="6" s="1"/>
  <c r="E41" i="35"/>
  <c r="G41" i="35" s="1"/>
  <c r="H41" i="35" s="1"/>
  <c r="G57" i="6"/>
  <c r="H57" i="6" s="1"/>
  <c r="G55" i="6"/>
  <c r="H55" i="6" s="1"/>
  <c r="AU58" i="6"/>
  <c r="AS59" i="6"/>
  <c r="AS61" i="6" s="1"/>
  <c r="AU61" i="6" s="1"/>
  <c r="AV61" i="6" s="1"/>
  <c r="BE58" i="6" l="1"/>
  <c r="BF58" i="6" s="1"/>
  <c r="BM58" i="6"/>
  <c r="BO58" i="6" s="1"/>
  <c r="BP58" i="6" s="1"/>
  <c r="AV58" i="6"/>
  <c r="AV57" i="6"/>
  <c r="AG58" i="6"/>
  <c r="BM59" i="6"/>
  <c r="BM61" i="6" s="1"/>
  <c r="M57" i="6"/>
  <c r="AX59" i="6"/>
  <c r="J59" i="6"/>
  <c r="BC59" i="6"/>
  <c r="BH59" i="6"/>
  <c r="Y59" i="6"/>
  <c r="AI59" i="6"/>
  <c r="AD59" i="6"/>
  <c r="G58" i="6"/>
  <c r="E42" i="35"/>
  <c r="G42" i="35" s="1"/>
  <c r="H42" i="35" s="1"/>
  <c r="E59" i="6"/>
  <c r="E61" i="6" s="1"/>
  <c r="AN59" i="6"/>
  <c r="O59" i="6"/>
  <c r="G32" i="35"/>
  <c r="H32" i="35" s="1"/>
  <c r="J41" i="35"/>
  <c r="L41" i="35" s="1"/>
  <c r="M41" i="35" s="1"/>
  <c r="AU59" i="6"/>
  <c r="AV59" i="6" s="1"/>
  <c r="J40" i="35"/>
  <c r="L40" i="35" s="1"/>
  <c r="M40" i="35" s="1"/>
  <c r="BO55" i="6"/>
  <c r="BP55" i="6" s="1"/>
  <c r="J42" i="35" l="1"/>
  <c r="BJ59" i="6"/>
  <c r="BK59" i="6" s="1"/>
  <c r="BH61" i="6"/>
  <c r="BJ61" i="6" s="1"/>
  <c r="BK61" i="6" s="1"/>
  <c r="BE59" i="6"/>
  <c r="BF59" i="6" s="1"/>
  <c r="BC61" i="6"/>
  <c r="BE61" i="6" s="1"/>
  <c r="BF61" i="6" s="1"/>
  <c r="AZ59" i="6"/>
  <c r="BA59" i="6" s="1"/>
  <c r="AX61" i="6"/>
  <c r="AZ61" i="6" s="1"/>
  <c r="BA61" i="6" s="1"/>
  <c r="AP59" i="6"/>
  <c r="AQ59" i="6" s="1"/>
  <c r="AN61" i="6"/>
  <c r="AP61" i="6" s="1"/>
  <c r="AQ61" i="6" s="1"/>
  <c r="AK59" i="6"/>
  <c r="AL59" i="6" s="1"/>
  <c r="AI61" i="6"/>
  <c r="AK61" i="6" s="1"/>
  <c r="AL61" i="6" s="1"/>
  <c r="AF59" i="6"/>
  <c r="AG59" i="6" s="1"/>
  <c r="AD61" i="6"/>
  <c r="AF61" i="6" s="1"/>
  <c r="AG61" i="6" s="1"/>
  <c r="AA59" i="6"/>
  <c r="AB59" i="6" s="1"/>
  <c r="Y61" i="6"/>
  <c r="AA61" i="6" s="1"/>
  <c r="AB61" i="6" s="1"/>
  <c r="Q59" i="6"/>
  <c r="R59" i="6" s="1"/>
  <c r="O61" i="6"/>
  <c r="Q61" i="6" s="1"/>
  <c r="R61" i="6" s="1"/>
  <c r="L59" i="6"/>
  <c r="M59" i="6" s="1"/>
  <c r="J61" i="6"/>
  <c r="L61" i="6" s="1"/>
  <c r="M61" i="6" s="1"/>
  <c r="H58" i="6"/>
  <c r="E43" i="35"/>
  <c r="E46" i="35" s="1"/>
  <c r="G46" i="35" s="1"/>
  <c r="G59" i="6"/>
  <c r="H59" i="6" s="1"/>
  <c r="BO59" i="6"/>
  <c r="BP59" i="6" s="1"/>
  <c r="L42" i="35"/>
  <c r="M42" i="35" s="1"/>
  <c r="J43" i="35"/>
  <c r="J46" i="35" s="1"/>
  <c r="L46" i="35" s="1"/>
  <c r="G36" i="35"/>
  <c r="H36" i="35" s="1"/>
  <c r="L43" i="35" l="1"/>
  <c r="M43" i="35" s="1"/>
  <c r="G43" i="35"/>
  <c r="H43" i="35" s="1"/>
  <c r="L36" i="35"/>
  <c r="M36" i="35" s="1"/>
  <c r="L32" i="35"/>
  <c r="M32" i="35" s="1"/>
  <c r="G61" i="6"/>
  <c r="H61" i="6" s="1"/>
  <c r="BO61" i="6" l="1"/>
  <c r="BP61" i="6" s="1"/>
  <c r="M46" i="35" l="1"/>
  <c r="Q12" i="55" l="1"/>
  <c r="Q13" i="55"/>
  <c r="Q14" i="55"/>
  <c r="Q15" i="55"/>
  <c r="Q16" i="55"/>
  <c r="Q11" i="55"/>
  <c r="Q17" i="55"/>
  <c r="Q18" i="55" l="1"/>
  <c r="H46" i="35" l="1"/>
  <c r="F18" i="35"/>
  <c r="G18" i="35" s="1"/>
  <c r="H18" i="35" s="1"/>
  <c r="F26" i="35" l="1"/>
  <c r="G26" i="35" s="1"/>
  <c r="H26" i="35" s="1"/>
</calcChain>
</file>

<file path=xl/sharedStrings.xml><?xml version="1.0" encoding="utf-8"?>
<sst xmlns="http://schemas.openxmlformats.org/spreadsheetml/2006/main" count="674" uniqueCount="301">
  <si>
    <t>Financial Oversight &amp; Management Board for Puerto Rico</t>
  </si>
  <si>
    <t>Puerto Rico Electric Power Authority</t>
  </si>
  <si>
    <t>Report Date</t>
  </si>
  <si>
    <t>I.</t>
  </si>
  <si>
    <t>Table of Contents ("CTRL + [" to go to each file)</t>
  </si>
  <si>
    <t xml:space="preserve"> Financial:</t>
  </si>
  <si>
    <t>General Text Color Guides</t>
  </si>
  <si>
    <t>Text Colors:</t>
  </si>
  <si>
    <t>Black</t>
  </si>
  <si>
    <t>(Intra Sheet) Formulas</t>
  </si>
  <si>
    <t>Green</t>
  </si>
  <si>
    <t>Link to another Tab</t>
  </si>
  <si>
    <t>Blue</t>
  </si>
  <si>
    <t>Hardcoded figures</t>
  </si>
  <si>
    <t>Red</t>
  </si>
  <si>
    <t>Key Assumption</t>
  </si>
  <si>
    <t>Preliminary Subject to Material Change</t>
  </si>
  <si>
    <t>B2A Summary</t>
  </si>
  <si>
    <t>As Of:</t>
  </si>
  <si>
    <t>($ millions)</t>
  </si>
  <si>
    <t xml:space="preserve">YTD </t>
  </si>
  <si>
    <t>Summary</t>
  </si>
  <si>
    <t>A.</t>
  </si>
  <si>
    <t>Revenue</t>
  </si>
  <si>
    <t>Total Gross Revenue</t>
  </si>
  <si>
    <t>Other Income</t>
  </si>
  <si>
    <t>Total Unconsolidated Revenue</t>
  </si>
  <si>
    <t>Bad Debt Expense</t>
  </si>
  <si>
    <t>CILT &amp; Subsidies</t>
  </si>
  <si>
    <t>Total Consolidated Revenue</t>
  </si>
  <si>
    <t>B.</t>
  </si>
  <si>
    <t>Expenses</t>
  </si>
  <si>
    <t>Fuel &amp; Purchased Power</t>
  </si>
  <si>
    <t>HoldCo:</t>
  </si>
  <si>
    <t>HoldCo Labor Operating Expenses</t>
  </si>
  <si>
    <t>HoldCo Non-Labor / Other Operating Expenses</t>
  </si>
  <si>
    <t>Shared Services Agreement</t>
  </si>
  <si>
    <t>HoldCo Maintenance Projects Expense</t>
  </si>
  <si>
    <t xml:space="preserve">Total HoldCo Expenses </t>
  </si>
  <si>
    <t>HydroCo:</t>
  </si>
  <si>
    <t>HydroCo Labor Operating Expenses</t>
  </si>
  <si>
    <t>HydroCo Non-Labor / Other Operating Expenses</t>
  </si>
  <si>
    <t>HydroCo Maintenance Projects Expense</t>
  </si>
  <si>
    <t>Total HydroCo Expenses</t>
  </si>
  <si>
    <t>C.</t>
  </si>
  <si>
    <t>Monthly Revenues</t>
  </si>
  <si>
    <t>Basic Revenue</t>
  </si>
  <si>
    <t>CILT</t>
  </si>
  <si>
    <t>Subsidies</t>
  </si>
  <si>
    <t>Energy Efficiency</t>
  </si>
  <si>
    <t>Check</t>
  </si>
  <si>
    <t>YTD Certified Budget</t>
  </si>
  <si>
    <t>Fuel</t>
  </si>
  <si>
    <t>Labor</t>
  </si>
  <si>
    <t>Genco Labor Operating Expenses</t>
  </si>
  <si>
    <t>Genco Non-Labor / Other Operating Expenses</t>
  </si>
  <si>
    <t>Shared Services Agreement Impact</t>
  </si>
  <si>
    <t>Maintenance Projects Expenses</t>
  </si>
  <si>
    <t>HoldCo (PropertyCo) – Operating &amp; Maintenance Expenses</t>
  </si>
  <si>
    <t>Salaries &amp; Wages</t>
  </si>
  <si>
    <t>Pension &amp; Benefits</t>
  </si>
  <si>
    <t>Overtime Pay</t>
  </si>
  <si>
    <t>Overtime Benefits</t>
  </si>
  <si>
    <t>Non-Labor / Other Operating Expenses</t>
  </si>
  <si>
    <t>Materials &amp; Supplies</t>
  </si>
  <si>
    <t>Transportation, Per Diem, and Mileage</t>
  </si>
  <si>
    <t>Retiree Medical Benefits</t>
  </si>
  <si>
    <t>Security</t>
  </si>
  <si>
    <t>Utilities &amp; Rents</t>
  </si>
  <si>
    <t>Legal Services</t>
  </si>
  <si>
    <t>Professional &amp; Technical Outsourced Services</t>
  </si>
  <si>
    <t>Regulation and Environmental Inspection</t>
  </si>
  <si>
    <t>External Audit Services</t>
  </si>
  <si>
    <t>Equipment, Inspections, Repairs &amp; Other</t>
  </si>
  <si>
    <t>PREPA Restructuring &amp; Title III</t>
  </si>
  <si>
    <t>FOMB Advisor Costs allocated to PREPA</t>
  </si>
  <si>
    <t>Total HoldCo Non-Labor / Other Operation Expenses</t>
  </si>
  <si>
    <t>Shared Service Agreement</t>
  </si>
  <si>
    <t>Total HoldCo Operating &amp; Maintenance Expenses</t>
  </si>
  <si>
    <t>D.</t>
  </si>
  <si>
    <t>HydroCo – Operating &amp; Maintenance Expenses</t>
  </si>
  <si>
    <t>Total HydroCo Labor Operating Expenses</t>
  </si>
  <si>
    <t>Total HydroCo Non-Labor / Other Operating Expenses</t>
  </si>
  <si>
    <t>Total HydroCo Operating &amp; Maintenance Expenses</t>
  </si>
  <si>
    <t>GridCo Labor Operating Expenses</t>
  </si>
  <si>
    <t>GridCo Non-Labor / Other Operating Expenses</t>
  </si>
  <si>
    <t>2% Reserve</t>
  </si>
  <si>
    <t>Total GridCo Operating &amp; Maintenance Expenses</t>
  </si>
  <si>
    <t>Total Operating &amp; Maintenance Expenses</t>
  </si>
  <si>
    <t>Variance Detail</t>
  </si>
  <si>
    <t>Variance #1</t>
  </si>
  <si>
    <t>Variance
($)</t>
  </si>
  <si>
    <t>Variance
(%)</t>
  </si>
  <si>
    <t>Variance Explanation</t>
  </si>
  <si>
    <t>Root Cause</t>
  </si>
  <si>
    <t>Corrective Action</t>
  </si>
  <si>
    <t>Variance #2</t>
  </si>
  <si>
    <t>Variance #4</t>
  </si>
  <si>
    <t>Pension and Benefits</t>
  </si>
  <si>
    <t>HoldCo- Pension and Benefits</t>
  </si>
  <si>
    <t>Pension Benefits</t>
  </si>
  <si>
    <t>Loan Guaranties</t>
  </si>
  <si>
    <t>Work Comp Insurance</t>
  </si>
  <si>
    <t>Social Security</t>
  </si>
  <si>
    <t>Medicare</t>
  </si>
  <si>
    <t>Christmas Bonus</t>
  </si>
  <si>
    <t>Health Plan</t>
  </si>
  <si>
    <t>Total</t>
  </si>
  <si>
    <t>HydroCo - Pension and Benefits</t>
  </si>
  <si>
    <t xml:space="preserve">Health Plan </t>
  </si>
  <si>
    <t xml:space="preserve">EXHIBIT 1 - BUDGET - REVENUES </t>
  </si>
  <si>
    <t>PUERTO RICO ELECTRIC POWER AUTHORITY</t>
  </si>
  <si>
    <t>Q1</t>
  </si>
  <si>
    <t>Q2</t>
  </si>
  <si>
    <t>Q3</t>
  </si>
  <si>
    <t>Q4</t>
  </si>
  <si>
    <t>$ Thousand</t>
  </si>
  <si>
    <t>BASIC REVENUE</t>
  </si>
  <si>
    <t xml:space="preserve">  Residential</t>
  </si>
  <si>
    <t xml:space="preserve">  Commercial</t>
  </si>
  <si>
    <t xml:space="preserve">  Industrial</t>
  </si>
  <si>
    <t xml:space="preserve">  Public Lighting</t>
  </si>
  <si>
    <t xml:space="preserve">  Agricultural</t>
  </si>
  <si>
    <t xml:space="preserve">  Others</t>
  </si>
  <si>
    <t xml:space="preserve">    TOTAL</t>
  </si>
  <si>
    <t xml:space="preserve">    Total</t>
  </si>
  <si>
    <t>FUEL &amp; PURCHASED POWER</t>
  </si>
  <si>
    <t>SUBSIDIES</t>
  </si>
  <si>
    <t xml:space="preserve"> </t>
  </si>
  <si>
    <t>EXHIBIT 1 - BUDGET - EXPENSES</t>
  </si>
  <si>
    <t xml:space="preserve"> BUDGET - EXPENSES ALLOCATION</t>
  </si>
  <si>
    <t>TOTAL</t>
  </si>
  <si>
    <t>CHECK</t>
  </si>
  <si>
    <t xml:space="preserve">A. Fuel &amp; Purchased Power </t>
  </si>
  <si>
    <t>Purchased Power - Conventional</t>
  </si>
  <si>
    <t>Purchased Power - Renewable</t>
  </si>
  <si>
    <t>Total Fuel &amp; Purchase Power Expenses</t>
  </si>
  <si>
    <t>B. GenCo - Operations &amp; Maintenance Expenses</t>
  </si>
  <si>
    <t xml:space="preserve">Labor </t>
  </si>
  <si>
    <t>Total GenCo Operating &amp; Maintenance Expenses</t>
  </si>
  <si>
    <t>C. HoldCo (PropertyCo) – Operating &amp; Maintenance Expenses</t>
  </si>
  <si>
    <t>Total HoldCo Labor Operating Expenses</t>
  </si>
  <si>
    <t>D. HydroCo – Operating &amp; Maintenance Expenses</t>
  </si>
  <si>
    <t>E. GridCo - Operating &amp; Maintenance Expenses</t>
  </si>
  <si>
    <t>Surplus / (Deficit) Before Legacy Pension and Debt Obligations</t>
  </si>
  <si>
    <t xml:space="preserve"> Residential</t>
  </si>
  <si>
    <t xml:space="preserve"> Commercial</t>
  </si>
  <si>
    <t xml:space="preserve"> Industrial</t>
  </si>
  <si>
    <t xml:space="preserve"> Public Lighting</t>
  </si>
  <si>
    <t xml:space="preserve"> Agricultural</t>
  </si>
  <si>
    <t xml:space="preserve"> Others</t>
  </si>
  <si>
    <t>FY25 Monthly B2A Summary</t>
  </si>
  <si>
    <t>FISCAL YEAR 2025</t>
  </si>
  <si>
    <t>FY25 Monthly Expenses</t>
  </si>
  <si>
    <t>FY25</t>
  </si>
  <si>
    <t>FY25 Budget</t>
  </si>
  <si>
    <t xml:space="preserve">FY25 MONTHLY BUDGET - EXPENSES </t>
  </si>
  <si>
    <t>FY25 Total</t>
  </si>
  <si>
    <t>CW Pension Loan Rollover</t>
  </si>
  <si>
    <t>Additional Available Funds</t>
  </si>
  <si>
    <t>GenCo - Operator Service Fees</t>
  </si>
  <si>
    <t>GridCo - Operator Service Fees</t>
  </si>
  <si>
    <t>Generation Maintenance Reserve</t>
  </si>
  <si>
    <t>Pension Expense</t>
  </si>
  <si>
    <t>Total HoldCo Operating &amp; Maintenance Expenses (including Pensions)</t>
  </si>
  <si>
    <t>Non-Federally Funded Necessary Maintenance Expenses</t>
  </si>
  <si>
    <t>Total HoldCo Labor Operating Expense</t>
  </si>
  <si>
    <t>IT - Maintenance &amp; Corporate Services</t>
  </si>
  <si>
    <t>Total HoldCo and HydroCo Operating &amp; Maintenance Expenses</t>
  </si>
  <si>
    <t>Total HoldCo &amp; HydroCo Expenses</t>
  </si>
  <si>
    <t>Note 1: Preliminary / unaudited financial information - subject to material change.</t>
  </si>
  <si>
    <t>Variance due to timing of invoices. PREPA will continue to monitor and resolve any issues.</t>
  </si>
  <si>
    <t>FOMB Category: HoldCo External Audit Services HoldCo</t>
  </si>
  <si>
    <t>Account: External Audit Services HoldCo</t>
  </si>
  <si>
    <t>External Audit Services HoldCo</t>
  </si>
  <si>
    <t>YTD</t>
  </si>
  <si>
    <t>Note 2: Pension &amp; Benefits amounts are equal to 25% of Salaries and Wages for YTD FY2025.</t>
  </si>
  <si>
    <t>Variance #5</t>
  </si>
  <si>
    <t>Variance #6</t>
  </si>
  <si>
    <t>PREPA will continue to monitor and resolve any issues.</t>
  </si>
  <si>
    <t>FY2024 financial audit process has not commenced.</t>
  </si>
  <si>
    <t>FOMB Category: HoldCo Legal Services HoldCo</t>
  </si>
  <si>
    <t>Account: Legal Services HoldCo</t>
  </si>
  <si>
    <t>Legal Services HoldCo</t>
  </si>
  <si>
    <t>Variance #7</t>
  </si>
  <si>
    <t>FOMB Category: HoldCo Professional &amp; Technical Outsourced Services HoldCo</t>
  </si>
  <si>
    <t>Account: Professional &amp; Technical Outsourced Services HoldCo</t>
  </si>
  <si>
    <t>Professional &amp; Technical Outsourced Services HoldCo</t>
  </si>
  <si>
    <t>FOMB Category: HoldCo IT - Maintenance &amp; Corporate Services HoldCo</t>
  </si>
  <si>
    <t>Account: IT - Maintenance &amp; Corporate Services HoldCo</t>
  </si>
  <si>
    <t>IT - Maintenance &amp; Corporate Services HoldCo</t>
  </si>
  <si>
    <t>Variance #8</t>
  </si>
  <si>
    <t>FOMB Category: HoldCo Regulation and Environmental Inspection HoldCo</t>
  </si>
  <si>
    <t>Account: Regulation and Environmental Inspection HoldCo</t>
  </si>
  <si>
    <t>Regulation and Environmental Inspection HydroCo</t>
  </si>
  <si>
    <t>Regulation and Environmental Inspection HoldCo</t>
  </si>
  <si>
    <t>FOMB Category: HydroCo Regulation and Environmental Inspection HydroCo</t>
  </si>
  <si>
    <t>Account: Regulation and Environmental Inspection HydroCo</t>
  </si>
  <si>
    <t>Delays in Shared Services separation.</t>
  </si>
  <si>
    <t>Delays in contract approval and execution as well as timing of invoices.</t>
  </si>
  <si>
    <t>Oct-24 Budget</t>
  </si>
  <si>
    <t>Oct-24 Actual</t>
  </si>
  <si>
    <t>Oct-24 Variance ($)</t>
  </si>
  <si>
    <t>Oct-24 Variance (%)</t>
  </si>
  <si>
    <t>FEMA Reimbursements to be used for Emergency PREPA Employee Retirement System Contribution</t>
  </si>
  <si>
    <t>Emergency PREPA ERS Contribution (FEMA Reimbursement)</t>
  </si>
  <si>
    <t>FOMB Category: HoldCo Equipment, Inspections, Repairs &amp; Other HoldCo</t>
  </si>
  <si>
    <t>Account: Equipment, Inspections, Repairs &amp; Other HoldCo</t>
  </si>
  <si>
    <t>Equipment, Inspections, Repairs &amp; Other HoldCo</t>
  </si>
  <si>
    <t>Variance #9</t>
  </si>
  <si>
    <t>Variance #10</t>
  </si>
  <si>
    <t>FOMB Category: HoldCo Maintenance Projects Expenses HoldCo</t>
  </si>
  <si>
    <t>Account: Maintenance Projects Expenses HoldCo</t>
  </si>
  <si>
    <t>Maintenance Projects Expenses HoldCo</t>
  </si>
  <si>
    <t>Variance #11</t>
  </si>
  <si>
    <t>Variance #12</t>
  </si>
  <si>
    <t>FOMB Category: HoldCo Utilities &amp; Rents HoldCo</t>
  </si>
  <si>
    <t>Account: Utilities &amp; Rents HoldCo</t>
  </si>
  <si>
    <t>Utilities &amp; Rents HoldCo</t>
  </si>
  <si>
    <t>Variance #13</t>
  </si>
  <si>
    <t>PREPA anticipates expenses to be incurred once PREPA has separated from LUMA and/or increase as Shared Services termination nears.  PREPA will continue to monitor accounts closely to resolve any issues.</t>
  </si>
  <si>
    <t>PREPA recently executed various contracts and expects to receive invoices in the coming months. PREPA will continue to monitor and resolve any issues.</t>
  </si>
  <si>
    <t>FOMB Category: HydroCo Professional &amp; Technical Outsourced Services HydroCo</t>
  </si>
  <si>
    <t>Account: Professional &amp; Technical Outsourced Services HydroCo</t>
  </si>
  <si>
    <t>Professional &amp; Technical Outsourced Services HydroCo</t>
  </si>
  <si>
    <t>FOMB Category: HydroCo Equipment, Inspections, Repairs &amp; Other HydroCo</t>
  </si>
  <si>
    <t>Account: Equipment, Inspections, Repairs &amp; Other HydroCo</t>
  </si>
  <si>
    <t>Equipment, Inspections, Repairs &amp; Other HydroCo</t>
  </si>
  <si>
    <t>FOMB Category: HydroCo Materials &amp; Supplies HydroCo</t>
  </si>
  <si>
    <t>Account: Materials &amp; Supplies HydroCo</t>
  </si>
  <si>
    <t>Materials &amp; Supplies HydroCo</t>
  </si>
  <si>
    <t>Variance #14</t>
  </si>
  <si>
    <t>Variance #15</t>
  </si>
  <si>
    <t>Variance #16</t>
  </si>
  <si>
    <t>Note 2: Pursuant to the PREB Resolution &amp; Order dated June 26, 2024, PREPA is reporting HoldCo and HydroCo expenses for YTD FY2025.</t>
  </si>
  <si>
    <t>FOMB Category: HydroCo Utilities &amp; Rents HydroCo</t>
  </si>
  <si>
    <t>Account: Utilities &amp; Rents HydroCo</t>
  </si>
  <si>
    <t>Utilities &amp; Rents HydroCo</t>
  </si>
  <si>
    <t>Delay in contract approval and execution as well as the timing of invoices.</t>
  </si>
  <si>
    <t>FOMB Category: HydroCo Security HydroCo</t>
  </si>
  <si>
    <t>Account: Security HydroCo</t>
  </si>
  <si>
    <t>Security HydroCo</t>
  </si>
  <si>
    <t>FOMB Category: HoldCo Security HoldCo</t>
  </si>
  <si>
    <t>Account: Security HoldCo</t>
  </si>
  <si>
    <t>Security HoldCo</t>
  </si>
  <si>
    <t>Account: Maintenance Projects Expenses HydroCo</t>
  </si>
  <si>
    <t>FOMB Category: HydroCo Maintenance Projects Expenses HydroCo</t>
  </si>
  <si>
    <t>Maintenance Projects Expenses HydroCo</t>
  </si>
  <si>
    <t>Variance #17</t>
  </si>
  <si>
    <t>Positive monthly variance due to reduced services as a result of budgetary constraints. PREPA will continue to monitor and resolve any issues.</t>
  </si>
  <si>
    <t>Due to the delay in the issuance of the FY2023 audit and the resulting delay in commencing the FY2024 financial audit process, PREPA's approved FY2025 budget for External Audit is to perform, complete and issue the FY2024 financial audit statements as well as covering remaining FY2023 tasks for certain External Audit contracts.</t>
  </si>
  <si>
    <t>FOMB Category: HoldCo Shared Service Agreement HoldCo</t>
  </si>
  <si>
    <t>Account: Shared Service Agreement HoldCo</t>
  </si>
  <si>
    <t>Shared Service Agreement HoldCo</t>
  </si>
  <si>
    <t>FOMB Category: HydroCo Shared Service Agreement HydroCo</t>
  </si>
  <si>
    <t>Account: Shared Service Agreement HydroCo</t>
  </si>
  <si>
    <t>Shared Service Agreement HydroCo</t>
  </si>
  <si>
    <t>Variance #18</t>
  </si>
  <si>
    <t>Variance #19</t>
  </si>
  <si>
    <t>FOMB Category: HoldCo Transportation, Per Diem, and Mileage HoldCo</t>
  </si>
  <si>
    <t>Account: Transportation, Per Diem, and Mileage HoldCo</t>
  </si>
  <si>
    <t>Transportation, Per Diem, and Mileage HoldCo</t>
  </si>
  <si>
    <t>Variance #20</t>
  </si>
  <si>
    <t>FOMB Category: HydroCo Transportation, Per Diem, and Mileage HydroCo</t>
  </si>
  <si>
    <t>Account: Transportation, Per Diem, and Mileage HydroCo</t>
  </si>
  <si>
    <t>Transportation, Per Diem, and Mileage HydroCo</t>
  </si>
  <si>
    <t>Variance #21</t>
  </si>
  <si>
    <t>FOMB Category: HoldCo Materials &amp; Supplies HoldCo</t>
  </si>
  <si>
    <t>Account: Materials &amp; Supplies HoldCo</t>
  </si>
  <si>
    <t>Materials &amp; Supplies HoldCo</t>
  </si>
  <si>
    <t>Commonwealth Loan for PREPA Employee Retirement System Contribution</t>
  </si>
  <si>
    <t>CW Loan for PREPA ERS Contribution</t>
  </si>
  <si>
    <t>Note 5: Pension &amp; Benefits amounts are equal to 25% of Salaries and Wages for YTD FY2025.</t>
  </si>
  <si>
    <t>Note 4: The unutilized portion of the PREB approved FEMA Reimbursement amounts (not utilized for Pension) was used for other working capital needs including Service Account Funding.</t>
  </si>
  <si>
    <t>Note 3: PREPA is reporting YTD FY2025 amounts based on the FOMB Certified Budget dated June 28, 2024, and as amendment on May 28, 2025.</t>
  </si>
  <si>
    <t>Note 6: PREPA Restructuring &amp; Title III and FOMB Advisors Cost are equal to budget for May to accrue for monthly expenses.</t>
  </si>
  <si>
    <t>Budget
May</t>
  </si>
  <si>
    <t>Actual
May</t>
  </si>
  <si>
    <t>Negative monthly variance due to timing of invoices, YTD variance is positive by 13.5%.</t>
  </si>
  <si>
    <t>May Shared Services includes one-time costs associated with the Shared Services transition that are anticipated to decrease as Shared Services termination nears. The PREPA FY25 budget for Shared Services included only the first 3 months of non-insurance related costs. However, the Shared Services Agreement was extended several times during FY25 and most recently was extended through the end of the fiscal year, June 30, 2025. As a result, LUMA has continued to incur and allocate to PREPA its labor and non-labor costs associated with providing Shared Services.  YTD variance is negative by 47.1%.</t>
  </si>
  <si>
    <t>PREPA Shared Services was extended to June 30, 2025.</t>
  </si>
  <si>
    <t>Budget amounts are related to contracts PREPA will need once the Shared Services Agreement between LUMA and PREPA is terminated.  Shared Services termination has now been extended through June 30, 2025. PREPA anticipates expenses to be incurred once PREPA has separated from LUMA and/or increase as Shared Services termination nears.  YTD variance is positive by 76.0%</t>
  </si>
  <si>
    <t>PREPA has experienced a delay in the contract approval and execution process, as well as the timing of invoices. YTD variance is positive by 93.1%.</t>
  </si>
  <si>
    <t>PREPA has experienced an internal delay in the contract approval and execution process, as well as the timing of invoices.  PREPA recently executed various contracts and expects to receive invoices in the coming months. YTD variance is positive by 92.1%.</t>
  </si>
  <si>
    <t>PREPA has experienced a delay in the contract approval and execution process, as well as the timing of invoices. YTD variance is positive by 81.4%.</t>
  </si>
  <si>
    <t>PREPA has experienced an internal delay in the contract approval and execution process, as well as the timing of invoices. YTD variance is positive by 71.9%.</t>
  </si>
  <si>
    <t>Due to budgetary constraints, PREPA reduced the amount of services during the month of May until additional funds can be identified. YTD variance is negative by 8.2%.</t>
  </si>
  <si>
    <t>Positive monthly variance due to reduced services as a result of budgetary constraints. YTD variance is negative by 8.2%.</t>
  </si>
  <si>
    <t>Positive monthly variance due to timing of invoices, YTD variance is negative by 6.1%.</t>
  </si>
  <si>
    <t>Positive monthly variance due to timing of invoices, YTD variance is positive by 33.9%.</t>
  </si>
  <si>
    <t>Positive monthly variance due to timing of invoices, YTD variance is positive by 15.2%.</t>
  </si>
  <si>
    <t xml:space="preserve">PREPA prepared a journal entry to move expenses in the amount of $25,562.53 from the HoldCo Utilities &amp; Rents line item to HoldCo Equipment, Inspections, Repairs and Other line item, where these contracts were budgeted for. YTD variance is positive by 54.0%. </t>
  </si>
  <si>
    <t xml:space="preserve">Positive monthly variance due to correction in recording expenses. YTD variance is positive by 54.0%. </t>
  </si>
  <si>
    <t>Due to budgetary constraints, PREPA reduced the amount of services during the month of May until additional funds can be identified. YTD variance is positive by 6.8%.</t>
  </si>
  <si>
    <t>Positive monthly variance due to reduced services as a result of budgetary constraints. YTD variance is positive by 6.8%.</t>
  </si>
  <si>
    <t>Positive monthly variance due to timing of invoices, YTD variance is positive by 94.3%.</t>
  </si>
  <si>
    <t>Negative monthly variance due to timing of invoices, YTD variance is negative by 4.4%.</t>
  </si>
  <si>
    <t>Negative monthly variance due to timing of invoices, YTD variance is negative by 47.2%.</t>
  </si>
  <si>
    <t>Positive monthly variance due to timing of invoices, YTD variance is positive by 56.6%.</t>
  </si>
  <si>
    <t>Negative monthly variance due to timing of invoices and payment that is one time in nature.</t>
  </si>
  <si>
    <t>Negative monthly variance due to timing of invoices, YTD variance is positive by 10.6%.  May expenses includes Large American Public Power Association (APPA) membership payment for $150,799.71, which is one time in 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</si>
</sst>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_)"/>
    <numFmt numFmtId="167" formatCode="&quot;$&quot;#,,"/>
    <numFmt numFmtId="168" formatCode="[$-409]mmmm\-yy;@"/>
    <numFmt numFmtId="169" formatCode="0.0%_);[Red]\(0.0%\)"/>
    <numFmt numFmtId="170" formatCode="&quot;$&quot;#,##0"/>
    <numFmt numFmtId="171" formatCode="&quot;$&quot;#,##0_);\(&quot;$&quot;#,##0\);_(* &quot; - &quot;_)"/>
    <numFmt numFmtId="172" formatCode="0.000"/>
    <numFmt numFmtId="173" formatCode="[$-409]mmm\-yy;@"/>
    <numFmt numFmtId="174" formatCode="_(* #,##0.000_);_(* \(#,##0.000\);_(* &quot;-&quot;??_);_(@_)"/>
    <numFmt numFmtId="175" formatCode="_(&quot;$&quot;* #,##0.000_);_(&quot;$&quot;* \(#,##0.000\);_(&quot;$&quot;* &quot;-&quot;??_);_(@_)"/>
    <numFmt numFmtId="176" formatCode="_(&quot;$&quot;* #,##0.000_);_(&quot;$&quot;* \(#,##0.000\);_(&quot;$&quot;* &quot;-&quot;???_);_(@_)"/>
    <numFmt numFmtId="177" formatCode="_(* #,##0.000_);_(* \(#,##0.000\);_(* &quot;-&quot;???_);_(@_)"/>
    <numFmt numFmtId="178" formatCode="_(* #,##0.000000_);_(* \(#,##0.000000\);_(* &quot;-&quot;??_);_(@_)"/>
    <numFmt numFmtId="179" formatCode="0.0%"/>
    <numFmt numFmtId="180" formatCode="_(&quot;$&quot;* #,##0.0000_);_(&quot;$&quot;* \(#,##0.0000\);_(&quot;$&quot;* &quot;-&quot;????_);_(@_)"/>
    <numFmt numFmtId="181" formatCode="_(* #,##0.0_);_(* \(#,##0.0\);_(* &quot;-&quot;??_);_(@_)"/>
    <numFmt numFmtId="182" formatCode="&quot;$&quot;#,##0.0_);\(&quot;$&quot;#,##0.0\);_(* &quot; - &quot;_)"/>
  </numFmts>
  <fonts count="6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name val="Calibri"/>
      <family val="2"/>
      <scheme val="minor"/>
    </font>
    <font>
      <b/>
      <u/>
      <sz val="11"/>
      <color theme="1"/>
      <name val="Calibri"/>
      <family val="2"/>
      <scheme val="minor"/>
    </font>
    <font>
      <sz val="12"/>
      <name val="Times New Roman"/>
      <family val="1"/>
    </font>
    <font>
      <sz val="10"/>
      <name val="Arial"/>
      <family val="2"/>
    </font>
    <font>
      <sz val="10"/>
      <color indexed="8"/>
      <name val="Arial"/>
      <family val="2"/>
    </font>
    <font>
      <b/>
      <sz val="8"/>
      <color rgb="FFFF0000"/>
      <name val="Arial"/>
      <family val="2"/>
    </font>
    <font>
      <b/>
      <sz val="22"/>
      <color theme="1"/>
      <name val="Calibri"/>
      <family val="2"/>
      <scheme val="minor"/>
    </font>
    <font>
      <b/>
      <sz val="10"/>
      <color theme="0"/>
      <name val="Arial"/>
      <family val="2"/>
    </font>
    <font>
      <sz val="12"/>
      <name val="Arial"/>
      <family val="2"/>
    </font>
    <font>
      <sz val="11"/>
      <color theme="1"/>
      <name val="Arial"/>
      <family val="2"/>
    </font>
    <font>
      <sz val="10"/>
      <color theme="1"/>
      <name val="Calibri"/>
      <family val="2"/>
      <scheme val="minor"/>
    </font>
    <font>
      <sz val="11"/>
      <color rgb="FF0070C0"/>
      <name val="Calibri"/>
      <family val="2"/>
      <scheme val="minor"/>
    </font>
    <font>
      <sz val="11"/>
      <color rgb="FF00B050"/>
      <name val="Calibri"/>
      <family val="2"/>
      <scheme val="minor"/>
    </font>
    <font>
      <b/>
      <sz val="11"/>
      <color rgb="FF0070C0"/>
      <name val="Arial"/>
      <family val="2"/>
    </font>
    <font>
      <b/>
      <sz val="11"/>
      <color theme="1"/>
      <name val="Arial"/>
      <family val="2"/>
    </font>
    <font>
      <b/>
      <sz val="10"/>
      <color theme="1"/>
      <name val="Times New Roman"/>
      <family val="1"/>
    </font>
    <font>
      <b/>
      <sz val="11"/>
      <color theme="1"/>
      <name val="Times New Roman"/>
      <family val="1"/>
    </font>
    <font>
      <sz val="11"/>
      <color rgb="FFFF0000"/>
      <name val="Calibri"/>
      <family val="2"/>
      <scheme val="minor"/>
    </font>
    <font>
      <sz val="11"/>
      <color theme="1"/>
      <name val="Times New Roman"/>
      <family val="1"/>
    </font>
    <font>
      <b/>
      <sz val="11"/>
      <color rgb="FF000000"/>
      <name val="Times New Roman"/>
      <family val="1"/>
    </font>
    <font>
      <sz val="11"/>
      <color rgb="FF000000"/>
      <name val="Times New Roman"/>
      <family val="1"/>
    </font>
    <font>
      <b/>
      <i/>
      <sz val="11"/>
      <color theme="1"/>
      <name val="Times New Roman"/>
      <family val="1"/>
    </font>
    <font>
      <sz val="11"/>
      <name val="Times New Roman"/>
      <family val="1"/>
    </font>
    <font>
      <sz val="11"/>
      <color rgb="FFC00000"/>
      <name val="Times New Roman"/>
      <family val="1"/>
    </font>
    <font>
      <b/>
      <i/>
      <sz val="11"/>
      <color theme="0"/>
      <name val="Calibri"/>
      <family val="2"/>
      <scheme val="minor"/>
    </font>
    <font>
      <b/>
      <sz val="12"/>
      <color theme="0"/>
      <name val="Calibri"/>
      <family val="2"/>
      <scheme val="minor"/>
    </font>
    <font>
      <b/>
      <i/>
      <u/>
      <sz val="11"/>
      <color theme="1"/>
      <name val="Calibri"/>
      <family val="2"/>
      <scheme val="minor"/>
    </font>
    <font>
      <b/>
      <i/>
      <sz val="12"/>
      <color theme="0"/>
      <name val="Calibri"/>
      <family val="2"/>
      <scheme val="minor"/>
    </font>
    <font>
      <sz val="12"/>
      <color theme="0"/>
      <name val="Calibri"/>
      <family val="2"/>
      <scheme val="minor"/>
    </font>
    <font>
      <i/>
      <sz val="11"/>
      <color theme="1"/>
      <name val="Calibri"/>
      <family val="2"/>
      <scheme val="minor"/>
    </font>
    <font>
      <b/>
      <sz val="10"/>
      <color theme="0"/>
      <name val="Calibri"/>
      <family val="2"/>
      <scheme val="minor"/>
    </font>
    <font>
      <b/>
      <sz val="12"/>
      <color rgb="FF0070C0"/>
      <name val="Calibri"/>
      <family val="2"/>
      <scheme val="minor"/>
    </font>
    <font>
      <sz val="11"/>
      <color theme="0"/>
      <name val="Arial"/>
      <family val="2"/>
    </font>
    <font>
      <b/>
      <sz val="15"/>
      <color theme="0"/>
      <name val="Calibri"/>
      <family val="2"/>
      <scheme val="minor"/>
    </font>
    <font>
      <b/>
      <sz val="11"/>
      <color rgb="FF0070C0"/>
      <name val="Times New Roman"/>
      <family val="1"/>
    </font>
    <font>
      <sz val="11"/>
      <color rgb="FF0070C0"/>
      <name val="Times New Roman"/>
      <family val="1"/>
    </font>
    <font>
      <sz val="11"/>
      <color rgb="FF000000"/>
      <name val="Calibri"/>
      <family val="2"/>
      <scheme val="minor"/>
    </font>
    <font>
      <sz val="10"/>
      <color rgb="FF00B050"/>
      <name val="Arial"/>
      <family val="2"/>
    </font>
    <font>
      <sz val="10"/>
      <color rgb="FF0000FF"/>
      <name val="Arial"/>
      <family val="2"/>
    </font>
    <font>
      <b/>
      <sz val="10"/>
      <color indexed="8"/>
      <name val="Arial"/>
      <family val="2"/>
    </font>
    <font>
      <sz val="10"/>
      <color rgb="FFFF0000"/>
      <name val="Arial"/>
      <family val="2"/>
    </font>
    <font>
      <sz val="11"/>
      <color rgb="FF0000FF"/>
      <name val="Calibri"/>
      <family val="2"/>
      <scheme val="minor"/>
    </font>
    <font>
      <b/>
      <sz val="10"/>
      <color rgb="FF000000"/>
      <name val="Calibri"/>
      <family val="2"/>
      <scheme val="minor"/>
    </font>
    <font>
      <b/>
      <sz val="8"/>
      <color theme="0"/>
      <name val="Calibri"/>
      <family val="2"/>
      <scheme val="minor"/>
    </font>
    <font>
      <b/>
      <i/>
      <u/>
      <sz val="12"/>
      <color rgb="FFFF0000"/>
      <name val="Calibri"/>
      <family val="2"/>
      <scheme val="minor"/>
    </font>
    <font>
      <b/>
      <i/>
      <sz val="11"/>
      <color theme="1"/>
      <name val="Calibri"/>
      <family val="2"/>
      <scheme val="minor"/>
    </font>
    <font>
      <u/>
      <sz val="11"/>
      <color theme="1"/>
      <name val="Calibri"/>
      <family val="2"/>
      <scheme val="minor"/>
    </font>
    <font>
      <u/>
      <sz val="11"/>
      <color rgb="FF000000"/>
      <name val="Calibri"/>
      <family val="2"/>
      <scheme val="minor"/>
    </font>
    <font>
      <b/>
      <i/>
      <u/>
      <sz val="10"/>
      <color rgb="FFFF0000"/>
      <name val="Calibri"/>
      <family val="2"/>
      <scheme val="minor"/>
    </font>
    <font>
      <sz val="8"/>
      <name val="Calibri"/>
      <family val="2"/>
      <scheme val="minor"/>
    </font>
    <font>
      <b/>
      <sz val="11"/>
      <name val="Calibri"/>
      <family val="2"/>
      <scheme val="minor"/>
    </font>
    <font>
      <sz val="11"/>
      <color rgb="FFC00000"/>
      <name val="Calibri"/>
      <family val="2"/>
      <scheme val="minor"/>
    </font>
    <font>
      <b/>
      <sz val="8"/>
      <color rgb="FFC00000"/>
      <name val="Calibri"/>
      <family val="2"/>
      <scheme val="minor"/>
    </font>
    <font>
      <b/>
      <sz val="10"/>
      <name val="Calibri"/>
      <family val="2"/>
      <scheme val="minor"/>
    </font>
    <font>
      <i/>
      <sz val="11"/>
      <name val="Calibri"/>
      <family val="2"/>
      <scheme val="minor"/>
    </font>
    <font>
      <b/>
      <i/>
      <sz val="11"/>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style="double">
        <color indexed="64"/>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6" fontId="7" fillId="0" borderId="0"/>
    <xf numFmtId="43" fontId="1" fillId="0" borderId="0" applyFont="0" applyFill="0" applyBorder="0" applyAlignment="0" applyProtection="0"/>
    <xf numFmtId="0" fontId="1" fillId="0" borderId="0"/>
    <xf numFmtId="0" fontId="13" fillId="0" borderId="0"/>
    <xf numFmtId="166" fontId="13" fillId="0" borderId="0"/>
    <xf numFmtId="44" fontId="13" fillId="0" borderId="0" applyFont="0" applyFill="0" applyBorder="0" applyAlignment="0" applyProtection="0"/>
    <xf numFmtId="9" fontId="13" fillId="0" borderId="0" applyFont="0" applyFill="0" applyBorder="0" applyAlignment="0" applyProtection="0"/>
    <xf numFmtId="0" fontId="14" fillId="0" borderId="0"/>
    <xf numFmtId="0" fontId="8" fillId="0" borderId="0"/>
    <xf numFmtId="0" fontId="1" fillId="0" borderId="0"/>
    <xf numFmtId="0" fontId="4" fillId="0" borderId="0"/>
    <xf numFmtId="9" fontId="1" fillId="0" borderId="0" applyFont="0" applyFill="0" applyBorder="0" applyAlignment="0" applyProtection="0"/>
    <xf numFmtId="0" fontId="1" fillId="0" borderId="0"/>
    <xf numFmtId="0" fontId="4" fillId="0" borderId="0"/>
    <xf numFmtId="0" fontId="15" fillId="0" borderId="0"/>
  </cellStyleXfs>
  <cellXfs count="325">
    <xf numFmtId="0" fontId="0" fillId="0" borderId="0" xfId="0"/>
    <xf numFmtId="43" fontId="0" fillId="0" borderId="0" xfId="7" applyFont="1"/>
    <xf numFmtId="0" fontId="10" fillId="0" borderId="0" xfId="0" applyFont="1" applyAlignment="1">
      <alignment horizontal="left" vertical="center" readingOrder="1"/>
    </xf>
    <xf numFmtId="0" fontId="11" fillId="0" borderId="0" xfId="0" applyFont="1"/>
    <xf numFmtId="0" fontId="12" fillId="0" borderId="0" xfId="0" applyFont="1" applyAlignment="1">
      <alignment horizontal="center" vertical="center" wrapText="1"/>
    </xf>
    <xf numFmtId="0" fontId="2" fillId="0" borderId="0" xfId="0" applyFont="1"/>
    <xf numFmtId="0" fontId="6" fillId="0" borderId="0" xfId="0" applyFont="1"/>
    <xf numFmtId="0" fontId="0" fillId="0" borderId="0" xfId="0" applyAlignment="1">
      <alignment horizontal="left" indent="1"/>
    </xf>
    <xf numFmtId="164" fontId="0" fillId="0" borderId="0" xfId="1" applyNumberFormat="1" applyFont="1" applyFill="1"/>
    <xf numFmtId="10" fontId="0" fillId="0" borderId="0" xfId="3" applyNumberFormat="1" applyFont="1"/>
    <xf numFmtId="165" fontId="0" fillId="0" borderId="0" xfId="0" applyNumberFormat="1"/>
    <xf numFmtId="0" fontId="0" fillId="0" borderId="0" xfId="0" applyAlignment="1">
      <alignment horizontal="left" indent="2"/>
    </xf>
    <xf numFmtId="167" fontId="0" fillId="0" borderId="0" xfId="0" applyNumberFormat="1"/>
    <xf numFmtId="167" fontId="0" fillId="0" borderId="0" xfId="2" applyNumberFormat="1" applyFont="1"/>
    <xf numFmtId="0" fontId="3" fillId="5" borderId="6" xfId="0" applyFont="1" applyFill="1" applyBorder="1"/>
    <xf numFmtId="168" fontId="12" fillId="6" borderId="0" xfId="0" applyNumberFormat="1" applyFont="1" applyFill="1" applyAlignment="1">
      <alignment horizontal="centerContinuous" vertical="center" wrapText="1"/>
    </xf>
    <xf numFmtId="0" fontId="12" fillId="6" borderId="0" xfId="0" applyFont="1" applyFill="1" applyAlignment="1">
      <alignment horizontal="centerContinuous" vertical="center" wrapText="1"/>
    </xf>
    <xf numFmtId="0" fontId="12" fillId="6" borderId="0" xfId="0" applyFont="1" applyFill="1" applyAlignment="1">
      <alignment horizontal="center" vertical="center" wrapText="1"/>
    </xf>
    <xf numFmtId="164" fontId="17" fillId="0" borderId="0" xfId="1" applyNumberFormat="1" applyFont="1" applyFill="1"/>
    <xf numFmtId="10" fontId="2" fillId="0" borderId="12" xfId="3" applyNumberFormat="1" applyFont="1" applyBorder="1"/>
    <xf numFmtId="169" fontId="0" fillId="0" borderId="0" xfId="3" applyNumberFormat="1" applyFont="1" applyFill="1" applyAlignment="1">
      <alignment horizontal="right"/>
    </xf>
    <xf numFmtId="169" fontId="2" fillId="0" borderId="5" xfId="3" applyNumberFormat="1" applyFont="1" applyFill="1" applyBorder="1" applyAlignment="1">
      <alignment horizontal="right"/>
    </xf>
    <xf numFmtId="169" fontId="2" fillId="0" borderId="13" xfId="3" applyNumberFormat="1" applyFont="1" applyFill="1" applyBorder="1" applyAlignment="1">
      <alignment horizontal="right"/>
    </xf>
    <xf numFmtId="164" fontId="5" fillId="0" borderId="0" xfId="1" applyNumberFormat="1" applyFont="1" applyFill="1"/>
    <xf numFmtId="10" fontId="0" fillId="0" borderId="0" xfId="3" applyNumberFormat="1" applyFont="1" applyFill="1"/>
    <xf numFmtId="0" fontId="14" fillId="0" borderId="0" xfId="0" applyFont="1"/>
    <xf numFmtId="0" fontId="14" fillId="2" borderId="0" xfId="0" applyFont="1" applyFill="1"/>
    <xf numFmtId="0" fontId="23" fillId="0" borderId="0" xfId="21" applyFont="1"/>
    <xf numFmtId="0" fontId="21" fillId="0" borderId="8" xfId="21" applyFont="1" applyBorder="1"/>
    <xf numFmtId="0" fontId="21" fillId="0" borderId="11" xfId="21" applyFont="1" applyBorder="1" applyAlignment="1">
      <alignment horizontal="right"/>
    </xf>
    <xf numFmtId="0" fontId="21" fillId="0" borderId="2" xfId="21" applyFont="1" applyBorder="1"/>
    <xf numFmtId="0" fontId="21" fillId="0" borderId="0" xfId="21" applyFont="1"/>
    <xf numFmtId="0" fontId="24" fillId="0" borderId="8" xfId="0" applyFont="1" applyBorder="1" applyAlignment="1">
      <alignment vertical="center"/>
    </xf>
    <xf numFmtId="0" fontId="23" fillId="0" borderId="11" xfId="21" applyFont="1" applyBorder="1"/>
    <xf numFmtId="0" fontId="23" fillId="2" borderId="0" xfId="21" applyFont="1" applyFill="1"/>
    <xf numFmtId="0" fontId="25" fillId="0" borderId="2" xfId="0" applyFont="1" applyBorder="1" applyAlignment="1">
      <alignment vertical="center"/>
    </xf>
    <xf numFmtId="0" fontId="24" fillId="0" borderId="2" xfId="0" applyFont="1" applyBorder="1" applyAlignment="1">
      <alignment vertical="center"/>
    </xf>
    <xf numFmtId="0" fontId="23" fillId="0" borderId="2" xfId="21" applyFont="1" applyBorder="1" applyAlignment="1">
      <alignment horizontal="left" indent="1"/>
    </xf>
    <xf numFmtId="0" fontId="24" fillId="0" borderId="2" xfId="0" applyFont="1" applyBorder="1" applyAlignment="1">
      <alignment horizontal="left" vertical="center"/>
    </xf>
    <xf numFmtId="0" fontId="25" fillId="0" borderId="2" xfId="0" applyFont="1" applyBorder="1" applyAlignment="1">
      <alignment horizontal="left" vertical="center"/>
    </xf>
    <xf numFmtId="0" fontId="25" fillId="0" borderId="2" xfId="0" applyFont="1" applyBorder="1" applyAlignment="1">
      <alignment horizontal="left" vertical="center" indent="1"/>
    </xf>
    <xf numFmtId="0" fontId="21" fillId="0" borderId="4" xfId="21" applyFont="1" applyBorder="1"/>
    <xf numFmtId="0" fontId="23" fillId="0" borderId="4" xfId="21" applyFont="1" applyBorder="1" applyAlignment="1">
      <alignment horizontal="left" indent="1"/>
    </xf>
    <xf numFmtId="0" fontId="23" fillId="0" borderId="7" xfId="21" applyFont="1" applyBorder="1"/>
    <xf numFmtId="0" fontId="21" fillId="0" borderId="9" xfId="21" applyFont="1" applyBorder="1"/>
    <xf numFmtId="0" fontId="26" fillId="0" borderId="8" xfId="21" applyFont="1" applyBorder="1" applyAlignment="1">
      <alignment horizontal="left"/>
    </xf>
    <xf numFmtId="0" fontId="27" fillId="0" borderId="2" xfId="21" applyFont="1" applyBorder="1" applyAlignment="1">
      <alignment horizontal="left" indent="2"/>
    </xf>
    <xf numFmtId="0" fontId="23" fillId="0" borderId="2" xfId="21" applyFont="1" applyBorder="1" applyAlignment="1">
      <alignment horizontal="left" indent="2"/>
    </xf>
    <xf numFmtId="0" fontId="21" fillId="0" borderId="2" xfId="21" applyFont="1" applyBorder="1" applyAlignment="1">
      <alignment horizontal="left" indent="1"/>
    </xf>
    <xf numFmtId="0" fontId="26" fillId="0" borderId="2" xfId="21" applyFont="1" applyBorder="1" applyAlignment="1">
      <alignment horizontal="left"/>
    </xf>
    <xf numFmtId="1" fontId="23" fillId="0" borderId="0" xfId="21" applyNumberFormat="1" applyFont="1"/>
    <xf numFmtId="0" fontId="21" fillId="0" borderId="2" xfId="21" applyFont="1" applyBorder="1" applyAlignment="1">
      <alignment horizontal="left" vertical="top" indent="1"/>
    </xf>
    <xf numFmtId="0" fontId="28" fillId="0" borderId="0" xfId="21" applyFont="1"/>
    <xf numFmtId="0" fontId="2" fillId="0" borderId="0" xfId="0" applyFont="1" applyAlignment="1">
      <alignment horizontal="right"/>
    </xf>
    <xf numFmtId="164" fontId="14" fillId="0" borderId="0" xfId="1" applyNumberFormat="1" applyFont="1" applyFill="1" applyBorder="1" applyAlignment="1">
      <alignment horizontal="left" indent="1"/>
    </xf>
    <xf numFmtId="164" fontId="19" fillId="0" borderId="0" xfId="2" applyNumberFormat="1" applyFont="1" applyFill="1" applyBorder="1"/>
    <xf numFmtId="164" fontId="19" fillId="0" borderId="0" xfId="1" applyNumberFormat="1" applyFont="1" applyFill="1" applyBorder="1" applyAlignment="1">
      <alignment horizontal="left" indent="1"/>
    </xf>
    <xf numFmtId="165" fontId="19" fillId="0" borderId="0" xfId="2" applyNumberFormat="1" applyFont="1" applyFill="1" applyBorder="1" applyAlignment="1">
      <alignment horizontal="left" indent="1"/>
    </xf>
    <xf numFmtId="0" fontId="2" fillId="0" borderId="0" xfId="21" applyFont="1" applyAlignment="1">
      <alignment horizontal="left" indent="1"/>
    </xf>
    <xf numFmtId="0" fontId="22" fillId="0" borderId="0" xfId="0" applyFont="1" applyAlignment="1">
      <alignment horizontal="right"/>
    </xf>
    <xf numFmtId="0" fontId="1" fillId="0" borderId="0" xfId="21"/>
    <xf numFmtId="170" fontId="0" fillId="0" borderId="0" xfId="0" applyNumberFormat="1" applyAlignment="1">
      <alignment horizontal="right"/>
    </xf>
    <xf numFmtId="170" fontId="23" fillId="0" borderId="0" xfId="1" applyNumberFormat="1" applyFont="1" applyAlignment="1">
      <alignment horizontal="right"/>
    </xf>
    <xf numFmtId="170" fontId="28" fillId="0" borderId="0" xfId="1" applyNumberFormat="1" applyFont="1" applyAlignment="1">
      <alignment horizontal="right"/>
    </xf>
    <xf numFmtId="171" fontId="23" fillId="2" borderId="0" xfId="21" applyNumberFormat="1" applyFont="1" applyFill="1"/>
    <xf numFmtId="44" fontId="9" fillId="2" borderId="0" xfId="9" applyNumberFormat="1" applyFont="1" applyFill="1"/>
    <xf numFmtId="171" fontId="0" fillId="0" borderId="0" xfId="0" applyNumberFormat="1"/>
    <xf numFmtId="171" fontId="23" fillId="0" borderId="3" xfId="1" applyNumberFormat="1" applyFont="1" applyFill="1" applyBorder="1" applyAlignment="1">
      <alignment horizontal="right"/>
    </xf>
    <xf numFmtId="171" fontId="21" fillId="0" borderId="11" xfId="1" applyNumberFormat="1" applyFont="1" applyFill="1" applyBorder="1" applyAlignment="1">
      <alignment horizontal="right"/>
    </xf>
    <xf numFmtId="171" fontId="21" fillId="0" borderId="3" xfId="1" applyNumberFormat="1" applyFont="1" applyFill="1" applyBorder="1" applyAlignment="1">
      <alignment horizontal="right"/>
    </xf>
    <xf numFmtId="171" fontId="23" fillId="0" borderId="7" xfId="1" applyNumberFormat="1" applyFont="1" applyFill="1" applyBorder="1" applyAlignment="1">
      <alignment horizontal="right"/>
    </xf>
    <xf numFmtId="171" fontId="23" fillId="0" borderId="3" xfId="1" applyNumberFormat="1" applyFont="1" applyBorder="1" applyAlignment="1">
      <alignment horizontal="right"/>
    </xf>
    <xf numFmtId="170" fontId="23" fillId="0" borderId="11" xfId="1" applyNumberFormat="1" applyFont="1" applyFill="1" applyBorder="1" applyAlignment="1">
      <alignment horizontal="right"/>
    </xf>
    <xf numFmtId="17" fontId="2" fillId="0" borderId="0" xfId="21" applyNumberFormat="1" applyFont="1" applyAlignment="1">
      <alignment horizontal="center" vertical="center"/>
    </xf>
    <xf numFmtId="170" fontId="21" fillId="0" borderId="10" xfId="1" applyNumberFormat="1" applyFont="1" applyBorder="1" applyAlignment="1">
      <alignment horizontal="right" wrapText="1"/>
    </xf>
    <xf numFmtId="0" fontId="2" fillId="0" borderId="0" xfId="21" applyFont="1" applyAlignment="1">
      <alignment horizontal="center" vertical="center"/>
    </xf>
    <xf numFmtId="0" fontId="21" fillId="0" borderId="1" xfId="21" applyFont="1" applyBorder="1" applyAlignment="1">
      <alignment horizontal="centerContinuous"/>
    </xf>
    <xf numFmtId="0" fontId="21" fillId="0" borderId="21" xfId="21" applyFont="1" applyBorder="1" applyAlignment="1">
      <alignment horizontal="centerContinuous"/>
    </xf>
    <xf numFmtId="0" fontId="17" fillId="0" borderId="0" xfId="0" applyFont="1"/>
    <xf numFmtId="0" fontId="31" fillId="0" borderId="0" xfId="0" applyFont="1"/>
    <xf numFmtId="0" fontId="2" fillId="0" borderId="0" xfId="0" applyFont="1" applyAlignment="1">
      <alignment horizontal="left" indent="1"/>
    </xf>
    <xf numFmtId="0" fontId="6" fillId="0" borderId="0" xfId="0" applyFont="1" applyAlignment="1">
      <alignment horizontal="left" indent="1"/>
    </xf>
    <xf numFmtId="164" fontId="0" fillId="0" borderId="0" xfId="0" applyNumberFormat="1"/>
    <xf numFmtId="169" fontId="2" fillId="0" borderId="0" xfId="3" applyNumberFormat="1" applyFont="1" applyFill="1" applyBorder="1" applyAlignment="1">
      <alignment horizontal="right"/>
    </xf>
    <xf numFmtId="169" fontId="0" fillId="0" borderId="0" xfId="3" applyNumberFormat="1" applyFont="1" applyFill="1" applyBorder="1" applyAlignment="1">
      <alignment horizontal="right"/>
    </xf>
    <xf numFmtId="165" fontId="2" fillId="0" borderId="0" xfId="2" applyNumberFormat="1" applyFont="1" applyBorder="1"/>
    <xf numFmtId="167" fontId="0" fillId="0" borderId="0" xfId="2" applyNumberFormat="1" applyFont="1" applyBorder="1"/>
    <xf numFmtId="10" fontId="0" fillId="0" borderId="0" xfId="3" applyNumberFormat="1" applyFont="1" applyBorder="1"/>
    <xf numFmtId="168" fontId="12" fillId="8" borderId="0" xfId="0" applyNumberFormat="1" applyFont="1" applyFill="1" applyAlignment="1">
      <alignment horizontal="centerContinuous" vertical="center" wrapText="1"/>
    </xf>
    <xf numFmtId="0" fontId="12" fillId="8" borderId="0" xfId="0" applyFont="1" applyFill="1" applyAlignment="1">
      <alignment horizontal="centerContinuous" vertical="center" wrapText="1"/>
    </xf>
    <xf numFmtId="0" fontId="12" fillId="8" borderId="0" xfId="0" applyFont="1" applyFill="1" applyAlignment="1">
      <alignment horizontal="center" vertical="center" wrapText="1"/>
    </xf>
    <xf numFmtId="0" fontId="2" fillId="0" borderId="0" xfId="0" applyFont="1" applyAlignment="1">
      <alignment horizontal="left" indent="2"/>
    </xf>
    <xf numFmtId="0" fontId="0" fillId="0" borderId="0" xfId="0" applyAlignment="1">
      <alignment horizontal="left" indent="4"/>
    </xf>
    <xf numFmtId="0" fontId="31" fillId="0" borderId="0" xfId="0" applyFont="1" applyAlignment="1">
      <alignment horizontal="left" indent="1"/>
    </xf>
    <xf numFmtId="0" fontId="19" fillId="0" borderId="0" xfId="22" applyFont="1" applyAlignment="1">
      <alignment horizontal="left" vertical="center" indent="3"/>
    </xf>
    <xf numFmtId="0" fontId="6" fillId="0" borderId="0" xfId="0" applyFont="1" applyAlignment="1">
      <alignment horizontal="left"/>
    </xf>
    <xf numFmtId="169" fontId="1" fillId="0" borderId="0" xfId="3" applyNumberFormat="1" applyFont="1" applyFill="1" applyBorder="1" applyAlignment="1">
      <alignment horizontal="right"/>
    </xf>
    <xf numFmtId="168" fontId="3" fillId="0" borderId="0" xfId="0" applyNumberFormat="1" applyFont="1"/>
    <xf numFmtId="0" fontId="12" fillId="4" borderId="0" xfId="0" applyFont="1" applyFill="1" applyAlignment="1">
      <alignment horizontal="center" vertical="center" wrapText="1"/>
    </xf>
    <xf numFmtId="168" fontId="12" fillId="4" borderId="0" xfId="0" applyNumberFormat="1" applyFont="1" applyFill="1" applyAlignment="1">
      <alignment horizontal="centerContinuous" vertical="center" wrapText="1"/>
    </xf>
    <xf numFmtId="0" fontId="12" fillId="4" borderId="0" xfId="0" applyFont="1" applyFill="1" applyAlignment="1">
      <alignment horizontal="centerContinuous" vertical="center" wrapText="1"/>
    </xf>
    <xf numFmtId="0" fontId="29" fillId="0" borderId="0" xfId="0" applyFont="1" applyAlignment="1">
      <alignment horizontal="left"/>
    </xf>
    <xf numFmtId="0" fontId="33" fillId="0" borderId="0" xfId="0" applyFont="1"/>
    <xf numFmtId="0" fontId="33" fillId="0" borderId="0" xfId="0" applyFont="1" applyAlignment="1">
      <alignment horizontal="right"/>
    </xf>
    <xf numFmtId="0" fontId="32" fillId="0" borderId="0" xfId="0" applyFont="1" applyAlignment="1">
      <alignment horizontal="left"/>
    </xf>
    <xf numFmtId="0" fontId="30" fillId="0" borderId="0" xfId="0" applyFont="1" applyAlignment="1">
      <alignment horizontal="left" vertical="center" readingOrder="1"/>
    </xf>
    <xf numFmtId="14" fontId="32" fillId="8" borderId="0" xfId="0" applyNumberFormat="1" applyFont="1" applyFill="1" applyAlignment="1">
      <alignment horizontal="left"/>
    </xf>
    <xf numFmtId="14" fontId="32" fillId="8" borderId="0" xfId="0" applyNumberFormat="1" applyFont="1" applyFill="1"/>
    <xf numFmtId="0" fontId="32" fillId="8" borderId="0" xfId="0" applyFont="1" applyFill="1"/>
    <xf numFmtId="0" fontId="0" fillId="0" borderId="20" xfId="0" applyBorder="1"/>
    <xf numFmtId="0" fontId="0" fillId="0" borderId="27" xfId="0" applyBorder="1"/>
    <xf numFmtId="0" fontId="0" fillId="0" borderId="19" xfId="0" applyBorder="1"/>
    <xf numFmtId="0" fontId="0" fillId="0" borderId="14" xfId="0" applyBorder="1"/>
    <xf numFmtId="0" fontId="34" fillId="0" borderId="0" xfId="0" applyFont="1" applyAlignment="1">
      <alignment horizontal="left" indent="1"/>
    </xf>
    <xf numFmtId="0" fontId="0" fillId="0" borderId="18" xfId="0" applyBorder="1"/>
    <xf numFmtId="0" fontId="22" fillId="0" borderId="0" xfId="0" applyFont="1" applyAlignment="1">
      <alignment horizontal="left" indent="1"/>
    </xf>
    <xf numFmtId="0" fontId="16" fillId="0" borderId="0" xfId="0" applyFont="1" applyAlignment="1">
      <alignment horizontal="left" indent="1"/>
    </xf>
    <xf numFmtId="0" fontId="17" fillId="0" borderId="0" xfId="0" applyFont="1" applyAlignment="1">
      <alignment horizontal="left" indent="1"/>
    </xf>
    <xf numFmtId="0" fontId="0" fillId="0" borderId="17" xfId="0" applyBorder="1"/>
    <xf numFmtId="0" fontId="0" fillId="0" borderId="16" xfId="0" applyBorder="1"/>
    <xf numFmtId="0" fontId="0" fillId="0" borderId="15" xfId="0" applyBorder="1"/>
    <xf numFmtId="0" fontId="0" fillId="7" borderId="24" xfId="0" applyFill="1" applyBorder="1" applyAlignment="1">
      <alignment vertical="center"/>
    </xf>
    <xf numFmtId="0" fontId="0" fillId="7" borderId="25" xfId="0" applyFill="1" applyBorder="1" applyAlignment="1">
      <alignment vertical="center"/>
    </xf>
    <xf numFmtId="0" fontId="2" fillId="7" borderId="25" xfId="0" applyFont="1" applyFill="1" applyBorder="1" applyAlignment="1">
      <alignment vertical="center"/>
    </xf>
    <xf numFmtId="0" fontId="2" fillId="7" borderId="26" xfId="0" applyFont="1" applyFill="1" applyBorder="1" applyAlignment="1">
      <alignment vertical="center"/>
    </xf>
    <xf numFmtId="0" fontId="0" fillId="0" borderId="19" xfId="0" applyBorder="1" applyAlignment="1">
      <alignment horizontal="center"/>
    </xf>
    <xf numFmtId="0" fontId="0" fillId="0" borderId="18" xfId="0" applyBorder="1" applyAlignment="1">
      <alignment horizontal="center"/>
    </xf>
    <xf numFmtId="0" fontId="0" fillId="0" borderId="17" xfId="0" applyBorder="1" applyAlignment="1">
      <alignment vertical="center"/>
    </xf>
    <xf numFmtId="0" fontId="0" fillId="0" borderId="16" xfId="0" applyBorder="1" applyAlignment="1">
      <alignment vertical="center"/>
    </xf>
    <xf numFmtId="0" fontId="2" fillId="0" borderId="16" xfId="0" applyFont="1" applyBorder="1" applyAlignment="1">
      <alignment vertical="center"/>
    </xf>
    <xf numFmtId="0" fontId="2" fillId="0" borderId="15" xfId="0" applyFont="1" applyBorder="1" applyAlignment="1">
      <alignment vertical="center"/>
    </xf>
    <xf numFmtId="0" fontId="2" fillId="7" borderId="26" xfId="0" applyFont="1" applyFill="1" applyBorder="1" applyAlignment="1">
      <alignment horizontal="left" vertical="top"/>
    </xf>
    <xf numFmtId="0" fontId="36" fillId="0" borderId="0" xfId="0" applyFont="1" applyAlignment="1">
      <alignment horizontal="left" indent="1"/>
    </xf>
    <xf numFmtId="0" fontId="3" fillId="4" borderId="0" xfId="0" applyFont="1" applyFill="1"/>
    <xf numFmtId="0" fontId="37" fillId="4" borderId="0" xfId="0" applyFont="1" applyFill="1"/>
    <xf numFmtId="0" fontId="38" fillId="4" borderId="0" xfId="0" applyFont="1" applyFill="1"/>
    <xf numFmtId="0" fontId="37" fillId="4" borderId="1" xfId="0" applyFont="1" applyFill="1" applyBorder="1"/>
    <xf numFmtId="0" fontId="3" fillId="4" borderId="1" xfId="0" applyFont="1" applyFill="1" applyBorder="1"/>
    <xf numFmtId="0" fontId="30" fillId="8" borderId="0" xfId="0" applyFont="1" applyFill="1"/>
    <xf numFmtId="0" fontId="0" fillId="0" borderId="0" xfId="0" applyAlignment="1">
      <alignment vertical="center"/>
    </xf>
    <xf numFmtId="0" fontId="2" fillId="0" borderId="0" xfId="0" applyFont="1" applyAlignment="1">
      <alignment vertical="center"/>
    </xf>
    <xf numFmtId="0" fontId="0" fillId="0" borderId="14" xfId="0" applyBorder="1" applyAlignment="1">
      <alignment vertical="center"/>
    </xf>
    <xf numFmtId="0" fontId="2" fillId="0" borderId="18" xfId="0" applyFont="1" applyBorder="1" applyAlignment="1">
      <alignment horizontal="left" vertical="center"/>
    </xf>
    <xf numFmtId="0" fontId="34" fillId="0" borderId="0" xfId="21" applyFont="1"/>
    <xf numFmtId="43" fontId="1" fillId="0" borderId="0" xfId="21" applyNumberFormat="1"/>
    <xf numFmtId="43" fontId="1" fillId="0" borderId="12" xfId="21" applyNumberFormat="1" applyBorder="1"/>
    <xf numFmtId="165" fontId="39" fillId="0" borderId="11" xfId="2" applyNumberFormat="1" applyFont="1" applyBorder="1"/>
    <xf numFmtId="43" fontId="1" fillId="0" borderId="0" xfId="1" applyBorder="1"/>
    <xf numFmtId="37" fontId="40" fillId="0" borderId="3" xfId="21" applyNumberFormat="1" applyFont="1" applyBorder="1"/>
    <xf numFmtId="43" fontId="2" fillId="0" borderId="0" xfId="21" applyNumberFormat="1" applyFont="1"/>
    <xf numFmtId="38" fontId="40" fillId="0" borderId="3" xfId="21" applyNumberFormat="1" applyFont="1" applyBorder="1"/>
    <xf numFmtId="0" fontId="2" fillId="0" borderId="0" xfId="21" applyFont="1"/>
    <xf numFmtId="43" fontId="2" fillId="0" borderId="6" xfId="21" applyNumberFormat="1" applyFont="1" applyBorder="1"/>
    <xf numFmtId="43" fontId="2" fillId="0" borderId="5" xfId="21" applyNumberFormat="1" applyFont="1" applyBorder="1"/>
    <xf numFmtId="164" fontId="40" fillId="0" borderId="3" xfId="1" applyNumberFormat="1" applyFont="1" applyBorder="1"/>
    <xf numFmtId="0" fontId="40" fillId="0" borderId="3" xfId="21" applyFont="1" applyBorder="1"/>
    <xf numFmtId="6" fontId="39" fillId="0" borderId="3" xfId="21" applyNumberFormat="1" applyFont="1" applyBorder="1"/>
    <xf numFmtId="0" fontId="34" fillId="0" borderId="0" xfId="21" applyFont="1" applyAlignment="1">
      <alignment horizontal="center"/>
    </xf>
    <xf numFmtId="0" fontId="6" fillId="0" borderId="0" xfId="21" applyFont="1" applyAlignment="1">
      <alignment horizontal="center"/>
    </xf>
    <xf numFmtId="0" fontId="21" fillId="9" borderId="0" xfId="21" applyFont="1" applyFill="1" applyAlignment="1">
      <alignment horizontal="centerContinuous"/>
    </xf>
    <xf numFmtId="171" fontId="23" fillId="0" borderId="0" xfId="1" applyNumberFormat="1" applyFont="1" applyFill="1" applyBorder="1" applyAlignment="1">
      <alignment horizontal="right"/>
    </xf>
    <xf numFmtId="171" fontId="21" fillId="0" borderId="0" xfId="1" applyNumberFormat="1" applyFont="1" applyFill="1" applyBorder="1" applyAlignment="1">
      <alignment horizontal="right"/>
    </xf>
    <xf numFmtId="171" fontId="23" fillId="0" borderId="0" xfId="1" applyNumberFormat="1" applyFont="1" applyBorder="1" applyAlignment="1">
      <alignment horizontal="right"/>
    </xf>
    <xf numFmtId="171" fontId="21" fillId="0" borderId="5" xfId="1" applyNumberFormat="1" applyFont="1" applyFill="1" applyBorder="1" applyAlignment="1">
      <alignment horizontal="right"/>
    </xf>
    <xf numFmtId="0" fontId="21" fillId="9" borderId="22" xfId="21" applyFont="1" applyFill="1" applyBorder="1" applyAlignment="1">
      <alignment horizontal="centerContinuous"/>
    </xf>
    <xf numFmtId="0" fontId="1" fillId="0" borderId="22" xfId="21" applyBorder="1"/>
    <xf numFmtId="44" fontId="9" fillId="2" borderId="22" xfId="9" applyNumberFormat="1" applyFont="1" applyFill="1" applyBorder="1"/>
    <xf numFmtId="7" fontId="1" fillId="0" borderId="0" xfId="21" applyNumberFormat="1"/>
    <xf numFmtId="43" fontId="23" fillId="0" borderId="0" xfId="1" applyFont="1"/>
    <xf numFmtId="164" fontId="23" fillId="0" borderId="0" xfId="21" applyNumberFormat="1" applyFont="1"/>
    <xf numFmtId="172" fontId="23" fillId="0" borderId="0" xfId="21" applyNumberFormat="1" applyFont="1"/>
    <xf numFmtId="164" fontId="1" fillId="0" borderId="0" xfId="21" applyNumberFormat="1"/>
    <xf numFmtId="171" fontId="23" fillId="0" borderId="0" xfId="21" applyNumberFormat="1" applyFont="1"/>
    <xf numFmtId="10" fontId="9" fillId="0" borderId="0" xfId="9" applyNumberFormat="1" applyFont="1"/>
    <xf numFmtId="44" fontId="44" fillId="0" borderId="5" xfId="9" applyNumberFormat="1" applyFont="1" applyBorder="1"/>
    <xf numFmtId="44" fontId="44" fillId="2" borderId="5" xfId="9" applyNumberFormat="1" applyFont="1" applyFill="1" applyBorder="1"/>
    <xf numFmtId="44" fontId="45" fillId="2" borderId="0" xfId="9" applyNumberFormat="1" applyFont="1" applyFill="1"/>
    <xf numFmtId="10" fontId="46" fillId="0" borderId="0" xfId="3" applyNumberFormat="1" applyFont="1"/>
    <xf numFmtId="10" fontId="43" fillId="2" borderId="0" xfId="9" applyNumberFormat="1" applyFont="1" applyFill="1"/>
    <xf numFmtId="164" fontId="1" fillId="0" borderId="0" xfId="1" applyNumberFormat="1" applyBorder="1"/>
    <xf numFmtId="164" fontId="2" fillId="0" borderId="5" xfId="21" applyNumberFormat="1" applyFont="1" applyBorder="1"/>
    <xf numFmtId="0" fontId="47" fillId="0" borderId="0" xfId="0" applyFont="1" applyAlignment="1">
      <alignment horizontal="left" vertical="center" readingOrder="1"/>
    </xf>
    <xf numFmtId="0" fontId="47" fillId="0" borderId="8" xfId="0" applyFont="1" applyBorder="1" applyAlignment="1">
      <alignment horizontal="left" vertical="center" readingOrder="1"/>
    </xf>
    <xf numFmtId="0" fontId="0" fillId="0" borderId="5" xfId="0" applyBorder="1"/>
    <xf numFmtId="0" fontId="0" fillId="0" borderId="11" xfId="0" applyBorder="1"/>
    <xf numFmtId="0" fontId="0" fillId="0" borderId="3" xfId="0" applyBorder="1"/>
    <xf numFmtId="0" fontId="0" fillId="0" borderId="1" xfId="0" applyBorder="1"/>
    <xf numFmtId="0" fontId="0" fillId="0" borderId="7" xfId="0" applyBorder="1"/>
    <xf numFmtId="0" fontId="48" fillId="4" borderId="0" xfId="0" applyFont="1" applyFill="1" applyAlignment="1">
      <alignment horizontal="center" vertical="center" wrapText="1"/>
    </xf>
    <xf numFmtId="0" fontId="48" fillId="0" borderId="0" xfId="0" applyFont="1" applyAlignment="1">
      <alignment horizontal="center" vertical="center" wrapText="1"/>
    </xf>
    <xf numFmtId="0" fontId="35" fillId="5" borderId="9" xfId="0" applyFont="1" applyFill="1" applyBorder="1" applyAlignment="1">
      <alignment horizontal="left" vertical="center" readingOrder="1"/>
    </xf>
    <xf numFmtId="0" fontId="15" fillId="0" borderId="0" xfId="0" applyFont="1" applyAlignment="1">
      <alignment vertical="top"/>
    </xf>
    <xf numFmtId="0" fontId="14" fillId="2" borderId="0" xfId="0" applyFont="1" applyFill="1" applyAlignment="1">
      <alignment horizontal="right"/>
    </xf>
    <xf numFmtId="0" fontId="49" fillId="0" borderId="0" xfId="0" applyFont="1"/>
    <xf numFmtId="164" fontId="0" fillId="0" borderId="0" xfId="1" applyNumberFormat="1" applyFont="1"/>
    <xf numFmtId="14" fontId="18" fillId="0" borderId="23" xfId="0" applyNumberFormat="1" applyFont="1" applyBorder="1" applyAlignment="1">
      <alignment horizontal="center"/>
    </xf>
    <xf numFmtId="0" fontId="53" fillId="0" borderId="0" xfId="0" applyFont="1"/>
    <xf numFmtId="165" fontId="39" fillId="0" borderId="3" xfId="2" applyNumberFormat="1" applyFont="1" applyBorder="1"/>
    <xf numFmtId="0" fontId="24" fillId="0" borderId="2" xfId="0" applyFont="1" applyBorder="1" applyAlignment="1">
      <alignment horizontal="left" vertical="center" indent="1"/>
    </xf>
    <xf numFmtId="10" fontId="46" fillId="0" borderId="0" xfId="3" applyNumberFormat="1" applyFont="1" applyBorder="1"/>
    <xf numFmtId="173" fontId="12" fillId="6" borderId="0" xfId="0" applyNumberFormat="1" applyFont="1" applyFill="1" applyAlignment="1">
      <alignment horizontal="center" vertical="center" wrapText="1"/>
    </xf>
    <xf numFmtId="0" fontId="20" fillId="0" borderId="4" xfId="22" applyFont="1" applyBorder="1" applyAlignment="1">
      <alignment horizontal="left" indent="1"/>
    </xf>
    <xf numFmtId="0" fontId="22" fillId="0" borderId="0" xfId="0" applyFont="1"/>
    <xf numFmtId="169" fontId="0" fillId="0" borderId="0" xfId="3" applyNumberFormat="1" applyFont="1" applyFill="1" applyBorder="1" applyAlignment="1">
      <alignment vertical="center"/>
    </xf>
    <xf numFmtId="0" fontId="1" fillId="0" borderId="0" xfId="21" applyAlignment="1">
      <alignment horizontal="left" indent="2"/>
    </xf>
    <xf numFmtId="0" fontId="41" fillId="0" borderId="0" xfId="0" applyFont="1" applyAlignment="1">
      <alignment horizontal="left" indent="2"/>
    </xf>
    <xf numFmtId="0" fontId="23" fillId="0" borderId="2" xfId="21" applyFont="1" applyBorder="1" applyAlignment="1">
      <alignment horizontal="left" vertical="top" indent="2"/>
    </xf>
    <xf numFmtId="164" fontId="2" fillId="0" borderId="0" xfId="2" applyNumberFormat="1" applyFont="1" applyBorder="1"/>
    <xf numFmtId="171" fontId="21" fillId="0" borderId="28" xfId="1" applyNumberFormat="1" applyFont="1" applyFill="1" applyBorder="1" applyAlignment="1">
      <alignment horizontal="right"/>
    </xf>
    <xf numFmtId="171" fontId="23" fillId="0" borderId="29" xfId="1" applyNumberFormat="1" applyFont="1" applyFill="1" applyBorder="1" applyAlignment="1">
      <alignment horizontal="right"/>
    </xf>
    <xf numFmtId="171" fontId="21" fillId="0" borderId="29" xfId="1" applyNumberFormat="1" applyFont="1" applyFill="1" applyBorder="1" applyAlignment="1">
      <alignment horizontal="right"/>
    </xf>
    <xf numFmtId="44" fontId="9" fillId="2" borderId="29" xfId="9" applyNumberFormat="1" applyFont="1" applyFill="1" applyBorder="1"/>
    <xf numFmtId="171" fontId="23" fillId="0" borderId="29" xfId="1" applyNumberFormat="1" applyFont="1" applyBorder="1" applyAlignment="1">
      <alignment horizontal="right"/>
    </xf>
    <xf numFmtId="44" fontId="42" fillId="11" borderId="0" xfId="9" applyNumberFormat="1" applyFont="1" applyFill="1"/>
    <xf numFmtId="44" fontId="43" fillId="11" borderId="0" xfId="9" applyNumberFormat="1" applyFont="1" applyFill="1"/>
    <xf numFmtId="0" fontId="0" fillId="11" borderId="0" xfId="0" applyFill="1"/>
    <xf numFmtId="0" fontId="50" fillId="11" borderId="0" xfId="0" applyFont="1" applyFill="1"/>
    <xf numFmtId="164" fontId="0" fillId="11" borderId="0" xfId="1" applyNumberFormat="1" applyFont="1" applyFill="1"/>
    <xf numFmtId="164" fontId="0" fillId="11" borderId="0" xfId="0" applyNumberFormat="1" applyFill="1"/>
    <xf numFmtId="164" fontId="51" fillId="11" borderId="0" xfId="1" applyNumberFormat="1" applyFont="1" applyFill="1"/>
    <xf numFmtId="164" fontId="2" fillId="11" borderId="0" xfId="1" applyNumberFormat="1" applyFont="1" applyFill="1"/>
    <xf numFmtId="164" fontId="41" fillId="11" borderId="0" xfId="0" applyNumberFormat="1" applyFont="1" applyFill="1"/>
    <xf numFmtId="164" fontId="52" fillId="11" borderId="0" xfId="0" applyNumberFormat="1" applyFont="1" applyFill="1"/>
    <xf numFmtId="6" fontId="23" fillId="0" borderId="0" xfId="21" applyNumberFormat="1" applyFont="1"/>
    <xf numFmtId="3" fontId="0" fillId="0" borderId="0" xfId="0" applyNumberFormat="1"/>
    <xf numFmtId="44" fontId="23" fillId="0" borderId="7" xfId="2" applyFont="1" applyFill="1" applyBorder="1" applyAlignment="1">
      <alignment horizontal="right"/>
    </xf>
    <xf numFmtId="0" fontId="17" fillId="0" borderId="27" xfId="0" applyFont="1" applyBorder="1"/>
    <xf numFmtId="174" fontId="17" fillId="0" borderId="0" xfId="1" applyNumberFormat="1" applyFont="1" applyFill="1"/>
    <xf numFmtId="174" fontId="16" fillId="3" borderId="0" xfId="1" applyNumberFormat="1" applyFont="1" applyFill="1"/>
    <xf numFmtId="174" fontId="0" fillId="0" borderId="0" xfId="1" applyNumberFormat="1" applyFont="1" applyFill="1"/>
    <xf numFmtId="174" fontId="2" fillId="0" borderId="0" xfId="2" applyNumberFormat="1" applyFont="1" applyBorder="1"/>
    <xf numFmtId="175" fontId="2" fillId="0" borderId="13" xfId="2" applyNumberFormat="1" applyFont="1" applyBorder="1"/>
    <xf numFmtId="175" fontId="2" fillId="0" borderId="5" xfId="2" applyNumberFormat="1" applyFont="1" applyBorder="1"/>
    <xf numFmtId="174" fontId="5" fillId="0" borderId="0" xfId="1" applyNumberFormat="1" applyFont="1" applyFill="1"/>
    <xf numFmtId="175" fontId="55" fillId="0" borderId="13" xfId="2" applyNumberFormat="1" applyFont="1" applyFill="1" applyBorder="1"/>
    <xf numFmtId="165" fontId="5" fillId="0" borderId="0" xfId="0" applyNumberFormat="1" applyFont="1"/>
    <xf numFmtId="167" fontId="5" fillId="0" borderId="0" xfId="0" applyNumberFormat="1" applyFont="1"/>
    <xf numFmtId="175" fontId="55" fillId="0" borderId="5" xfId="2" applyNumberFormat="1" applyFont="1" applyFill="1" applyBorder="1"/>
    <xf numFmtId="164" fontId="5" fillId="0" borderId="0" xfId="0" applyNumberFormat="1" applyFont="1"/>
    <xf numFmtId="164" fontId="55" fillId="0" borderId="0" xfId="2" applyNumberFormat="1" applyFont="1" applyFill="1" applyBorder="1"/>
    <xf numFmtId="165" fontId="55" fillId="0" borderId="0" xfId="2" applyNumberFormat="1" applyFont="1" applyFill="1" applyBorder="1"/>
    <xf numFmtId="0" fontId="5" fillId="0" borderId="0" xfId="0" applyFont="1"/>
    <xf numFmtId="0" fontId="27" fillId="0" borderId="0" xfId="21" applyFont="1"/>
    <xf numFmtId="175" fontId="2" fillId="0" borderId="12" xfId="0" applyNumberFormat="1" applyFont="1" applyBorder="1"/>
    <xf numFmtId="174" fontId="17" fillId="0" borderId="0" xfId="2" applyNumberFormat="1" applyFont="1" applyBorder="1"/>
    <xf numFmtId="174" fontId="1" fillId="0" borderId="0" xfId="2" applyNumberFormat="1" applyFont="1" applyBorder="1"/>
    <xf numFmtId="174" fontId="0" fillId="0" borderId="0" xfId="0" applyNumberFormat="1"/>
    <xf numFmtId="175" fontId="17" fillId="0" borderId="0" xfId="2" applyNumberFormat="1" applyFont="1" applyBorder="1"/>
    <xf numFmtId="175" fontId="1" fillId="0" borderId="0" xfId="2" applyNumberFormat="1" applyFont="1" applyBorder="1"/>
    <xf numFmtId="175" fontId="0" fillId="0" borderId="0" xfId="0" applyNumberFormat="1"/>
    <xf numFmtId="175" fontId="2" fillId="0" borderId="12" xfId="2" applyNumberFormat="1" applyFont="1" applyBorder="1"/>
    <xf numFmtId="164" fontId="1" fillId="11" borderId="0" xfId="1" applyNumberFormat="1" applyFont="1" applyFill="1"/>
    <xf numFmtId="164" fontId="2" fillId="11" borderId="5" xfId="1" applyNumberFormat="1" applyFont="1" applyFill="1" applyBorder="1"/>
    <xf numFmtId="175" fontId="0" fillId="0" borderId="0" xfId="2" applyNumberFormat="1" applyFont="1"/>
    <xf numFmtId="174" fontId="17" fillId="0" borderId="0" xfId="1" applyNumberFormat="1" applyFont="1" applyFill="1" applyBorder="1"/>
    <xf numFmtId="174" fontId="1" fillId="0" borderId="0" xfId="1" applyNumberFormat="1" applyFont="1" applyFill="1" applyBorder="1"/>
    <xf numFmtId="174" fontId="0" fillId="0" borderId="0" xfId="1" applyNumberFormat="1" applyFont="1" applyFill="1" applyBorder="1"/>
    <xf numFmtId="175" fontId="2" fillId="0" borderId="13" xfId="0" applyNumberFormat="1" applyFont="1" applyBorder="1"/>
    <xf numFmtId="175" fontId="2" fillId="0" borderId="13" xfId="2" applyNumberFormat="1" applyFont="1" applyFill="1" applyBorder="1"/>
    <xf numFmtId="43" fontId="1" fillId="0" borderId="0" xfId="1" applyFill="1" applyBorder="1"/>
    <xf numFmtId="175" fontId="1" fillId="0" borderId="0" xfId="2" applyNumberFormat="1" applyFont="1" applyFill="1" applyBorder="1"/>
    <xf numFmtId="175" fontId="0" fillId="0" borderId="0" xfId="2" applyNumberFormat="1" applyFont="1" applyFill="1" applyBorder="1"/>
    <xf numFmtId="176" fontId="0" fillId="0" borderId="0" xfId="0" applyNumberFormat="1"/>
    <xf numFmtId="177" fontId="23" fillId="0" borderId="0" xfId="21" applyNumberFormat="1" applyFont="1"/>
    <xf numFmtId="43" fontId="23" fillId="0" borderId="0" xfId="21" applyNumberFormat="1" applyFont="1"/>
    <xf numFmtId="43" fontId="0" fillId="0" borderId="0" xfId="0" applyNumberFormat="1"/>
    <xf numFmtId="0" fontId="22" fillId="0" borderId="0" xfId="0" applyFont="1" applyAlignment="1">
      <alignment horizontal="left" indent="6"/>
    </xf>
    <xf numFmtId="177" fontId="2" fillId="0" borderId="0" xfId="0" applyNumberFormat="1" applyFont="1"/>
    <xf numFmtId="43" fontId="0" fillId="0" borderId="0" xfId="1" applyFont="1"/>
    <xf numFmtId="176" fontId="2" fillId="0" borderId="0" xfId="0" applyNumberFormat="1" applyFont="1"/>
    <xf numFmtId="176" fontId="23" fillId="0" borderId="0" xfId="21" applyNumberFormat="1" applyFont="1"/>
    <xf numFmtId="175" fontId="0" fillId="0" borderId="0" xfId="2" applyNumberFormat="1" applyFont="1" applyFill="1"/>
    <xf numFmtId="178" fontId="2" fillId="0" borderId="0" xfId="1" applyNumberFormat="1" applyFont="1" applyBorder="1"/>
    <xf numFmtId="179" fontId="23" fillId="0" borderId="0" xfId="3" applyNumberFormat="1" applyFont="1" applyAlignment="1">
      <alignment horizontal="right"/>
    </xf>
    <xf numFmtId="174" fontId="0" fillId="0" borderId="0" xfId="1" applyNumberFormat="1" applyFont="1"/>
    <xf numFmtId="179" fontId="23" fillId="0" borderId="0" xfId="3" applyNumberFormat="1" applyFont="1"/>
    <xf numFmtId="180" fontId="2" fillId="0" borderId="0" xfId="0" applyNumberFormat="1" applyFont="1"/>
    <xf numFmtId="44" fontId="0" fillId="0" borderId="0" xfId="0" applyNumberFormat="1"/>
    <xf numFmtId="174" fontId="23" fillId="0" borderId="0" xfId="21" applyNumberFormat="1" applyFont="1"/>
    <xf numFmtId="9" fontId="0" fillId="0" borderId="0" xfId="3" applyFont="1"/>
    <xf numFmtId="0" fontId="47" fillId="0" borderId="2" xfId="0" applyFont="1" applyBorder="1" applyAlignment="1">
      <alignment horizontal="left" vertical="center" readingOrder="1"/>
    </xf>
    <xf numFmtId="0" fontId="47" fillId="0" borderId="4" xfId="0" applyFont="1" applyBorder="1" applyAlignment="1">
      <alignment horizontal="left" vertical="center" readingOrder="1"/>
    </xf>
    <xf numFmtId="179" fontId="0" fillId="0" borderId="0" xfId="3" applyNumberFormat="1" applyFont="1"/>
    <xf numFmtId="10" fontId="46" fillId="0" borderId="0" xfId="3" applyNumberFormat="1" applyFont="1" applyFill="1"/>
    <xf numFmtId="44" fontId="9" fillId="0" borderId="0" xfId="9" applyNumberFormat="1" applyFont="1"/>
    <xf numFmtId="165" fontId="56" fillId="0" borderId="0" xfId="0" applyNumberFormat="1" applyFont="1" applyAlignment="1">
      <alignment horizontal="center"/>
    </xf>
    <xf numFmtId="181" fontId="23" fillId="0" borderId="0" xfId="21" applyNumberFormat="1" applyFont="1"/>
    <xf numFmtId="0" fontId="58" fillId="0" borderId="8" xfId="0" applyFont="1" applyBorder="1" applyAlignment="1">
      <alignment horizontal="left" vertical="center" readingOrder="1"/>
    </xf>
    <xf numFmtId="0" fontId="5" fillId="0" borderId="5" xfId="0" applyFont="1" applyBorder="1"/>
    <xf numFmtId="0" fontId="5" fillId="0" borderId="11" xfId="0" applyFont="1" applyBorder="1"/>
    <xf numFmtId="0" fontId="0" fillId="0" borderId="0" xfId="0" applyAlignment="1">
      <alignment horizontal="right"/>
    </xf>
    <xf numFmtId="0" fontId="56" fillId="0" borderId="0" xfId="0" applyFont="1" applyAlignment="1">
      <alignment horizontal="right"/>
    </xf>
    <xf numFmtId="0" fontId="0" fillId="0" borderId="0" xfId="0" applyAlignment="1">
      <alignment horizontal="left"/>
    </xf>
    <xf numFmtId="0" fontId="56" fillId="0" borderId="0" xfId="0" applyFont="1" applyAlignment="1">
      <alignment horizontal="left"/>
    </xf>
    <xf numFmtId="0" fontId="48" fillId="0" borderId="0" xfId="0" applyFont="1" applyAlignment="1">
      <alignment horizontal="left" vertical="center" wrapText="1"/>
    </xf>
    <xf numFmtId="0" fontId="57" fillId="0" borderId="0" xfId="0" applyFont="1" applyAlignment="1">
      <alignment horizontal="left" vertical="center" wrapText="1"/>
    </xf>
    <xf numFmtId="10" fontId="56" fillId="0" borderId="0" xfId="0" applyNumberFormat="1" applyFont="1" applyAlignment="1">
      <alignment horizontal="left"/>
    </xf>
    <xf numFmtId="0" fontId="5" fillId="0" borderId="0" xfId="0" applyFont="1" applyAlignment="1">
      <alignment horizontal="right"/>
    </xf>
    <xf numFmtId="180" fontId="0" fillId="0" borderId="0" xfId="0" applyNumberFormat="1"/>
    <xf numFmtId="175" fontId="17" fillId="0" borderId="0" xfId="2" applyNumberFormat="1" applyFont="1" applyFill="1" applyBorder="1"/>
    <xf numFmtId="0" fontId="5" fillId="0" borderId="0" xfId="0" applyFont="1" applyAlignment="1">
      <alignment horizontal="left" indent="2"/>
    </xf>
    <xf numFmtId="182" fontId="0" fillId="0" borderId="0" xfId="0" applyNumberFormat="1"/>
    <xf numFmtId="43" fontId="5" fillId="0" borderId="0" xfId="1" applyFont="1" applyFill="1" applyBorder="1"/>
    <xf numFmtId="0" fontId="5" fillId="0" borderId="0" xfId="21" applyFont="1"/>
    <xf numFmtId="0" fontId="59" fillId="0" borderId="0" xfId="21" applyFont="1"/>
    <xf numFmtId="43" fontId="55" fillId="0" borderId="0" xfId="21" applyNumberFormat="1" applyFont="1"/>
    <xf numFmtId="175" fontId="17" fillId="12" borderId="0" xfId="2" applyNumberFormat="1" applyFont="1" applyFill="1" applyBorder="1"/>
    <xf numFmtId="175" fontId="0" fillId="12" borderId="0" xfId="2" applyNumberFormat="1" applyFont="1" applyFill="1"/>
    <xf numFmtId="177" fontId="0" fillId="0" borderId="0" xfId="0" applyNumberFormat="1"/>
    <xf numFmtId="10" fontId="0" fillId="0" borderId="0" xfId="0" applyNumberFormat="1"/>
    <xf numFmtId="43" fontId="2" fillId="0" borderId="0" xfId="0" applyNumberFormat="1" applyFont="1"/>
    <xf numFmtId="0" fontId="60" fillId="0" borderId="0" xfId="0" applyFont="1" applyAlignment="1">
      <alignment horizontal="left"/>
    </xf>
    <xf numFmtId="181" fontId="0" fillId="0" borderId="0" xfId="1" applyNumberFormat="1" applyFont="1"/>
    <xf numFmtId="168" fontId="12" fillId="4" borderId="0" xfId="0" applyNumberFormat="1" applyFont="1" applyFill="1" applyAlignment="1">
      <alignment horizontal="center" vertical="center" wrapText="1"/>
    </xf>
    <xf numFmtId="0" fontId="30" fillId="8" borderId="0" xfId="0" applyFont="1" applyFill="1" applyAlignment="1">
      <alignment horizontal="left"/>
    </xf>
    <xf numFmtId="0" fontId="32" fillId="8" borderId="0" xfId="0" applyFont="1" applyFill="1" applyAlignment="1">
      <alignment horizontal="left"/>
    </xf>
    <xf numFmtId="0" fontId="41" fillId="0" borderId="9" xfId="0" applyFont="1" applyBorder="1" applyAlignment="1">
      <alignment horizontal="left" vertical="top" wrapText="1"/>
    </xf>
    <xf numFmtId="0" fontId="41" fillId="0" borderId="6" xfId="0" applyFont="1" applyBorder="1" applyAlignment="1">
      <alignment horizontal="left" vertical="top" wrapText="1"/>
    </xf>
    <xf numFmtId="0" fontId="41"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21" fillId="0" borderId="21" xfId="21" applyFont="1" applyBorder="1" applyAlignment="1">
      <alignment horizontal="center"/>
    </xf>
    <xf numFmtId="0" fontId="21" fillId="0" borderId="1" xfId="21" applyFont="1" applyBorder="1" applyAlignment="1">
      <alignment horizontal="center"/>
    </xf>
    <xf numFmtId="0" fontId="21" fillId="10" borderId="0" xfId="21" applyFont="1" applyFill="1" applyAlignment="1">
      <alignment horizontal="center"/>
    </xf>
  </cellXfs>
  <cellStyles count="24">
    <cellStyle name="Comma" xfId="1" builtinId="3"/>
    <cellStyle name="Comma 12" xfId="7" xr:uid="{00000000-0005-0000-0000-000001000000}"/>
    <cellStyle name="Comma 8" xfId="10" xr:uid="{00000000-0005-0000-0000-000002000000}"/>
    <cellStyle name="Currency" xfId="2" builtinId="4"/>
    <cellStyle name="Currency 2 2" xfId="14" xr:uid="{00000000-0005-0000-0000-000004000000}"/>
    <cellStyle name="Currency 9" xfId="8" xr:uid="{00000000-0005-0000-0000-000005000000}"/>
    <cellStyle name="Normal" xfId="0" builtinId="0"/>
    <cellStyle name="Normal 1 2" xfId="5" xr:uid="{00000000-0005-0000-0000-000007000000}"/>
    <cellStyle name="Normal 1 2 2" xfId="22" xr:uid="{00000000-0005-0000-0000-000008000000}"/>
    <cellStyle name="Normal 10" xfId="11" xr:uid="{00000000-0005-0000-0000-000009000000}"/>
    <cellStyle name="Normal 16" xfId="4" xr:uid="{00000000-0005-0000-0000-00000A000000}"/>
    <cellStyle name="Normal 16 2" xfId="21" xr:uid="{00000000-0005-0000-0000-00000B000000}"/>
    <cellStyle name="Normal 2" xfId="16" xr:uid="{00000000-0005-0000-0000-00000C000000}"/>
    <cellStyle name="Normal 2 2" xfId="17" xr:uid="{00000000-0005-0000-0000-00000D000000}"/>
    <cellStyle name="Normal 2 3" xfId="19" xr:uid="{00000000-0005-0000-0000-00000E000000}"/>
    <cellStyle name="Normal 2 3 2" xfId="23" xr:uid="{00000000-0005-0000-0000-00000F000000}"/>
    <cellStyle name="Normal 2 8" xfId="13" xr:uid="{00000000-0005-0000-0000-000010000000}"/>
    <cellStyle name="Normal 3 2" xfId="12" xr:uid="{00000000-0005-0000-0000-000011000000}"/>
    <cellStyle name="Normal 3 3" xfId="9" xr:uid="{00000000-0005-0000-0000-000012000000}"/>
    <cellStyle name="Normal 9" xfId="18" xr:uid="{00000000-0005-0000-0000-000013000000}"/>
    <cellStyle name="Percent" xfId="3" builtinId="5"/>
    <cellStyle name="Percent 10" xfId="6" xr:uid="{00000000-0005-0000-0000-000015000000}"/>
    <cellStyle name="Percent 12 2" xfId="20" xr:uid="{00000000-0005-0000-0000-000016000000}"/>
    <cellStyle name="Percent 2 2" xfId="15" xr:uid="{00000000-0005-0000-0000-000017000000}"/>
  </cellStyles>
  <dxfs count="1">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176209</xdr:colOff>
      <xdr:row>9</xdr:row>
      <xdr:rowOff>0</xdr:rowOff>
    </xdr:from>
    <xdr:ext cx="914400" cy="904719"/>
    <xdr:pic>
      <xdr:nvPicPr>
        <xdr:cNvPr id="2" name="Picture 1" descr="AEE | Brands of the World™ | Download vector logos and logotypes">
          <a:extLst>
            <a:ext uri="{FF2B5EF4-FFF2-40B4-BE49-F238E27FC236}">
              <a16:creationId xmlns:a16="http://schemas.microsoft.com/office/drawing/2014/main" id="{3F8F8F4B-E569-4D85-BD59-FC98DDF1CF7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6209" y="1809850"/>
          <a:ext cx="914400" cy="9047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171591</xdr:colOff>
      <xdr:row>3</xdr:row>
      <xdr:rowOff>116721</xdr:rowOff>
    </xdr:from>
    <xdr:ext cx="914400" cy="906259"/>
    <xdr:pic>
      <xdr:nvPicPr>
        <xdr:cNvPr id="3" name="Picture 2" descr="Home - Financial Oversight and Management Board for Puerto Rico">
          <a:extLst>
            <a:ext uri="{FF2B5EF4-FFF2-40B4-BE49-F238E27FC236}">
              <a16:creationId xmlns:a16="http://schemas.microsoft.com/office/drawing/2014/main" id="{DBBA7FA4-8060-4114-8D7C-55F598616B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591" y="743784"/>
          <a:ext cx="914400" cy="9062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217340</xdr:colOff>
      <xdr:row>14</xdr:row>
      <xdr:rowOff>84344</xdr:rowOff>
    </xdr:from>
    <xdr:ext cx="914400" cy="935915"/>
    <xdr:pic>
      <xdr:nvPicPr>
        <xdr:cNvPr id="4" name="Picture 3">
          <a:extLst>
            <a:ext uri="{FF2B5EF4-FFF2-40B4-BE49-F238E27FC236}">
              <a16:creationId xmlns:a16="http://schemas.microsoft.com/office/drawing/2014/main" id="{5F97AA4A-9C2D-4B80-8440-95458EFB348E}"/>
            </a:ext>
          </a:extLst>
        </xdr:cNvPr>
        <xdr:cNvPicPr>
          <a:picLocks noChangeAspect="1"/>
        </xdr:cNvPicPr>
      </xdr:nvPicPr>
      <xdr:blipFill rotWithShape="1">
        <a:blip xmlns:r="http://schemas.openxmlformats.org/officeDocument/2006/relationships" r:embed="rId3"/>
        <a:srcRect l="16093" t="3046" r="6914" b="7342"/>
        <a:stretch/>
      </xdr:blipFill>
      <xdr:spPr>
        <a:xfrm>
          <a:off x="217340" y="2837935"/>
          <a:ext cx="914400" cy="935915"/>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09F09F9-8C0E-4EDA-8A9C-9111E05B3AC3}">
  <we:reference id="wa200002663" version="1.8.0.0" store="en-US" storeType="OMEX"/>
  <we:alternateReferences>
    <we:reference id="WA200002663" version="1.8.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PBF</we:customFunctionIds>
        <we:customFunctionIds>PBM</we:customFunctionIds>
        <we:customFunctionIds>PBD</we:customFunctionIds>
        <we:customFunctionIds>PBA</we:customFunctionIds>
        <we:customFunctionIds>PBS</we:customFunctionIds>
        <we:customFunctionIds>PBEQR</we:customFunctionIds>
        <we:customFunctionIds>PBIMAGE</we:customFunctionIds>
        <we:customFunctionIds>PBFS</we:customFunctionIds>
        <we:customFunctionIds>PBMATCHPBID</we:customFunctionIds>
        <we:customFunctionIds>PBMATCHSYMBOL</we:customFunctionIds>
        <we:customFunctionIds>PBR</we:customFunctionIds>
        <we:customFunctionIds>PBCHARTMARKET</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M35"/>
  <sheetViews>
    <sheetView showGridLines="0" tabSelected="1" zoomScale="80" zoomScaleNormal="80" zoomScaleSheetLayoutView="115" workbookViewId="0"/>
  </sheetViews>
  <sheetFormatPr defaultColWidth="8.7109375" defaultRowHeight="15" x14ac:dyDescent="0.25"/>
  <cols>
    <col min="3" max="3" width="3" customWidth="1"/>
    <col min="4" max="4" width="4.42578125" customWidth="1"/>
    <col min="5" max="5" width="22.7109375" bestFit="1" customWidth="1"/>
    <col min="6" max="6" width="7.42578125" customWidth="1"/>
    <col min="7" max="7" width="9.42578125" bestFit="1" customWidth="1"/>
    <col min="10" max="10" width="12.28515625" customWidth="1"/>
    <col min="11" max="11" width="7.42578125" style="25" customWidth="1"/>
    <col min="12" max="12" width="13.42578125" style="25" customWidth="1"/>
    <col min="13" max="13" width="13.5703125" customWidth="1"/>
    <col min="14" max="14" width="2.5703125" customWidth="1"/>
    <col min="15" max="15" width="18.42578125" customWidth="1"/>
    <col min="16" max="16" width="7.42578125" customWidth="1"/>
    <col min="17" max="17" width="12.42578125" customWidth="1"/>
    <col min="18" max="18" width="12.7109375" customWidth="1"/>
    <col min="19" max="19" width="2.42578125" customWidth="1"/>
    <col min="20" max="20" width="21.42578125" customWidth="1"/>
    <col min="21" max="21" width="10" customWidth="1"/>
    <col min="22" max="22" width="13.28515625" customWidth="1"/>
    <col min="23" max="23" width="12.5703125" customWidth="1"/>
    <col min="24" max="24" width="2.42578125" customWidth="1"/>
    <col min="25" max="25" width="25.5703125" customWidth="1"/>
    <col min="26" max="26" width="10.5703125" customWidth="1"/>
    <col min="27" max="28" width="13.42578125" customWidth="1"/>
    <col min="29" max="29" width="2.5703125" customWidth="1"/>
    <col min="30" max="30" width="21.42578125" customWidth="1"/>
    <col min="31" max="31" width="10.7109375" customWidth="1"/>
    <col min="32" max="32" width="13.28515625" customWidth="1"/>
    <col min="33" max="33" width="13" customWidth="1"/>
    <col min="34" max="34" width="2.5703125" customWidth="1"/>
    <col min="35" max="35" width="22.42578125" customWidth="1"/>
    <col min="36" max="36" width="11.28515625" customWidth="1"/>
    <col min="37" max="38" width="13.42578125" customWidth="1"/>
    <col min="39" max="39" width="2.5703125" customWidth="1"/>
    <col min="41" max="41" width="7.5703125" customWidth="1"/>
    <col min="51" max="51" width="10.7109375" customWidth="1"/>
    <col min="56" max="56" width="10.7109375" customWidth="1"/>
    <col min="61" max="61" width="10.7109375" customWidth="1"/>
  </cols>
  <sheetData>
    <row r="1" spans="1:13" x14ac:dyDescent="0.25">
      <c r="A1" s="133"/>
      <c r="B1" s="133"/>
      <c r="C1" s="133"/>
      <c r="D1" s="133"/>
      <c r="E1" s="133"/>
      <c r="F1" s="133"/>
      <c r="G1" s="133"/>
      <c r="H1" s="133"/>
      <c r="I1" s="133"/>
      <c r="J1" s="133"/>
      <c r="K1" s="134"/>
      <c r="L1" s="134"/>
      <c r="M1" s="133"/>
    </row>
    <row r="2" spans="1:13" x14ac:dyDescent="0.25">
      <c r="A2" s="133"/>
      <c r="B2" s="133"/>
      <c r="C2" s="133"/>
      <c r="D2" s="133"/>
      <c r="E2" s="133"/>
      <c r="F2" s="133"/>
      <c r="G2" s="133"/>
      <c r="H2" s="133"/>
      <c r="I2" s="133"/>
      <c r="J2" s="133"/>
      <c r="K2" s="134"/>
      <c r="L2" s="134"/>
      <c r="M2" s="133"/>
    </row>
    <row r="3" spans="1:13" ht="19.5" x14ac:dyDescent="0.3">
      <c r="A3" s="133"/>
      <c r="B3" s="133"/>
      <c r="C3" s="135" t="s">
        <v>0</v>
      </c>
      <c r="D3" s="133"/>
      <c r="E3" s="133"/>
      <c r="F3" s="133"/>
      <c r="G3" s="133"/>
      <c r="H3" s="133"/>
      <c r="I3" s="133"/>
      <c r="J3" s="133"/>
      <c r="K3" s="136"/>
      <c r="L3" s="136"/>
      <c r="M3" s="137"/>
    </row>
    <row r="4" spans="1:13" ht="19.149999999999999" customHeight="1" thickBot="1" x14ac:dyDescent="0.3">
      <c r="C4" s="132" t="s">
        <v>1</v>
      </c>
      <c r="K4" s="192" t="s">
        <v>2</v>
      </c>
      <c r="L4" s="195">
        <v>45853</v>
      </c>
    </row>
    <row r="5" spans="1:13" ht="15.75" thickBot="1" x14ac:dyDescent="0.3">
      <c r="K5" s="26"/>
      <c r="L5" s="26"/>
    </row>
    <row r="6" spans="1:13" ht="15.75" thickBot="1" x14ac:dyDescent="0.3">
      <c r="C6" s="53" t="s">
        <v>3</v>
      </c>
      <c r="D6" s="131" t="s">
        <v>4</v>
      </c>
      <c r="E6" s="122"/>
      <c r="F6" s="122"/>
      <c r="G6" s="123"/>
      <c r="H6" s="122"/>
      <c r="I6" s="121"/>
      <c r="K6" s="26"/>
      <c r="L6" s="26"/>
    </row>
    <row r="7" spans="1:13" ht="3" customHeight="1" x14ac:dyDescent="0.25">
      <c r="C7" s="53"/>
      <c r="D7" s="130"/>
      <c r="E7" s="128"/>
      <c r="F7" s="128"/>
      <c r="G7" s="129"/>
      <c r="H7" s="128"/>
      <c r="I7" s="127"/>
      <c r="K7" s="26"/>
      <c r="L7" s="26"/>
    </row>
    <row r="8" spans="1:13" ht="14.65" customHeight="1" x14ac:dyDescent="0.25">
      <c r="C8" s="53"/>
      <c r="D8" s="142" t="s">
        <v>5</v>
      </c>
      <c r="E8" s="139"/>
      <c r="F8" s="139"/>
      <c r="G8" s="140"/>
      <c r="H8" s="139"/>
      <c r="I8" s="141"/>
      <c r="K8" s="26"/>
      <c r="L8" s="26"/>
    </row>
    <row r="9" spans="1:13" x14ac:dyDescent="0.25">
      <c r="D9" s="126">
        <f>MAX($D$1:$D7)+1</f>
        <v>1</v>
      </c>
      <c r="E9" s="78" t="str">
        <f>+'B2A Summary'!C7</f>
        <v>FY25 Monthly B2A Summary</v>
      </c>
      <c r="I9" s="112"/>
      <c r="K9" s="26"/>
      <c r="L9" s="26"/>
    </row>
    <row r="10" spans="1:13" x14ac:dyDescent="0.25">
      <c r="D10" s="126">
        <f>MAX($D$1:$D9)+1</f>
        <v>2</v>
      </c>
      <c r="E10" s="78" t="str">
        <f>+'Monthly Expenses'!C7</f>
        <v>FY25 Monthly Expenses</v>
      </c>
      <c r="I10" s="112"/>
      <c r="K10" s="26"/>
      <c r="L10" s="26"/>
    </row>
    <row r="11" spans="1:13" x14ac:dyDescent="0.25">
      <c r="D11" s="126">
        <f>MAX($D$1:$D10)+1</f>
        <v>3</v>
      </c>
      <c r="E11" s="78" t="str">
        <f>'Variances Detail'!B3</f>
        <v>Variance Detail</v>
      </c>
      <c r="I11" s="112"/>
      <c r="K11" s="26"/>
      <c r="L11" s="26"/>
    </row>
    <row r="12" spans="1:13" ht="15.75" thickBot="1" x14ac:dyDescent="0.3">
      <c r="D12" s="125">
        <f>MAX($D$1:$D11)+1</f>
        <v>4</v>
      </c>
      <c r="E12" s="226" t="str">
        <f>+'Pension and Benefits'!B3</f>
        <v>Pension and Benefits</v>
      </c>
      <c r="F12" s="110"/>
      <c r="G12" s="110"/>
      <c r="H12" s="110"/>
      <c r="I12" s="109"/>
      <c r="K12" s="26"/>
      <c r="L12" s="26"/>
    </row>
    <row r="13" spans="1:13" ht="15.75" thickBot="1" x14ac:dyDescent="0.3">
      <c r="K13" s="26"/>
      <c r="L13" s="26"/>
    </row>
    <row r="14" spans="1:13" ht="15.75" thickBot="1" x14ac:dyDescent="0.3">
      <c r="D14" s="124" t="s">
        <v>6</v>
      </c>
      <c r="E14" s="122"/>
      <c r="F14" s="122"/>
      <c r="G14" s="123"/>
      <c r="H14" s="122"/>
      <c r="I14" s="121"/>
      <c r="K14" s="26"/>
      <c r="L14" s="26"/>
    </row>
    <row r="15" spans="1:13" x14ac:dyDescent="0.25">
      <c r="D15" s="120"/>
      <c r="E15" s="119"/>
      <c r="F15" s="119"/>
      <c r="G15" s="119"/>
      <c r="H15" s="119"/>
      <c r="I15" s="118"/>
      <c r="K15" s="26"/>
      <c r="L15" s="26"/>
    </row>
    <row r="16" spans="1:13" x14ac:dyDescent="0.25">
      <c r="D16" s="114"/>
      <c r="E16" s="5" t="s">
        <v>7</v>
      </c>
      <c r="I16" s="112"/>
      <c r="K16" s="26"/>
      <c r="L16" s="26"/>
    </row>
    <row r="17" spans="1:12" x14ac:dyDescent="0.25">
      <c r="D17" s="114"/>
      <c r="E17" s="7" t="s">
        <v>8</v>
      </c>
      <c r="F17" s="113" t="s">
        <v>9</v>
      </c>
      <c r="I17" s="112"/>
      <c r="K17" s="26"/>
      <c r="L17" s="26"/>
    </row>
    <row r="18" spans="1:12" x14ac:dyDescent="0.25">
      <c r="D18" s="114"/>
      <c r="E18" s="117" t="s">
        <v>10</v>
      </c>
      <c r="F18" s="113" t="s">
        <v>11</v>
      </c>
      <c r="I18" s="112"/>
      <c r="K18" s="26"/>
      <c r="L18" s="26"/>
    </row>
    <row r="19" spans="1:12" x14ac:dyDescent="0.25">
      <c r="D19" s="114"/>
      <c r="E19" s="116" t="s">
        <v>12</v>
      </c>
      <c r="F19" s="113" t="s">
        <v>13</v>
      </c>
      <c r="I19" s="112"/>
      <c r="K19" s="26"/>
      <c r="L19" s="26"/>
    </row>
    <row r="20" spans="1:12" x14ac:dyDescent="0.25">
      <c r="D20" s="114"/>
      <c r="E20" s="115" t="s">
        <v>14</v>
      </c>
      <c r="F20" s="113" t="s">
        <v>15</v>
      </c>
      <c r="I20" s="112"/>
      <c r="K20" s="26"/>
      <c r="L20" s="26"/>
    </row>
    <row r="21" spans="1:12" x14ac:dyDescent="0.25">
      <c r="D21" s="114"/>
      <c r="I21" s="112"/>
      <c r="K21" s="26"/>
      <c r="L21" s="26"/>
    </row>
    <row r="22" spans="1:12" ht="15.75" thickBot="1" x14ac:dyDescent="0.3">
      <c r="D22" s="111"/>
      <c r="E22" s="110"/>
      <c r="F22" s="110"/>
      <c r="G22" s="110"/>
      <c r="H22" s="110"/>
      <c r="I22" s="109"/>
      <c r="K22" s="26"/>
      <c r="L22" s="26"/>
    </row>
    <row r="23" spans="1:12" x14ac:dyDescent="0.25">
      <c r="C23" s="53"/>
      <c r="K23" s="26"/>
      <c r="L23" s="26"/>
    </row>
    <row r="24" spans="1:12" ht="3" customHeight="1" x14ac:dyDescent="0.25">
      <c r="K24" s="26"/>
      <c r="L24" s="26"/>
    </row>
    <row r="25" spans="1:12" x14ac:dyDescent="0.25">
      <c r="A25" s="196"/>
      <c r="K25" s="26"/>
      <c r="L25" s="26"/>
    </row>
    <row r="26" spans="1:12" x14ac:dyDescent="0.25">
      <c r="K26" s="26"/>
      <c r="L26" s="26"/>
    </row>
    <row r="27" spans="1:12" x14ac:dyDescent="0.25">
      <c r="K27" s="26"/>
      <c r="L27" s="26"/>
    </row>
    <row r="28" spans="1:12" x14ac:dyDescent="0.25">
      <c r="K28" s="26"/>
      <c r="L28" s="26"/>
    </row>
    <row r="29" spans="1:12" x14ac:dyDescent="0.25">
      <c r="K29" s="26"/>
      <c r="L29" s="26"/>
    </row>
    <row r="30" spans="1:12" ht="3" customHeight="1" x14ac:dyDescent="0.25">
      <c r="K30" s="26"/>
      <c r="L30" s="26"/>
    </row>
    <row r="35" ht="5.25" customHeight="1" x14ac:dyDescent="0.25"/>
  </sheetData>
  <pageMargins left="0.7" right="0.7" top="0.75" bottom="0.75" header="0.3" footer="0.3"/>
  <pageSetup scale="9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ABA2A-6D8D-4669-9CB7-5EA211C32D42}">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V56"/>
  <sheetViews>
    <sheetView showGridLines="0" view="pageBreakPreview" zoomScale="84" zoomScaleNormal="78" zoomScaleSheetLayoutView="85" workbookViewId="0">
      <selection activeCell="F32" sqref="F32"/>
    </sheetView>
  </sheetViews>
  <sheetFormatPr defaultColWidth="12" defaultRowHeight="15" outlineLevelRow="1" x14ac:dyDescent="0.25"/>
  <cols>
    <col min="1" max="1" width="2.5703125" customWidth="1"/>
    <col min="2" max="2" width="2.7109375" bestFit="1" customWidth="1"/>
    <col min="3" max="3" width="63.28515625" customWidth="1"/>
    <col min="4" max="4" width="2.42578125" customWidth="1"/>
    <col min="5" max="5" width="12.140625" bestFit="1" customWidth="1"/>
    <col min="6" max="6" width="9.7109375" bestFit="1" customWidth="1"/>
    <col min="7" max="7" width="11.140625" bestFit="1" customWidth="1"/>
    <col min="8" max="8" width="11.42578125" bestFit="1" customWidth="1"/>
    <col min="9" max="9" width="2.42578125" customWidth="1"/>
    <col min="10" max="10" width="12.28515625" customWidth="1"/>
    <col min="11" max="11" width="11.28515625" bestFit="1" customWidth="1"/>
    <col min="12" max="12" width="13.28515625" bestFit="1" customWidth="1"/>
    <col min="13" max="13" width="13.5703125" customWidth="1"/>
    <col min="14" max="14" width="2.5703125" customWidth="1"/>
    <col min="15" max="15" width="18.42578125" customWidth="1"/>
    <col min="16" max="16" width="11.7109375" bestFit="1" customWidth="1"/>
    <col min="17" max="17" width="12.42578125" customWidth="1"/>
    <col min="18" max="18" width="12.7109375" customWidth="1"/>
    <col min="19" max="19" width="8.5703125" bestFit="1" customWidth="1"/>
  </cols>
  <sheetData>
    <row r="1" spans="2:22" s="102" customFormat="1" ht="15.75" x14ac:dyDescent="0.25">
      <c r="C1" s="105"/>
    </row>
    <row r="2" spans="2:22" s="102" customFormat="1" ht="15.75" x14ac:dyDescent="0.25">
      <c r="B2" s="314" t="s">
        <v>1</v>
      </c>
      <c r="C2" s="314"/>
      <c r="D2" s="314"/>
      <c r="E2" s="314"/>
      <c r="J2" s="103" t="s">
        <v>16</v>
      </c>
    </row>
    <row r="3" spans="2:22" s="102" customFormat="1" ht="15.75" x14ac:dyDescent="0.25">
      <c r="B3" s="314" t="s">
        <v>17</v>
      </c>
      <c r="C3" s="314"/>
      <c r="D3" s="314"/>
      <c r="E3" s="314"/>
      <c r="J3" s="103"/>
    </row>
    <row r="4" spans="2:22" s="102" customFormat="1" ht="15.75" x14ac:dyDescent="0.25">
      <c r="B4" s="315" t="s">
        <v>152</v>
      </c>
      <c r="C4" s="315"/>
      <c r="D4" s="315"/>
      <c r="E4" s="315"/>
    </row>
    <row r="5" spans="2:22" s="102" customFormat="1" ht="15.75" x14ac:dyDescent="0.25">
      <c r="B5" s="107" t="s">
        <v>18</v>
      </c>
      <c r="C5" s="106">
        <f>+Cover!$L$4</f>
        <v>45853</v>
      </c>
      <c r="D5" s="108"/>
      <c r="E5" s="108"/>
    </row>
    <row r="6" spans="2:22" s="102" customFormat="1" ht="15.75" x14ac:dyDescent="0.25">
      <c r="B6" s="104"/>
      <c r="C6" s="104"/>
      <c r="D6" s="104"/>
      <c r="E6" s="104"/>
    </row>
    <row r="7" spans="2:22" ht="28.5" x14ac:dyDescent="0.45">
      <c r="C7" s="3" t="s">
        <v>151</v>
      </c>
    </row>
    <row r="8" spans="2:22" x14ac:dyDescent="0.25">
      <c r="C8" t="s">
        <v>19</v>
      </c>
      <c r="E8" s="313">
        <v>45778</v>
      </c>
      <c r="F8" s="313"/>
      <c r="G8" s="313"/>
      <c r="H8" s="313"/>
      <c r="J8" s="88" t="s">
        <v>20</v>
      </c>
      <c r="K8" s="89"/>
      <c r="L8" s="89"/>
      <c r="M8" s="89"/>
    </row>
    <row r="9" spans="2:22" ht="15" hidden="1" customHeight="1" x14ac:dyDescent="0.25">
      <c r="E9" s="99">
        <f>+EOMONTH(E8,0)</f>
        <v>45808</v>
      </c>
      <c r="F9" s="100"/>
      <c r="G9" s="100"/>
      <c r="H9" s="100"/>
      <c r="J9" s="88" t="e">
        <f>+EOMONTH(J8,0)</f>
        <v>#VALUE!</v>
      </c>
      <c r="K9" s="89"/>
      <c r="L9" s="89"/>
      <c r="M9" s="89"/>
    </row>
    <row r="10" spans="2:22" s="5" customFormat="1" ht="45" customHeight="1" collapsed="1" x14ac:dyDescent="0.25">
      <c r="C10" s="98" t="s">
        <v>21</v>
      </c>
      <c r="D10" s="4"/>
      <c r="E10" s="98" t="str">
        <f>+TEXT(E$8,"MMM-YY ") &amp; "Budget"</f>
        <v>May-25 Budget</v>
      </c>
      <c r="F10" s="98" t="str">
        <f>+TEXT(E$8,"MMM-YY ") &amp; "Actual"</f>
        <v>May-25 Actual</v>
      </c>
      <c r="G10" s="98" t="str">
        <f>+TEXT(E$8,"MMM-YY ") &amp; "Variance ($)"</f>
        <v>May-25 Variance ($)</v>
      </c>
      <c r="H10" s="98" t="str">
        <f>+TEXT(E$8,"MMM-YY ") &amp; "Variance (%)"</f>
        <v>May-25 Variance (%)</v>
      </c>
      <c r="I10" s="4"/>
      <c r="J10" s="90" t="str">
        <f>+TEXT(J$8,"MMM-YY ") &amp; "Certified Budget"</f>
        <v>YTD Certified Budget</v>
      </c>
      <c r="K10" s="90" t="str">
        <f>+TEXT(J$8,"MMM-YY ") &amp; "Actual"</f>
        <v>YTD Actual</v>
      </c>
      <c r="L10" s="90" t="str">
        <f>+TEXT(J$8,"MMM-YY ") &amp; "Variance ($)"</f>
        <v>YTD Variance ($)</v>
      </c>
      <c r="M10" s="90" t="str">
        <f>+TEXT(J$8,"MMM-YY ") &amp; "Variance (%)"</f>
        <v>YTD Variance (%)</v>
      </c>
      <c r="N10" s="4"/>
    </row>
    <row r="11" spans="2:22" s="5" customFormat="1" ht="4.1500000000000004" customHeight="1" x14ac:dyDescent="0.25">
      <c r="C11" s="4"/>
      <c r="D11" s="4"/>
      <c r="E11" s="4"/>
      <c r="F11" s="4"/>
      <c r="G11" s="4"/>
      <c r="H11" s="4"/>
      <c r="I11" s="4"/>
      <c r="J11" s="4"/>
      <c r="K11" s="4"/>
      <c r="L11" s="4"/>
      <c r="M11" s="4"/>
      <c r="N11" s="4"/>
    </row>
    <row r="12" spans="2:22" x14ac:dyDescent="0.25">
      <c r="B12" s="53" t="s">
        <v>22</v>
      </c>
      <c r="C12" s="95" t="s">
        <v>23</v>
      </c>
      <c r="D12" s="6"/>
      <c r="H12" s="298"/>
      <c r="I12" s="6"/>
      <c r="L12" s="277"/>
      <c r="N12" s="6"/>
    </row>
    <row r="13" spans="2:22" s="5" customFormat="1" hidden="1" outlineLevel="1" x14ac:dyDescent="0.25">
      <c r="C13" s="11" t="s">
        <v>24</v>
      </c>
      <c r="D13"/>
      <c r="E13" s="254">
        <f>Revenue_FY25B!F63/10^3</f>
        <v>322.85183333333339</v>
      </c>
      <c r="F13" s="254">
        <v>0</v>
      </c>
      <c r="G13" s="255">
        <f t="shared" ref="G13:G26" si="0">F13-E13</f>
        <v>-322.85183333333339</v>
      </c>
      <c r="H13" s="96">
        <f t="shared" ref="H13:H26" si="1">IFERROR(G13/E13,"n.a.")</f>
        <v>-1</v>
      </c>
      <c r="I13"/>
      <c r="J13" s="254"/>
      <c r="K13" s="254"/>
      <c r="L13" s="255"/>
      <c r="M13" s="96"/>
    </row>
    <row r="14" spans="2:22" s="5" customFormat="1" collapsed="1" x14ac:dyDescent="0.25">
      <c r="C14" s="92" t="s">
        <v>158</v>
      </c>
      <c r="D14"/>
      <c r="E14" s="254">
        <v>0</v>
      </c>
      <c r="F14" s="254">
        <v>0</v>
      </c>
      <c r="G14" s="245">
        <f>E14-F14</f>
        <v>0</v>
      </c>
      <c r="H14" s="96" t="str">
        <f t="shared" si="1"/>
        <v>n.a.</v>
      </c>
      <c r="I14"/>
      <c r="J14" s="299">
        <f>SUM(Revenue_FY25B!F51:K51)/10^3</f>
        <v>156.78299999999999</v>
      </c>
      <c r="K14" s="299">
        <v>156.78299999999999</v>
      </c>
      <c r="L14" s="260">
        <f t="shared" ref="L14:L22" si="2">J14-K14</f>
        <v>0</v>
      </c>
      <c r="M14" s="96">
        <f>IFERROR(L14/J14,"n.a.")</f>
        <v>0</v>
      </c>
      <c r="O14" s="267"/>
      <c r="P14" s="267"/>
      <c r="Q14" s="267"/>
      <c r="R14" s="267"/>
      <c r="S14" s="276"/>
      <c r="T14" s="276"/>
      <c r="U14" s="276"/>
      <c r="V14" s="276"/>
    </row>
    <row r="15" spans="2:22" s="5" customFormat="1" hidden="1" outlineLevel="1" x14ac:dyDescent="0.25">
      <c r="C15" s="92" t="s">
        <v>25</v>
      </c>
      <c r="D15"/>
      <c r="E15" s="254">
        <f>Revenue_FY25B!G52/10^3</f>
        <v>7.4712500000000004</v>
      </c>
      <c r="F15" s="254">
        <v>0</v>
      </c>
      <c r="G15" s="255">
        <f t="shared" si="0"/>
        <v>-7.4712500000000004</v>
      </c>
      <c r="H15" s="96">
        <f t="shared" si="1"/>
        <v>-1</v>
      </c>
      <c r="I15"/>
      <c r="J15" s="299"/>
      <c r="K15" s="299"/>
      <c r="L15" s="260">
        <f t="shared" si="2"/>
        <v>0</v>
      </c>
      <c r="M15" s="96"/>
    </row>
    <row r="16" spans="2:22" hidden="1" outlineLevel="1" x14ac:dyDescent="0.25">
      <c r="C16" s="92" t="s">
        <v>159</v>
      </c>
      <c r="E16" s="254">
        <f>Revenue_FY25B!G53/10^3</f>
        <v>6.2284166666666669</v>
      </c>
      <c r="F16" s="254">
        <v>0</v>
      </c>
      <c r="G16" s="255">
        <f t="shared" si="0"/>
        <v>-6.2284166666666669</v>
      </c>
      <c r="H16" s="96">
        <f t="shared" si="1"/>
        <v>-1</v>
      </c>
      <c r="J16" s="299"/>
      <c r="K16" s="299"/>
      <c r="L16" s="260">
        <f t="shared" si="2"/>
        <v>0</v>
      </c>
      <c r="M16" s="96"/>
    </row>
    <row r="17" spans="2:18" collapsed="1" x14ac:dyDescent="0.25">
      <c r="C17" s="92" t="s">
        <v>205</v>
      </c>
      <c r="E17" s="254">
        <f>Revenue_FY25B!O54/10^3</f>
        <v>0</v>
      </c>
      <c r="F17" s="254">
        <v>0</v>
      </c>
      <c r="G17" s="245">
        <f>E17-F17</f>
        <v>0</v>
      </c>
      <c r="H17" s="96" t="str">
        <f t="shared" ref="H17" si="3">IFERROR(G17/E17,"n.a.")</f>
        <v>n.a.</v>
      </c>
      <c r="J17" s="299">
        <f>SUM(Revenue_FY25B!L54:O54)/10^3</f>
        <v>74.254999999999995</v>
      </c>
      <c r="K17" s="299">
        <v>65.675331999999997</v>
      </c>
      <c r="L17" s="260">
        <f t="shared" ref="L17" si="4">J17-K17</f>
        <v>8.5796679999999981</v>
      </c>
      <c r="M17" s="96">
        <f>IFERROR(L17/J17,"n.a.")</f>
        <v>0.11554330348124703</v>
      </c>
      <c r="O17" s="262"/>
      <c r="P17" s="312"/>
    </row>
    <row r="18" spans="2:18" s="5" customFormat="1" hidden="1" outlineLevel="1" x14ac:dyDescent="0.25">
      <c r="C18" s="11" t="s">
        <v>26</v>
      </c>
      <c r="D18"/>
      <c r="E18" s="246">
        <f>SUM(E13:E16)</f>
        <v>336.55150000000003</v>
      </c>
      <c r="F18" s="246">
        <f>SUM(F13:F17)</f>
        <v>0</v>
      </c>
      <c r="G18" s="246">
        <f t="shared" si="0"/>
        <v>-336.55150000000003</v>
      </c>
      <c r="H18" s="96">
        <f t="shared" si="1"/>
        <v>-1</v>
      </c>
      <c r="I18"/>
      <c r="J18" s="307"/>
      <c r="K18" s="307"/>
      <c r="L18" s="253">
        <f t="shared" si="2"/>
        <v>0</v>
      </c>
      <c r="M18" s="96"/>
    </row>
    <row r="19" spans="2:18" hidden="1" outlineLevel="1" x14ac:dyDescent="0.25">
      <c r="C19" s="92" t="s">
        <v>27</v>
      </c>
      <c r="E19" s="254">
        <f>Revenue_FY25B!G57/10^3</f>
        <v>-4.96075</v>
      </c>
      <c r="F19" s="254">
        <v>0</v>
      </c>
      <c r="G19" s="256">
        <f t="shared" si="0"/>
        <v>4.96075</v>
      </c>
      <c r="H19" s="84">
        <f t="shared" si="1"/>
        <v>-1</v>
      </c>
      <c r="J19" s="306"/>
      <c r="K19" s="306">
        <f t="shared" ref="K19" si="5">F19</f>
        <v>0</v>
      </c>
      <c r="L19" s="261">
        <f t="shared" si="2"/>
        <v>0</v>
      </c>
      <c r="M19" s="84" t="str">
        <f t="shared" ref="M19:M22" si="6">IFERROR(L19/J19,"n.a.")</f>
        <v>n.a.</v>
      </c>
    </row>
    <row r="20" spans="2:18" collapsed="1" x14ac:dyDescent="0.25">
      <c r="C20" s="92" t="s">
        <v>271</v>
      </c>
      <c r="E20" s="254">
        <f>Revenue_FY25B!P55/10^3</f>
        <v>25</v>
      </c>
      <c r="F20" s="254">
        <f>E20</f>
        <v>25</v>
      </c>
      <c r="G20" s="245">
        <f>E20-F20</f>
        <v>0</v>
      </c>
      <c r="H20" s="96">
        <f t="shared" si="1"/>
        <v>0</v>
      </c>
      <c r="J20" s="299">
        <f>SUM(Revenue_FY25B!O55:Q55)/10^3</f>
        <v>50</v>
      </c>
      <c r="K20" s="299">
        <f>J20</f>
        <v>50</v>
      </c>
      <c r="L20" s="253">
        <f>J20-K20</f>
        <v>0</v>
      </c>
      <c r="M20" s="96">
        <f>IFERROR(L20/J20,"n.a.")</f>
        <v>0</v>
      </c>
      <c r="O20" s="249"/>
      <c r="P20" s="249"/>
    </row>
    <row r="21" spans="2:18" x14ac:dyDescent="0.25">
      <c r="C21" s="92" t="s">
        <v>74</v>
      </c>
      <c r="E21" s="254">
        <f>Revenue_FY25B!P58/10^3</f>
        <v>-2.2875000000000001</v>
      </c>
      <c r="F21" s="254">
        <f>E21</f>
        <v>-2.2875000000000001</v>
      </c>
      <c r="G21" s="245">
        <f>E21-F21</f>
        <v>0</v>
      </c>
      <c r="H21" s="84">
        <f t="shared" si="1"/>
        <v>0</v>
      </c>
      <c r="J21" s="299">
        <f>SUM(Revenue_FY25B!F58:P58)/10^3</f>
        <v>-25.162500000000001</v>
      </c>
      <c r="K21" s="299">
        <f>J21</f>
        <v>-25.162500000000001</v>
      </c>
      <c r="L21" s="261">
        <f t="shared" si="2"/>
        <v>0</v>
      </c>
      <c r="M21" s="84">
        <f t="shared" si="6"/>
        <v>0</v>
      </c>
      <c r="O21" s="246"/>
      <c r="P21" s="246"/>
      <c r="Q21" s="265"/>
      <c r="R21" s="308"/>
    </row>
    <row r="22" spans="2:18" x14ac:dyDescent="0.25">
      <c r="C22" s="92" t="s">
        <v>75</v>
      </c>
      <c r="E22" s="254">
        <f>Revenue_FY25B!P59/10^3</f>
        <v>-2.4140000000000001</v>
      </c>
      <c r="F22" s="254">
        <f>E22</f>
        <v>-2.4140000000000001</v>
      </c>
      <c r="G22" s="245">
        <f>E22-F22</f>
        <v>0</v>
      </c>
      <c r="H22" s="84">
        <f t="shared" si="1"/>
        <v>0</v>
      </c>
      <c r="J22" s="299">
        <f>SUM(Revenue_FY25B!F59:P59)/10^3</f>
        <v>-26.553999999999998</v>
      </c>
      <c r="K22" s="299">
        <f>J22</f>
        <v>-26.553999999999998</v>
      </c>
      <c r="L22" s="261">
        <f t="shared" si="2"/>
        <v>0</v>
      </c>
      <c r="M22" s="84">
        <f t="shared" si="6"/>
        <v>0</v>
      </c>
      <c r="O22" s="246"/>
      <c r="P22" s="265"/>
      <c r="Q22" s="265"/>
      <c r="R22" s="308"/>
    </row>
    <row r="23" spans="2:18" hidden="1" outlineLevel="1" x14ac:dyDescent="0.25">
      <c r="C23" s="92" t="s">
        <v>160</v>
      </c>
      <c r="E23" s="254">
        <f>Revenue_FY25B!G60/10^3</f>
        <v>-2.0270833333333331</v>
      </c>
      <c r="F23" s="254">
        <v>0</v>
      </c>
      <c r="G23" s="256">
        <f t="shared" si="0"/>
        <v>2.0270833333333331</v>
      </c>
      <c r="H23" s="84">
        <f t="shared" si="1"/>
        <v>-1</v>
      </c>
      <c r="J23" s="254"/>
      <c r="K23" s="254"/>
      <c r="L23" s="256"/>
      <c r="M23" s="84"/>
    </row>
    <row r="24" spans="2:18" hidden="1" outlineLevel="1" x14ac:dyDescent="0.25">
      <c r="C24" s="92" t="s">
        <v>161</v>
      </c>
      <c r="E24" s="254">
        <f>Revenue_FY25B!G61/10^3</f>
        <v>-11.228</v>
      </c>
      <c r="F24" s="254">
        <v>0</v>
      </c>
      <c r="G24" s="256">
        <f t="shared" si="0"/>
        <v>11.228</v>
      </c>
      <c r="H24" s="84">
        <f t="shared" si="1"/>
        <v>-1</v>
      </c>
      <c r="J24" s="254"/>
      <c r="K24" s="254"/>
      <c r="L24" s="256"/>
      <c r="M24" s="84"/>
    </row>
    <row r="25" spans="2:18" hidden="1" outlineLevel="1" x14ac:dyDescent="0.25">
      <c r="C25" s="92" t="s">
        <v>28</v>
      </c>
      <c r="E25" s="254">
        <f>Revenue_FY25B!G62/10^3</f>
        <v>-25.916166666666669</v>
      </c>
      <c r="F25" s="254">
        <v>0</v>
      </c>
      <c r="G25" s="256">
        <f t="shared" si="0"/>
        <v>25.916166666666669</v>
      </c>
      <c r="H25" s="84">
        <f t="shared" si="1"/>
        <v>-1</v>
      </c>
      <c r="J25" s="254"/>
      <c r="K25" s="254"/>
      <c r="L25" s="256"/>
      <c r="M25" s="84"/>
    </row>
    <row r="26" spans="2:18" s="5" customFormat="1" ht="15.75" hidden="1" outlineLevel="1" collapsed="1" thickBot="1" x14ac:dyDescent="0.3">
      <c r="C26" s="91" t="s">
        <v>29</v>
      </c>
      <c r="E26" s="231">
        <f>SUM(E18:E25)</f>
        <v>312.71799999999996</v>
      </c>
      <c r="F26" s="231">
        <f>SUM(F18:F25)</f>
        <v>20.298499999999997</v>
      </c>
      <c r="G26" s="231">
        <f t="shared" si="0"/>
        <v>-292.41949999999997</v>
      </c>
      <c r="H26" s="22">
        <f t="shared" si="1"/>
        <v>-0.93509008115938319</v>
      </c>
      <c r="J26" s="257"/>
      <c r="K26" s="258"/>
      <c r="L26" s="257"/>
      <c r="M26" s="22"/>
      <c r="P26" s="97"/>
    </row>
    <row r="27" spans="2:18" ht="4.1500000000000004" customHeight="1" collapsed="1" x14ac:dyDescent="0.25">
      <c r="C27" s="7"/>
      <c r="E27" s="82"/>
      <c r="P27" s="97"/>
    </row>
    <row r="28" spans="2:18" x14ac:dyDescent="0.25">
      <c r="B28" s="53" t="s">
        <v>30</v>
      </c>
      <c r="C28" s="95" t="s">
        <v>31</v>
      </c>
      <c r="D28" s="6"/>
      <c r="E28" s="82"/>
      <c r="P28" s="97"/>
    </row>
    <row r="29" spans="2:18" ht="4.1500000000000004" customHeight="1" x14ac:dyDescent="0.25">
      <c r="C29" s="80"/>
      <c r="E29" s="82"/>
      <c r="F29" s="12"/>
      <c r="G29" s="86"/>
      <c r="H29" s="87"/>
      <c r="J29" s="10"/>
      <c r="K29" s="12"/>
      <c r="L29" s="86"/>
      <c r="M29" s="87"/>
    </row>
    <row r="30" spans="2:18" x14ac:dyDescent="0.25">
      <c r="B30" s="53"/>
      <c r="C30" s="93" t="s">
        <v>33</v>
      </c>
      <c r="E30" s="82"/>
      <c r="F30" s="12"/>
      <c r="G30" s="86"/>
      <c r="H30" s="87"/>
      <c r="J30" s="10"/>
      <c r="K30" s="12"/>
      <c r="L30" s="86"/>
      <c r="M30" s="87"/>
      <c r="P30" s="265"/>
    </row>
    <row r="31" spans="2:18" s="27" customFormat="1" x14ac:dyDescent="0.25">
      <c r="C31" s="11" t="s">
        <v>34</v>
      </c>
      <c r="D31" s="55"/>
      <c r="E31" s="244">
        <f>+_xlfn.XLOOKUP($E$10,'Monthly Expenses'!$E$10:$BP$10,'Monthly Expenses'!$E18:$BP18,0)</f>
        <v>0.65766666666666673</v>
      </c>
      <c r="F31" s="244">
        <f>+_xlfn.XLOOKUP($F$10,'Monthly Expenses'!$E$10:$BP$10,'Monthly Expenses'!$E18:$BP18,0)</f>
        <v>0.54931286000000012</v>
      </c>
      <c r="G31" s="245">
        <f>E31-F31</f>
        <v>0.10835380666666661</v>
      </c>
      <c r="H31" s="96">
        <f>IFERROR(G31/E31,"")</f>
        <v>0.16475490116573735</v>
      </c>
      <c r="J31" s="247">
        <f>+'Monthly Expenses'!BM18</f>
        <v>7.2343333333333328</v>
      </c>
      <c r="K31" s="247">
        <f>+'Monthly Expenses'!BN18</f>
        <v>6.5740892528000012</v>
      </c>
      <c r="L31" s="248">
        <f>J31-K31</f>
        <v>0.66024408053333161</v>
      </c>
      <c r="M31" s="96">
        <f>IFERROR(L31/J31,"")</f>
        <v>9.1265366152144631E-2</v>
      </c>
      <c r="P31" s="278"/>
    </row>
    <row r="32" spans="2:18" s="27" customFormat="1" x14ac:dyDescent="0.25">
      <c r="C32" s="11" t="s">
        <v>35</v>
      </c>
      <c r="D32" s="55"/>
      <c r="E32" s="244">
        <f>+_xlfn.XLOOKUP($E$10,'Monthly Expenses'!$E$10:$BP$10,'Monthly Expenses'!$E32:$BP32,0)</f>
        <v>1.8231666666666666</v>
      </c>
      <c r="F32" s="244">
        <f>+_xlfn.XLOOKUP($F$10,'Monthly Expenses'!$E$10:$BP$10,'Monthly Expenses'!$E32:$BP32,0)</f>
        <v>1.912635449999998</v>
      </c>
      <c r="G32" s="245">
        <f>E32-F32</f>
        <v>-8.9468783333331414E-2</v>
      </c>
      <c r="H32" s="96">
        <f>IFERROR(G32/E32,"")</f>
        <v>-4.9073288234755326E-2</v>
      </c>
      <c r="I32"/>
      <c r="J32" s="247">
        <f>+'Monthly Expenses'!BM32</f>
        <v>20.054833333333335</v>
      </c>
      <c r="K32" s="247">
        <f>+'Monthly Expenses'!BN32</f>
        <v>11.660163213684211</v>
      </c>
      <c r="L32" s="248">
        <f>J32-K32</f>
        <v>8.394670119649124</v>
      </c>
      <c r="M32" s="96">
        <f>IFERROR(L32/J32,"")</f>
        <v>0.41858588301984345</v>
      </c>
    </row>
    <row r="33" spans="2:22" s="27" customFormat="1" x14ac:dyDescent="0.25">
      <c r="C33" s="11" t="s">
        <v>36</v>
      </c>
      <c r="D33" s="55"/>
      <c r="E33" s="244">
        <f>+_xlfn.XLOOKUP($E$10,'Monthly Expenses'!$E$10:$BP$10,'Monthly Expenses'!$E34:$BP34,0)</f>
        <v>0.31708333333333333</v>
      </c>
      <c r="F33" s="244">
        <f>+_xlfn.XLOOKUP($F$10,'Monthly Expenses'!$E$10:$BP$10,'Monthly Expenses'!$E34:$BP34,0)</f>
        <v>0.56508824000000002</v>
      </c>
      <c r="G33" s="245">
        <f>E33-F33</f>
        <v>-0.24800490666666669</v>
      </c>
      <c r="H33" s="96">
        <f>IFERROR(G33/E33,"")</f>
        <v>-0.78214425229960582</v>
      </c>
      <c r="I33"/>
      <c r="J33" s="247">
        <f>+'Monthly Expenses'!BM34</f>
        <v>3.4879166666666661</v>
      </c>
      <c r="K33" s="247">
        <f>+'Monthly Expenses'!BN34</f>
        <v>5.1308951399999998</v>
      </c>
      <c r="L33" s="248">
        <f>J33-K33</f>
        <v>-1.6429784733333337</v>
      </c>
      <c r="M33" s="96">
        <f>IFERROR(L33/J33,"")</f>
        <v>-0.47104866037510468</v>
      </c>
    </row>
    <row r="34" spans="2:22" s="27" customFormat="1" x14ac:dyDescent="0.25">
      <c r="C34" s="11" t="s">
        <v>37</v>
      </c>
      <c r="D34" s="55"/>
      <c r="E34" s="244">
        <f>+_xlfn.XLOOKUP($E$10,'Monthly Expenses'!$E$10:$BP$10,'Monthly Expenses'!$E35:$BP35,0)</f>
        <v>5.3749999999999999E-2</v>
      </c>
      <c r="F34" s="244">
        <f>+_xlfn.XLOOKUP($F$10,'Monthly Expenses'!$E$10:$BP$10,'Monthly Expenses'!$E35:$BP35,0)</f>
        <v>0</v>
      </c>
      <c r="G34" s="245">
        <f>E34-F34</f>
        <v>5.3749999999999999E-2</v>
      </c>
      <c r="H34" s="96">
        <f>IFERROR(G34/E34,"")</f>
        <v>1</v>
      </c>
      <c r="I34"/>
      <c r="J34" s="247">
        <f>+'Monthly Expenses'!BM35</f>
        <v>0.59125000000000005</v>
      </c>
      <c r="K34" s="247">
        <f>+'Monthly Expenses'!BN35</f>
        <v>0.39063874900000006</v>
      </c>
      <c r="L34" s="248">
        <f>J34-K34</f>
        <v>0.20061125099999999</v>
      </c>
      <c r="M34" s="96">
        <f>IFERROR(L34/J34,"")</f>
        <v>0.33930021310782238</v>
      </c>
    </row>
    <row r="35" spans="2:22" s="27" customFormat="1" x14ac:dyDescent="0.25">
      <c r="C35" s="11" t="s">
        <v>163</v>
      </c>
      <c r="D35" s="55"/>
      <c r="E35" s="244">
        <f>+_xlfn.XLOOKUP($E$10,'Monthly Expenses'!$E$10:$BP$10,'Monthly Expenses'!$E37:$BP37,0)</f>
        <v>25</v>
      </c>
      <c r="F35" s="244">
        <f>+_xlfn.XLOOKUP($F$10,'Monthly Expenses'!$E$10:$BP$10,'Monthly Expenses'!$E37:$BP37,0)</f>
        <v>23.845500000000001</v>
      </c>
      <c r="G35" s="245">
        <f t="shared" ref="G35" si="7">E35-F35</f>
        <v>1.1544999999999987</v>
      </c>
      <c r="H35" s="96">
        <f t="shared" ref="H35" si="8">IFERROR(G35/E35,"")</f>
        <v>4.617999999999995E-2</v>
      </c>
      <c r="I35"/>
      <c r="J35" s="247">
        <f>+'Monthly Expenses'!BM37</f>
        <v>281.03800000000001</v>
      </c>
      <c r="K35" s="247">
        <f>+'Monthly Expenses'!BN37</f>
        <v>269.89644199999998</v>
      </c>
      <c r="L35" s="248">
        <f t="shared" ref="L35" si="9">J35-K35</f>
        <v>11.141558000000032</v>
      </c>
      <c r="M35" s="96">
        <f t="shared" ref="M35" si="10">IFERROR(L35/J35,"")</f>
        <v>3.9644311445427419E-2</v>
      </c>
    </row>
    <row r="36" spans="2:22" s="27" customFormat="1" x14ac:dyDescent="0.25">
      <c r="B36"/>
      <c r="C36" s="80" t="s">
        <v>38</v>
      </c>
      <c r="D36" s="57"/>
      <c r="E36" s="232">
        <f>SUM(E31:E35)</f>
        <v>27.851666666666667</v>
      </c>
      <c r="F36" s="232">
        <f>SUM(F31:F35)</f>
        <v>26.87253655</v>
      </c>
      <c r="G36" s="232">
        <f>E36-F36</f>
        <v>0.97913011666666705</v>
      </c>
      <c r="H36" s="21">
        <f>IFERROR(G36/E36,"")</f>
        <v>3.5155171443959084E-2</v>
      </c>
      <c r="I36"/>
      <c r="J36" s="232">
        <f>SUM(J31:J35)</f>
        <v>312.40633333333335</v>
      </c>
      <c r="K36" s="232">
        <f>SUM(K31:K35)</f>
        <v>293.65222835548417</v>
      </c>
      <c r="L36" s="232">
        <f>J36-K36</f>
        <v>18.754104977849181</v>
      </c>
      <c r="M36" s="21">
        <f>IFERROR(L36/J36,"")</f>
        <v>6.003112925959412E-2</v>
      </c>
      <c r="O36" s="270"/>
      <c r="P36" s="270"/>
      <c r="Q36" s="270"/>
      <c r="R36" s="270"/>
      <c r="S36" s="270"/>
      <c r="T36" s="270"/>
      <c r="U36" s="270"/>
      <c r="V36" s="270"/>
    </row>
    <row r="37" spans="2:22" s="27" customFormat="1" ht="4.1500000000000004" customHeight="1" x14ac:dyDescent="0.25">
      <c r="C37" s="94"/>
      <c r="D37" s="54"/>
      <c r="E37" s="246"/>
      <c r="F37" s="246"/>
      <c r="G37" s="246"/>
      <c r="H37"/>
      <c r="I37"/>
      <c r="J37" s="249"/>
      <c r="K37" s="249"/>
      <c r="L37" s="249"/>
      <c r="M37"/>
    </row>
    <row r="38" spans="2:22" s="27" customFormat="1" ht="17.100000000000001" customHeight="1" x14ac:dyDescent="0.25">
      <c r="C38" s="93" t="s">
        <v>39</v>
      </c>
      <c r="D38" s="54"/>
      <c r="E38" s="246"/>
      <c r="F38" s="246"/>
      <c r="G38" s="246"/>
      <c r="H38"/>
      <c r="I38"/>
      <c r="J38" s="249"/>
      <c r="K38" s="249"/>
      <c r="L38" s="249"/>
      <c r="M38"/>
    </row>
    <row r="39" spans="2:22" s="27" customFormat="1" x14ac:dyDescent="0.25">
      <c r="C39" s="11" t="s">
        <v>40</v>
      </c>
      <c r="D39" s="55"/>
      <c r="E39" s="244">
        <f>+_xlfn.XLOOKUP($E$10,'Monthly Expenses'!$E$10:$BP$10,'Monthly Expenses'!$E45:$BP45,0)</f>
        <v>0.36650000000000005</v>
      </c>
      <c r="F39" s="244">
        <f>+_xlfn.XLOOKUP($F$10,'Monthly Expenses'!$E$10:$BP$10,'Monthly Expenses'!$E45:$BP45,0)</f>
        <v>0.27020208000000001</v>
      </c>
      <c r="G39" s="245">
        <f t="shared" ref="G39:G42" si="11">E39-F39</f>
        <v>9.6297920000000037E-2</v>
      </c>
      <c r="H39" s="96">
        <f>IFERROR(G39/E39,"")</f>
        <v>0.2627501227830833</v>
      </c>
      <c r="J39" s="247">
        <f>+'Monthly Expenses'!BM45</f>
        <v>4.0314999999999994</v>
      </c>
      <c r="K39" s="247">
        <f>+'Monthly Expenses'!BN45</f>
        <v>3.3072699116000002</v>
      </c>
      <c r="L39" s="248">
        <f t="shared" ref="L39:L42" si="12">J39-K39</f>
        <v>0.72423008839999925</v>
      </c>
      <c r="M39" s="96">
        <f t="shared" ref="M39:M42" si="13">IFERROR(L39/J39,"")</f>
        <v>0.17964283477613777</v>
      </c>
    </row>
    <row r="40" spans="2:22" s="27" customFormat="1" x14ac:dyDescent="0.25">
      <c r="C40" s="11" t="s">
        <v>41</v>
      </c>
      <c r="D40" s="55"/>
      <c r="E40" s="244">
        <f>+_xlfn.XLOOKUP($E$10,'Monthly Expenses'!$E$10:$BP$10,'Monthly Expenses'!$E55:$BP55,0)</f>
        <v>0.45583333333333331</v>
      </c>
      <c r="F40" s="244">
        <f>+_xlfn.XLOOKUP($F$10,'Monthly Expenses'!$E$10:$BP$10,'Monthly Expenses'!$E55:$BP55,0)</f>
        <v>0.35647584999999998</v>
      </c>
      <c r="G40" s="245">
        <f t="shared" si="11"/>
        <v>9.935748333333333E-2</v>
      </c>
      <c r="H40" s="96">
        <f t="shared" ref="H40:H42" si="14">IFERROR(G40/E40,"")</f>
        <v>0.21796888482632543</v>
      </c>
      <c r="J40" s="247">
        <f>+'Monthly Expenses'!BM55</f>
        <v>5.0141666666666662</v>
      </c>
      <c r="K40" s="247">
        <f>+'Monthly Expenses'!BN55</f>
        <v>2.8456303763157895</v>
      </c>
      <c r="L40" s="248">
        <f t="shared" si="12"/>
        <v>2.1685362903508767</v>
      </c>
      <c r="M40" s="96">
        <f t="shared" si="13"/>
        <v>0.43248189270750409</v>
      </c>
    </row>
    <row r="41" spans="2:22" s="27" customFormat="1" x14ac:dyDescent="0.25">
      <c r="C41" s="11" t="s">
        <v>36</v>
      </c>
      <c r="D41" s="55"/>
      <c r="E41" s="244">
        <f>+_xlfn.XLOOKUP($E$10,'Monthly Expenses'!$E$10:$BP$10,'Monthly Expenses'!$E57:$BP57,0)</f>
        <v>0.21141666666666667</v>
      </c>
      <c r="F41" s="244">
        <f>+_xlfn.XLOOKUP($F$10,'Monthly Expenses'!$E$10:$BP$10,'Monthly Expenses'!$E57:$BP57,0)</f>
        <v>0.37672549</v>
      </c>
      <c r="G41" s="245">
        <f t="shared" si="11"/>
        <v>-0.16530882333333333</v>
      </c>
      <c r="H41" s="96">
        <f t="shared" si="14"/>
        <v>-0.78191008277493101</v>
      </c>
      <c r="J41" s="247">
        <f>+'Monthly Expenses'!BM57</f>
        <v>2.3255833333333329</v>
      </c>
      <c r="K41" s="247">
        <f>+'Monthly Expenses'!BN57</f>
        <v>3.4198318799999998</v>
      </c>
      <c r="L41" s="248">
        <f t="shared" si="12"/>
        <v>-1.0942485466666669</v>
      </c>
      <c r="M41" s="96">
        <f t="shared" si="13"/>
        <v>-0.47052648296126443</v>
      </c>
    </row>
    <row r="42" spans="2:22" s="27" customFormat="1" x14ac:dyDescent="0.25">
      <c r="C42" s="11" t="s">
        <v>42</v>
      </c>
      <c r="D42" s="55"/>
      <c r="E42" s="244">
        <f>+_xlfn.XLOOKUP($E$10,'Monthly Expenses'!$E$10:$BP$10,'Monthly Expenses'!$E58:$BP58,0)</f>
        <v>0.10283333333333333</v>
      </c>
      <c r="F42" s="244">
        <f>+_xlfn.XLOOKUP($F$10,'Monthly Expenses'!$E$10:$BP$10,'Monthly Expenses'!$E58:$BP58,0)</f>
        <v>4.8654000000000003E-2</v>
      </c>
      <c r="G42" s="245">
        <f t="shared" si="11"/>
        <v>5.4179333333333329E-2</v>
      </c>
      <c r="H42" s="96">
        <f t="shared" si="14"/>
        <v>0.52686547811993512</v>
      </c>
      <c r="J42" s="247">
        <f>+'Monthly Expenses'!BM58</f>
        <v>1.1311666666666667</v>
      </c>
      <c r="K42" s="247">
        <f>+'Monthly Expenses'!BN58</f>
        <v>1.2002575809999998</v>
      </c>
      <c r="L42" s="248">
        <f t="shared" si="12"/>
        <v>-6.9090914333333142E-2</v>
      </c>
      <c r="M42" s="96">
        <f t="shared" si="13"/>
        <v>-6.107934079858536E-2</v>
      </c>
    </row>
    <row r="43" spans="2:22" s="27" customFormat="1" x14ac:dyDescent="0.25">
      <c r="B43"/>
      <c r="C43" s="80" t="s">
        <v>43</v>
      </c>
      <c r="D43" s="57"/>
      <c r="E43" s="232">
        <f>SUM(E39:E42)</f>
        <v>1.1365833333333333</v>
      </c>
      <c r="F43" s="232">
        <f>SUM(F39:F42)</f>
        <v>1.0520574200000001</v>
      </c>
      <c r="G43" s="232">
        <f>E43-F43</f>
        <v>8.4525913333333147E-2</v>
      </c>
      <c r="H43" s="21">
        <f>IFERROR(G43/E43,"")</f>
        <v>7.4368425837671226E-2</v>
      </c>
      <c r="I43"/>
      <c r="J43" s="232">
        <f>SUM(J39:J42)</f>
        <v>12.502416666666665</v>
      </c>
      <c r="K43" s="232">
        <f>SUM(K39:K42)</f>
        <v>10.772989748915791</v>
      </c>
      <c r="L43" s="232">
        <f>J43-K43</f>
        <v>1.7294269177508745</v>
      </c>
      <c r="M43" s="21">
        <f>IFERROR(L43/J43,"")</f>
        <v>0.13832741012077995</v>
      </c>
      <c r="O43" s="270"/>
      <c r="P43" s="270"/>
      <c r="Q43" s="270"/>
      <c r="R43" s="270"/>
      <c r="S43" s="270"/>
      <c r="T43" s="270"/>
      <c r="U43" s="270"/>
      <c r="V43" s="270"/>
    </row>
    <row r="44" spans="2:22" s="27" customFormat="1" ht="4.1500000000000004" customHeight="1" x14ac:dyDescent="0.25">
      <c r="C44" s="113"/>
      <c r="D44" s="54"/>
      <c r="E44" s="82"/>
      <c r="F44"/>
      <c r="G44"/>
      <c r="H44"/>
      <c r="I44"/>
      <c r="J44"/>
      <c r="K44"/>
      <c r="L44"/>
      <c r="M44"/>
    </row>
    <row r="45" spans="2:22" ht="8.25" customHeight="1" x14ac:dyDescent="0.25">
      <c r="E45" s="82"/>
    </row>
    <row r="46" spans="2:22" s="5" customFormat="1" ht="15.75" thickBot="1" x14ac:dyDescent="0.3">
      <c r="B46" s="53"/>
      <c r="C46" s="5" t="s">
        <v>169</v>
      </c>
      <c r="E46" s="250">
        <f>SUM(E36,E43)</f>
        <v>28.988250000000001</v>
      </c>
      <c r="F46" s="250">
        <f>SUM(F36,F43)</f>
        <v>27.92459397</v>
      </c>
      <c r="G46" s="243">
        <f>E46-F46</f>
        <v>1.0636560300000006</v>
      </c>
      <c r="H46" s="19">
        <f>IFERROR(G46/E46,"")</f>
        <v>3.669266099195366E-2</v>
      </c>
      <c r="J46" s="250">
        <f>SUM(J36,J43)</f>
        <v>324.90875</v>
      </c>
      <c r="K46" s="250">
        <f>SUM(K36,K43)</f>
        <v>304.42521810439996</v>
      </c>
      <c r="L46" s="243">
        <f>J46-K46</f>
        <v>20.483531895600038</v>
      </c>
      <c r="M46" s="19">
        <f>IFERROR(L46/J46,"")</f>
        <v>6.3043952788590762E-2</v>
      </c>
      <c r="O46" s="269"/>
      <c r="P46" s="269"/>
      <c r="Q46" s="269"/>
      <c r="R46" s="269"/>
      <c r="S46" s="269"/>
      <c r="T46" s="269"/>
      <c r="U46" s="269"/>
      <c r="V46" s="269"/>
    </row>
    <row r="47" spans="2:22" x14ac:dyDescent="0.25">
      <c r="E47" s="262"/>
      <c r="F47" s="262"/>
      <c r="G47" s="262"/>
      <c r="H47" s="262"/>
      <c r="J47" s="262"/>
      <c r="K47" s="262"/>
      <c r="L47" s="262"/>
      <c r="O47" s="262"/>
      <c r="P47" s="262"/>
      <c r="Q47" s="262"/>
      <c r="R47" s="262"/>
    </row>
    <row r="48" spans="2:22" x14ac:dyDescent="0.25">
      <c r="C48" s="202" t="s">
        <v>170</v>
      </c>
    </row>
    <row r="49" spans="1:13" ht="15.75" x14ac:dyDescent="0.25">
      <c r="A49" s="193"/>
      <c r="C49" s="202" t="s">
        <v>234</v>
      </c>
      <c r="E49" s="10"/>
    </row>
    <row r="50" spans="1:13" ht="15.75" x14ac:dyDescent="0.25">
      <c r="A50" s="193"/>
      <c r="C50" s="202" t="s">
        <v>274</v>
      </c>
    </row>
    <row r="51" spans="1:13" ht="15.75" x14ac:dyDescent="0.25">
      <c r="A51" s="193"/>
      <c r="C51" s="202" t="s">
        <v>273</v>
      </c>
    </row>
    <row r="52" spans="1:13" ht="15.75" x14ac:dyDescent="0.25">
      <c r="A52" s="193"/>
      <c r="C52" s="202" t="s">
        <v>272</v>
      </c>
    </row>
    <row r="53" spans="1:13" ht="15.75" x14ac:dyDescent="0.25">
      <c r="A53" s="193"/>
      <c r="C53" s="202" t="s">
        <v>275</v>
      </c>
    </row>
    <row r="56" spans="1:13" x14ac:dyDescent="0.25">
      <c r="E56" s="262"/>
      <c r="F56" s="262"/>
      <c r="G56" s="262"/>
      <c r="H56" s="262"/>
      <c r="J56" s="262"/>
      <c r="K56" s="262"/>
      <c r="L56" s="262"/>
      <c r="M56" s="262"/>
    </row>
  </sheetData>
  <mergeCells count="4">
    <mergeCell ref="E8:H8"/>
    <mergeCell ref="B2:E2"/>
    <mergeCell ref="B3:E3"/>
    <mergeCell ref="B4:E4"/>
  </mergeCells>
  <pageMargins left="0.7" right="0.7" top="0.75" bottom="0.75" header="0.3" footer="0.3"/>
  <pageSetup scale="71" orientation="landscape" r:id="rId1"/>
  <extLst>
    <ext xmlns:x14="http://schemas.microsoft.com/office/spreadsheetml/2009/9/main" uri="{CCE6A557-97BC-4b89-ADB6-D9C93CAAB3DF}">
      <x14:dataValidations xmlns:xm="http://schemas.microsoft.com/office/excel/2006/main" disablePrompts="1" count="1">
        <x14:dataValidation type="list" showInputMessage="1" showErrorMessage="1" xr:uid="{C3E022C2-E770-4E5F-8F6B-3F504681A08F}">
          <x14:formula1>
            <xm:f>Expenses_FY25B!$S$4:$AD$4</xm:f>
          </x14:formula1>
          <xm:sqref>E8:H8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
  <sheetViews>
    <sheetView showGridLines="0" zoomScale="71" zoomScaleNormal="100" workbookViewId="0"/>
  </sheetViews>
  <sheetFormatPr defaultColWidth="8.7109375" defaultRowHeight="15" x14ac:dyDescent="0.25"/>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BV70"/>
  <sheetViews>
    <sheetView showGridLines="0" view="pageBreakPreview" zoomScale="71" zoomScaleNormal="85" zoomScaleSheetLayoutView="100" workbookViewId="0">
      <pane ySplit="10" topLeftCell="A11" activePane="bottomLeft" state="frozen"/>
      <selection activeCell="BM84" sqref="BM84"/>
      <selection pane="bottomLeft"/>
    </sheetView>
  </sheetViews>
  <sheetFormatPr defaultColWidth="12" defaultRowHeight="15" outlineLevelCol="1" x14ac:dyDescent="0.25"/>
  <cols>
    <col min="1" max="1" width="4" customWidth="1"/>
    <col min="2" max="2" width="7.28515625" bestFit="1" customWidth="1"/>
    <col min="3" max="3" width="64.5703125" bestFit="1" customWidth="1"/>
    <col min="4" max="4" width="2.42578125" customWidth="1"/>
    <col min="5" max="5" width="10.7109375" hidden="1" customWidth="1" outlineLevel="1"/>
    <col min="6" max="6" width="9.7109375" hidden="1" customWidth="1" outlineLevel="1"/>
    <col min="7" max="7" width="10.7109375" hidden="1" customWidth="1" outlineLevel="1"/>
    <col min="8" max="8" width="11" hidden="1" customWidth="1" outlineLevel="1"/>
    <col min="9" max="9" width="1.5703125" customWidth="1" collapsed="1"/>
    <col min="10" max="10" width="10.7109375" hidden="1" customWidth="1" outlineLevel="1"/>
    <col min="11" max="11" width="9.7109375" hidden="1" customWidth="1" outlineLevel="1"/>
    <col min="12" max="12" width="10.7109375" hidden="1" customWidth="1" outlineLevel="1"/>
    <col min="13" max="13" width="11" hidden="1" customWidth="1" outlineLevel="1"/>
    <col min="14" max="14" width="1.5703125" customWidth="1" collapsed="1"/>
    <col min="15" max="15" width="10.7109375" hidden="1" customWidth="1" outlineLevel="1"/>
    <col min="16" max="16" width="9.7109375" hidden="1" customWidth="1" outlineLevel="1"/>
    <col min="17" max="17" width="10.7109375" hidden="1" customWidth="1" outlineLevel="1"/>
    <col min="18" max="18" width="10.42578125" hidden="1" customWidth="1" outlineLevel="1"/>
    <col min="19" max="19" width="1.5703125" customWidth="1" collapsed="1"/>
    <col min="20" max="20" width="10.7109375" hidden="1" customWidth="1" outlineLevel="1"/>
    <col min="21" max="21" width="9.7109375" hidden="1" customWidth="1" outlineLevel="1"/>
    <col min="22" max="22" width="10.7109375" hidden="1" customWidth="1" outlineLevel="1"/>
    <col min="23" max="23" width="11" hidden="1" customWidth="1" outlineLevel="1"/>
    <col min="24" max="24" width="1.5703125" customWidth="1" collapsed="1"/>
    <col min="25" max="25" width="10.7109375" hidden="1" customWidth="1" outlineLevel="1"/>
    <col min="26" max="26" width="9.7109375" hidden="1" customWidth="1" outlineLevel="1"/>
    <col min="27" max="27" width="10.7109375" hidden="1" customWidth="1" outlineLevel="1"/>
    <col min="28" max="28" width="11" hidden="1" customWidth="1" outlineLevel="1"/>
    <col min="29" max="29" width="1.5703125" customWidth="1" collapsed="1"/>
    <col min="30" max="30" width="10.7109375" hidden="1" customWidth="1" outlineLevel="1"/>
    <col min="31" max="31" width="9.7109375" hidden="1" customWidth="1" outlineLevel="1"/>
    <col min="32" max="32" width="10.7109375" hidden="1" customWidth="1" outlineLevel="1"/>
    <col min="33" max="33" width="11" hidden="1" customWidth="1" outlineLevel="1"/>
    <col min="34" max="34" width="1.5703125" customWidth="1" collapsed="1"/>
    <col min="35" max="35" width="10.7109375" hidden="1" customWidth="1" outlineLevel="1"/>
    <col min="36" max="36" width="9.7109375" hidden="1" customWidth="1" outlineLevel="1"/>
    <col min="37" max="37" width="10.7109375" hidden="1" customWidth="1" outlineLevel="1"/>
    <col min="38" max="38" width="12" hidden="1" customWidth="1" outlineLevel="1"/>
    <col min="39" max="39" width="1.5703125" customWidth="1" collapsed="1"/>
    <col min="40" max="40" width="10.7109375" hidden="1" customWidth="1" outlineLevel="1"/>
    <col min="41" max="41" width="9.7109375" hidden="1" customWidth="1" outlineLevel="1"/>
    <col min="42" max="42" width="10.7109375" hidden="1" customWidth="1" outlineLevel="1"/>
    <col min="43" max="43" width="12" hidden="1" customWidth="1" outlineLevel="1"/>
    <col min="44" max="44" width="1.5703125" customWidth="1" collapsed="1"/>
    <col min="45" max="45" width="10.7109375" hidden="1" customWidth="1" outlineLevel="1"/>
    <col min="46" max="46" width="9.7109375" hidden="1" customWidth="1" outlineLevel="1"/>
    <col min="47" max="47" width="10.7109375" hidden="1" customWidth="1" outlineLevel="1"/>
    <col min="48" max="48" width="12" hidden="1" customWidth="1" outlineLevel="1"/>
    <col min="49" max="49" width="1.5703125" customWidth="1" collapsed="1"/>
    <col min="50" max="50" width="10.7109375" hidden="1" customWidth="1" outlineLevel="1"/>
    <col min="51" max="51" width="9.7109375" hidden="1" customWidth="1" outlineLevel="1"/>
    <col min="52" max="52" width="10.7109375" hidden="1" customWidth="1" outlineLevel="1"/>
    <col min="53" max="53" width="12" hidden="1" customWidth="1" outlineLevel="1"/>
    <col min="54" max="54" width="1.5703125" customWidth="1" collapsed="1"/>
    <col min="55" max="55" width="10.7109375" customWidth="1" outlineLevel="1"/>
    <col min="56" max="56" width="9.7109375" customWidth="1" outlineLevel="1"/>
    <col min="57" max="57" width="10.7109375" customWidth="1" outlineLevel="1"/>
    <col min="58" max="58" width="11" customWidth="1" outlineLevel="1"/>
    <col min="59" max="59" width="1.5703125" customWidth="1"/>
    <col min="60" max="60" width="10.7109375" hidden="1" customWidth="1" outlineLevel="1"/>
    <col min="61" max="61" width="9.7109375" hidden="1" customWidth="1" outlineLevel="1"/>
    <col min="62" max="62" width="10.7109375" hidden="1" customWidth="1" outlineLevel="1"/>
    <col min="63" max="63" width="12" hidden="1" customWidth="1" outlineLevel="1"/>
    <col min="64" max="64" width="1.5703125" customWidth="1" collapsed="1"/>
    <col min="65" max="65" width="12.28515625" customWidth="1" outlineLevel="1"/>
    <col min="66" max="66" width="14.28515625" customWidth="1" outlineLevel="1"/>
    <col min="67" max="67" width="12.28515625" customWidth="1" outlineLevel="1"/>
    <col min="68" max="68" width="12" bestFit="1" customWidth="1"/>
    <col min="69" max="69" width="4" customWidth="1"/>
    <col min="70" max="70" width="14.28515625" bestFit="1" customWidth="1"/>
    <col min="71" max="71" width="14.5703125" bestFit="1" customWidth="1"/>
  </cols>
  <sheetData>
    <row r="1" spans="2:70" x14ac:dyDescent="0.25">
      <c r="C1" s="2"/>
    </row>
    <row r="2" spans="2:70" ht="15.75" x14ac:dyDescent="0.25">
      <c r="B2" s="314" t="s">
        <v>1</v>
      </c>
      <c r="C2" s="314"/>
      <c r="D2" s="314"/>
      <c r="E2" s="314"/>
      <c r="J2" s="59"/>
      <c r="O2" s="59"/>
      <c r="T2" s="59"/>
      <c r="Y2" s="59"/>
      <c r="AD2" s="59"/>
      <c r="AF2" s="59"/>
      <c r="AI2" s="59"/>
      <c r="AN2" s="59"/>
      <c r="AS2" s="59"/>
      <c r="AX2" s="59"/>
      <c r="BC2" s="59"/>
      <c r="BH2" s="59"/>
      <c r="BM2" s="59"/>
    </row>
    <row r="3" spans="2:70" ht="15.75" x14ac:dyDescent="0.25">
      <c r="B3" s="314" t="s">
        <v>45</v>
      </c>
      <c r="C3" s="314"/>
      <c r="D3" s="314"/>
      <c r="E3" s="314"/>
      <c r="J3" s="59"/>
      <c r="O3" s="59"/>
      <c r="T3" s="59"/>
      <c r="Y3" s="59"/>
      <c r="AD3" s="59"/>
      <c r="AF3" s="59"/>
      <c r="AI3" s="59"/>
      <c r="AN3" s="59"/>
      <c r="AS3" s="59"/>
      <c r="AX3" s="59"/>
      <c r="BC3" s="59"/>
      <c r="BH3" s="59"/>
      <c r="BM3" s="59"/>
    </row>
    <row r="4" spans="2:70" ht="15.75" x14ac:dyDescent="0.25">
      <c r="B4" s="315" t="s">
        <v>152</v>
      </c>
      <c r="C4" s="315"/>
      <c r="D4" s="315"/>
      <c r="E4" s="315"/>
    </row>
    <row r="5" spans="2:70" ht="15.75" x14ac:dyDescent="0.25">
      <c r="B5" s="107" t="s">
        <v>18</v>
      </c>
      <c r="C5" s="106">
        <f>+Cover!$L$4</f>
        <v>45853</v>
      </c>
      <c r="D5" s="108"/>
      <c r="E5" s="108"/>
      <c r="J5" s="59"/>
      <c r="O5" s="59"/>
      <c r="T5" s="59"/>
      <c r="Y5" s="59"/>
      <c r="AD5" s="59"/>
      <c r="AF5" s="59"/>
      <c r="AI5" s="59"/>
      <c r="AN5" s="59"/>
      <c r="AS5" s="59"/>
      <c r="AX5" s="59"/>
      <c r="BC5" s="59"/>
      <c r="BH5" s="59"/>
      <c r="BM5" s="59"/>
    </row>
    <row r="6" spans="2:70" x14ac:dyDescent="0.25">
      <c r="B6" s="101"/>
      <c r="C6" s="101"/>
      <c r="D6" s="101"/>
      <c r="E6" s="101"/>
      <c r="J6" s="101"/>
      <c r="O6" s="101"/>
      <c r="T6" s="101"/>
      <c r="Y6" s="101"/>
      <c r="AD6" s="101"/>
      <c r="AF6" s="101"/>
      <c r="AI6" s="311"/>
      <c r="AN6" s="311"/>
      <c r="AS6" s="311"/>
      <c r="AX6" s="311"/>
      <c r="BC6" s="311"/>
      <c r="BH6" s="101"/>
      <c r="BM6" s="101"/>
    </row>
    <row r="7" spans="2:70" ht="28.5" x14ac:dyDescent="0.45">
      <c r="C7" s="3" t="s">
        <v>153</v>
      </c>
    </row>
    <row r="8" spans="2:70" x14ac:dyDescent="0.25">
      <c r="C8" t="s">
        <v>19</v>
      </c>
      <c r="E8" s="15">
        <v>45474</v>
      </c>
      <c r="F8" s="16"/>
      <c r="G8" s="16"/>
      <c r="H8" s="16"/>
      <c r="J8" s="15">
        <f>+EOMONTH(E8,1)</f>
        <v>45535</v>
      </c>
      <c r="K8" s="16"/>
      <c r="L8" s="16"/>
      <c r="M8" s="16"/>
      <c r="O8" s="15">
        <f>+EOMONTH(J8,1)</f>
        <v>45565</v>
      </c>
      <c r="P8" s="16"/>
      <c r="Q8" s="16"/>
      <c r="R8" s="16"/>
      <c r="T8" s="15">
        <v>45596</v>
      </c>
      <c r="U8" s="16"/>
      <c r="V8" s="16"/>
      <c r="W8" s="16"/>
      <c r="Y8" s="15">
        <f>+EOMONTH(O8,2)</f>
        <v>45626</v>
      </c>
      <c r="Z8" s="16"/>
      <c r="AA8" s="16"/>
      <c r="AB8" s="16"/>
      <c r="AD8" s="15">
        <f>+EOMONTH(Y8,1)</f>
        <v>45657</v>
      </c>
      <c r="AE8" s="16"/>
      <c r="AF8" s="15"/>
      <c r="AG8" s="16"/>
      <c r="AI8" s="15">
        <f>+EOMONTH(AD8,1)</f>
        <v>45688</v>
      </c>
      <c r="AJ8" s="16"/>
      <c r="AK8" s="16"/>
      <c r="AL8" s="16"/>
      <c r="AN8" s="15">
        <f>+EOMONTH(AI8,1)</f>
        <v>45716</v>
      </c>
      <c r="AO8" s="16"/>
      <c r="AP8" s="16"/>
      <c r="AQ8" s="16"/>
      <c r="AS8" s="15">
        <f>+EOMONTH(AN8,1)</f>
        <v>45747</v>
      </c>
      <c r="AT8" s="16"/>
      <c r="AU8" s="16"/>
      <c r="AV8" s="16"/>
      <c r="AX8" s="15">
        <f>+EOMONTH(AS8,1)</f>
        <v>45777</v>
      </c>
      <c r="AY8" s="16"/>
      <c r="AZ8" s="16"/>
      <c r="BA8" s="16"/>
      <c r="BC8" s="15">
        <f>+EOMONTH(AX8,1)</f>
        <v>45808</v>
      </c>
      <c r="BD8" s="16"/>
      <c r="BE8" s="16"/>
      <c r="BF8" s="16"/>
      <c r="BH8" s="15">
        <f>+EOMONTH(BC8,1)</f>
        <v>45838</v>
      </c>
      <c r="BI8" s="16"/>
      <c r="BJ8" s="16"/>
      <c r="BK8" s="16"/>
      <c r="BM8" s="88" t="s">
        <v>20</v>
      </c>
      <c r="BN8" s="89"/>
      <c r="BO8" s="89"/>
      <c r="BP8" s="89"/>
    </row>
    <row r="9" spans="2:70" hidden="1" x14ac:dyDescent="0.25">
      <c r="E9" s="15">
        <f>+EOMONTH(E8,0)</f>
        <v>45504</v>
      </c>
      <c r="F9" s="16"/>
      <c r="G9" s="16"/>
      <c r="H9" s="16"/>
      <c r="J9" s="15">
        <f>+EOMONTH(J8,0)</f>
        <v>45535</v>
      </c>
      <c r="K9" s="16"/>
      <c r="L9" s="16"/>
      <c r="M9" s="16"/>
      <c r="O9" s="15">
        <f>+EOMONTH(O8,0)</f>
        <v>45565</v>
      </c>
      <c r="P9" s="16"/>
      <c r="Q9" s="16"/>
      <c r="R9" s="16"/>
      <c r="T9" s="15">
        <v>45596</v>
      </c>
      <c r="U9" s="16"/>
      <c r="V9" s="16"/>
      <c r="W9" s="16"/>
      <c r="Y9" s="15">
        <f>+EOMONTH(Y8,0)</f>
        <v>45626</v>
      </c>
      <c r="Z9" s="16"/>
      <c r="AA9" s="16"/>
      <c r="AB9" s="16"/>
      <c r="AD9" s="15">
        <f>+EOMONTH(AD8,0)</f>
        <v>45657</v>
      </c>
      <c r="AE9" s="16"/>
      <c r="AF9" s="15"/>
      <c r="AG9" s="16"/>
      <c r="AI9" s="15">
        <f>+EOMONTH(AI8,0)</f>
        <v>45688</v>
      </c>
      <c r="AJ9" s="16"/>
      <c r="AK9" s="16"/>
      <c r="AL9" s="16"/>
      <c r="AN9" s="15">
        <f>+EOMONTH(AN8,0)</f>
        <v>45716</v>
      </c>
      <c r="AO9" s="16"/>
      <c r="AP9" s="16"/>
      <c r="AQ9" s="16"/>
      <c r="AS9" s="15">
        <f>+EOMONTH(AS8,0)</f>
        <v>45747</v>
      </c>
      <c r="AT9" s="16"/>
      <c r="AU9" s="16"/>
      <c r="AV9" s="16"/>
      <c r="AX9" s="15">
        <f>+EOMONTH(AX8,0)</f>
        <v>45777</v>
      </c>
      <c r="AY9" s="16"/>
      <c r="AZ9" s="16"/>
      <c r="BA9" s="16"/>
      <c r="BC9" s="15">
        <f>+EOMONTH(BC8,0)</f>
        <v>45808</v>
      </c>
      <c r="BD9" s="16"/>
      <c r="BE9" s="16"/>
      <c r="BF9" s="16"/>
      <c r="BH9" s="15">
        <f>+EOMONTH(BH8,0)</f>
        <v>45838</v>
      </c>
      <c r="BI9" s="16"/>
      <c r="BJ9" s="16"/>
      <c r="BK9" s="16"/>
      <c r="BM9" s="88" t="s">
        <v>175</v>
      </c>
      <c r="BN9" s="89"/>
      <c r="BO9" s="89"/>
      <c r="BP9" s="89"/>
    </row>
    <row r="10" spans="2:70" s="5" customFormat="1" ht="45" customHeight="1" collapsed="1" x14ac:dyDescent="0.25">
      <c r="C10" s="17" t="s">
        <v>31</v>
      </c>
      <c r="D10" s="4"/>
      <c r="E10" s="17" t="str">
        <f>+TEXT(E$8,"MMM-YY ") &amp; "Budget"</f>
        <v>Jul-24 Budget</v>
      </c>
      <c r="F10" s="17" t="str">
        <f>+TEXT(E$8,"MMM-YY ") &amp; "Actual"</f>
        <v>Jul-24 Actual</v>
      </c>
      <c r="G10" s="17" t="str">
        <f>+TEXT(E$8,"MMM-YY ") &amp; "Variance ($)"</f>
        <v>Jul-24 Variance ($)</v>
      </c>
      <c r="H10" s="17" t="str">
        <f>+TEXT(E$8,"MMM-YY ") &amp; "Variance (%)"</f>
        <v>Jul-24 Variance (%)</v>
      </c>
      <c r="I10" s="4"/>
      <c r="J10" s="17" t="str">
        <f>+TEXT(J$8,"MMM-YY ") &amp; "Budget"</f>
        <v>Aug-24 Budget</v>
      </c>
      <c r="K10" s="17" t="str">
        <f>+TEXT(J$8,"MMM-YY ") &amp; "Actual"</f>
        <v>Aug-24 Actual</v>
      </c>
      <c r="L10" s="17" t="str">
        <f>+TEXT(J$8,"MMM-YY ") &amp; "Variance ($)"</f>
        <v>Aug-24 Variance ($)</v>
      </c>
      <c r="M10" s="17" t="str">
        <f>+TEXT(J$8,"MMM-YY ") &amp; "Variance (%)"</f>
        <v>Aug-24 Variance (%)</v>
      </c>
      <c r="N10" s="4"/>
      <c r="O10" s="17" t="str">
        <f>+TEXT(O$8,"MMM-YY ") &amp; "Budget"</f>
        <v>Sep-24 Budget</v>
      </c>
      <c r="P10" s="17" t="str">
        <f>+TEXT(O$8,"MMM-YY ") &amp; "Actual"</f>
        <v>Sep-24 Actual</v>
      </c>
      <c r="Q10" s="17" t="str">
        <f>+TEXT(O$8,"MMM-YY ") &amp; "Variance ($)"</f>
        <v>Sep-24 Variance ($)</v>
      </c>
      <c r="R10" s="17" t="str">
        <f>+TEXT(O$8,"MMM-YY ") &amp; "Variance (%)"</f>
        <v>Sep-24 Variance (%)</v>
      </c>
      <c r="S10" s="4"/>
      <c r="T10" s="17" t="s">
        <v>200</v>
      </c>
      <c r="U10" s="17" t="s">
        <v>201</v>
      </c>
      <c r="V10" s="17" t="s">
        <v>202</v>
      </c>
      <c r="W10" s="17" t="s">
        <v>203</v>
      </c>
      <c r="X10" s="4"/>
      <c r="Y10" s="17" t="str">
        <f>+TEXT(Y$8,"MMM-YY ") &amp; "Budget"</f>
        <v>Nov-24 Budget</v>
      </c>
      <c r="Z10" s="17" t="str">
        <f>+TEXT(Y$8,"MMM-YY ") &amp; "Actual"</f>
        <v>Nov-24 Actual</v>
      </c>
      <c r="AA10" s="17" t="str">
        <f>+TEXT(Y$8,"MMM-YY ") &amp; "Variance ($)"</f>
        <v>Nov-24 Variance ($)</v>
      </c>
      <c r="AB10" s="17" t="str">
        <f>+TEXT(Y$8,"MMM-YY ") &amp; "Variance (%)"</f>
        <v>Nov-24 Variance (%)</v>
      </c>
      <c r="AC10" s="4"/>
      <c r="AD10" s="17" t="str">
        <f>+TEXT(AD$8,"MMM-YY ") &amp; "Budget"</f>
        <v>Dec-24 Budget</v>
      </c>
      <c r="AE10" s="17" t="str">
        <f>+TEXT(AD$8,"MMM-YY ") &amp; "Actual"</f>
        <v>Dec-24 Actual</v>
      </c>
      <c r="AF10" s="17" t="str">
        <f>+TEXT(AD$8,"MMM-YY ") &amp; "Variance ($)"</f>
        <v>Dec-24 Variance ($)</v>
      </c>
      <c r="AG10" s="17" t="str">
        <f>+TEXT(AD$8,"MMM-YY ") &amp; "Variance (%)"</f>
        <v>Dec-24 Variance (%)</v>
      </c>
      <c r="AH10" s="4"/>
      <c r="AI10" s="17" t="str">
        <f>+TEXT(AI$8,"MMM-YY ") &amp; "Budget"</f>
        <v>Jan-25 Budget</v>
      </c>
      <c r="AJ10" s="17" t="str">
        <f>+TEXT(AI$8,"MMM-YY ") &amp; "Actual"</f>
        <v>Jan-25 Actual</v>
      </c>
      <c r="AK10" s="17" t="str">
        <f>+TEXT(AI$8,"MMM-YY ") &amp; "Variance ($)"</f>
        <v>Jan-25 Variance ($)</v>
      </c>
      <c r="AL10" s="17" t="str">
        <f>+TEXT(AI$8,"MMM-YY ") &amp; "Variance (%)"</f>
        <v>Jan-25 Variance (%)</v>
      </c>
      <c r="AM10" s="4"/>
      <c r="AN10" s="17" t="str">
        <f>+TEXT(AN$8,"MMM-YY ") &amp; "Budget"</f>
        <v>Feb-25 Budget</v>
      </c>
      <c r="AO10" s="17" t="str">
        <f>+TEXT(AN$8,"MMM-YY ") &amp; "Actual"</f>
        <v>Feb-25 Actual</v>
      </c>
      <c r="AP10" s="17" t="str">
        <f>+TEXT(AN$8,"MMM-YY ") &amp; "Variance ($)"</f>
        <v>Feb-25 Variance ($)</v>
      </c>
      <c r="AQ10" s="17" t="str">
        <f>+TEXT(AN$8,"MMM-YY ") &amp; "Variance (%)"</f>
        <v>Feb-25 Variance (%)</v>
      </c>
      <c r="AR10" s="4"/>
      <c r="AS10" s="17" t="str">
        <f>+TEXT(AS$8,"MMM-YY ") &amp; "Budget"</f>
        <v>Mar-25 Budget</v>
      </c>
      <c r="AT10" s="17" t="str">
        <f>+TEXT(AS$8,"MMM-YY ") &amp; "Actual"</f>
        <v>Mar-25 Actual</v>
      </c>
      <c r="AU10" s="17" t="str">
        <f>+TEXT(AS$8,"MMM-YY ") &amp; "Variance ($)"</f>
        <v>Mar-25 Variance ($)</v>
      </c>
      <c r="AV10" s="17" t="str">
        <f>+TEXT(AS$8,"MMM-YY ") &amp; "Variance (%)"</f>
        <v>Mar-25 Variance (%)</v>
      </c>
      <c r="AW10" s="4"/>
      <c r="AX10" s="17" t="str">
        <f>+TEXT(AX$8,"MMM-YY ") &amp; "Budget"</f>
        <v>Apr-25 Budget</v>
      </c>
      <c r="AY10" s="17" t="str">
        <f>+TEXT(AX$8,"MMM-YY ") &amp; "Actual"</f>
        <v>Apr-25 Actual</v>
      </c>
      <c r="AZ10" s="17" t="str">
        <f>+TEXT(AX$8,"MMM-YY ") &amp; "Variance ($)"</f>
        <v>Apr-25 Variance ($)</v>
      </c>
      <c r="BA10" s="17" t="str">
        <f>+TEXT(AX$8,"MMM-YY ") &amp; "Variance (%)"</f>
        <v>Apr-25 Variance (%)</v>
      </c>
      <c r="BB10" s="4"/>
      <c r="BC10" s="17" t="str">
        <f>+TEXT(BC$8,"MMM-YY ") &amp; "Budget"</f>
        <v>May-25 Budget</v>
      </c>
      <c r="BD10" s="17" t="str">
        <f>+TEXT(BC$8,"MMM-YY ") &amp; "Actual"</f>
        <v>May-25 Actual</v>
      </c>
      <c r="BE10" s="17" t="str">
        <f>+TEXT(BC$8,"MMM-YY ") &amp; "Variance ($)"</f>
        <v>May-25 Variance ($)</v>
      </c>
      <c r="BF10" s="17" t="str">
        <f>+TEXT(BC$8,"MMM-YY ") &amp; "Variance (%)"</f>
        <v>May-25 Variance (%)</v>
      </c>
      <c r="BG10" s="4"/>
      <c r="BH10" s="17" t="str">
        <f>+TEXT(BH$8,"MMM-YY ") &amp; "Budget"</f>
        <v>Jun-25 Budget</v>
      </c>
      <c r="BI10" s="17" t="str">
        <f>+TEXT(BH$8,"MMM-YY ") &amp; "Actual"</f>
        <v>Jun-25 Actual</v>
      </c>
      <c r="BJ10" s="17" t="str">
        <f>+TEXT(BH$8,"MMM-YY ") &amp; "Variance ($)"</f>
        <v>Jun-25 Variance ($)</v>
      </c>
      <c r="BK10" s="17" t="str">
        <f>+TEXT(BH$8,"MMM-YY ") &amp; "Variance (%)"</f>
        <v>Jun-25 Variance (%)</v>
      </c>
      <c r="BL10" s="4"/>
      <c r="BM10" s="90" t="s">
        <v>51</v>
      </c>
      <c r="BN10" s="90" t="str">
        <f>+TEXT(BM$8,"MMM-YY ") &amp; "Actual"</f>
        <v>YTD Actual</v>
      </c>
      <c r="BO10" s="90" t="str">
        <f>+TEXT(BM$8,"MMM-YY ") &amp; "Variance ($)"</f>
        <v>YTD Variance ($)</v>
      </c>
      <c r="BP10" s="90" t="str">
        <f>+TEXT(BM$8,"MMM-YY ") &amp; "Variance (%)"</f>
        <v>YTD Variance (%)</v>
      </c>
    </row>
    <row r="12" spans="2:70" x14ac:dyDescent="0.25">
      <c r="B12" s="53" t="s">
        <v>44</v>
      </c>
      <c r="C12" s="81" t="s">
        <v>58</v>
      </c>
      <c r="E12" s="10"/>
      <c r="F12" s="12"/>
      <c r="G12" s="13"/>
      <c r="H12" s="9"/>
      <c r="J12" s="10"/>
      <c r="K12" s="12"/>
      <c r="L12" s="13"/>
      <c r="M12" s="9"/>
      <c r="O12" s="10"/>
      <c r="P12" s="12"/>
      <c r="Q12" s="13"/>
      <c r="R12" s="9"/>
      <c r="T12" s="10"/>
      <c r="U12" s="12"/>
      <c r="V12" s="13"/>
      <c r="W12" s="24"/>
      <c r="Y12" s="10"/>
      <c r="Z12" s="12"/>
      <c r="AA12" s="13"/>
      <c r="AB12" s="24"/>
      <c r="AD12" s="10"/>
      <c r="AE12" s="12"/>
      <c r="AF12" s="10"/>
      <c r="AG12" s="24"/>
      <c r="AI12" s="10"/>
      <c r="AJ12" s="12"/>
      <c r="AK12" s="13"/>
      <c r="AL12" s="24"/>
      <c r="AN12" s="10"/>
      <c r="AO12" s="12"/>
      <c r="AP12" s="13"/>
      <c r="AQ12" s="24"/>
      <c r="AS12" s="10"/>
      <c r="AT12" s="12"/>
      <c r="AU12" s="13"/>
      <c r="AV12" s="24"/>
      <c r="AX12" s="10"/>
      <c r="AY12" s="12"/>
      <c r="AZ12" s="13"/>
      <c r="BA12" s="24"/>
      <c r="BC12" s="10"/>
      <c r="BD12" s="12"/>
      <c r="BE12" s="13"/>
      <c r="BF12" s="24"/>
      <c r="BH12" s="10"/>
      <c r="BI12" s="12"/>
      <c r="BJ12" s="13"/>
      <c r="BK12" s="24"/>
      <c r="BM12" s="235"/>
      <c r="BN12" s="236"/>
      <c r="BO12" s="13"/>
      <c r="BP12" s="24"/>
    </row>
    <row r="13" spans="2:70" x14ac:dyDescent="0.25">
      <c r="B13" s="53"/>
      <c r="C13" s="80" t="s">
        <v>53</v>
      </c>
      <c r="E13" s="10"/>
      <c r="F13" s="12"/>
      <c r="G13" s="13"/>
      <c r="H13" s="9"/>
      <c r="J13" s="10"/>
      <c r="K13" s="12"/>
      <c r="L13" s="13"/>
      <c r="M13" s="9"/>
      <c r="O13" s="10"/>
      <c r="P13" s="12"/>
      <c r="Q13" s="13"/>
      <c r="R13" s="9"/>
      <c r="T13" s="285"/>
      <c r="U13" s="12"/>
      <c r="V13" s="13"/>
      <c r="W13" s="24"/>
      <c r="Y13" s="285"/>
      <c r="Z13" s="12"/>
      <c r="AA13" s="13"/>
      <c r="AB13" s="24"/>
      <c r="AD13" s="285"/>
      <c r="AE13" s="12"/>
      <c r="AF13" s="10"/>
      <c r="AG13" s="24"/>
      <c r="AI13" s="285"/>
      <c r="AJ13" s="12"/>
      <c r="AK13" s="13"/>
      <c r="AL13" s="24"/>
      <c r="AN13" s="10"/>
      <c r="AO13" s="12"/>
      <c r="AP13" s="13"/>
      <c r="AQ13" s="24"/>
      <c r="AS13" s="10"/>
      <c r="AT13" s="12"/>
      <c r="AU13" s="13"/>
      <c r="AV13" s="24"/>
      <c r="AX13" s="10"/>
      <c r="AY13" s="12"/>
      <c r="AZ13" s="13"/>
      <c r="BA13" s="24"/>
      <c r="BC13" s="10"/>
      <c r="BD13" s="12"/>
      <c r="BE13" s="13"/>
      <c r="BF13" s="24"/>
      <c r="BH13" s="10"/>
      <c r="BI13" s="12"/>
      <c r="BJ13" s="13"/>
      <c r="BK13" s="24"/>
      <c r="BM13" s="235"/>
      <c r="BN13" s="236"/>
      <c r="BO13" s="13"/>
      <c r="BP13" s="24"/>
    </row>
    <row r="14" spans="2:70" x14ac:dyDescent="0.25">
      <c r="B14">
        <v>48</v>
      </c>
      <c r="C14" s="11" t="s">
        <v>59</v>
      </c>
      <c r="E14" s="227">
        <f>+_xlfn.XLOOKUP($B14,Expenses_FY25B!$B:$B,Expenses_FY25B!S:S)/1000</f>
        <v>0.38850000000000001</v>
      </c>
      <c r="F14" s="228">
        <v>0.42769185999999998</v>
      </c>
      <c r="G14" s="229">
        <f t="shared" ref="G14:G18" si="0">E14-F14</f>
        <v>-3.9191859999999967E-2</v>
      </c>
      <c r="H14" s="20">
        <f>IFERROR(G14/E14,"n.a.")</f>
        <v>-0.10087994851994843</v>
      </c>
      <c r="J14" s="227">
        <f>+_xlfn.XLOOKUP($B14,Expenses_FY25B!$B:$B,Expenses_FY25B!T:T)/1000</f>
        <v>0.38850000000000001</v>
      </c>
      <c r="K14" s="228">
        <v>0.63809519000000003</v>
      </c>
      <c r="L14" s="229">
        <f t="shared" ref="L14:L18" si="1">J14-K14</f>
        <v>-0.24959519000000002</v>
      </c>
      <c r="M14" s="20">
        <f>IFERROR(L14/J14,"n.a.")</f>
        <v>-0.6424586615186616</v>
      </c>
      <c r="O14" s="227">
        <f>+_xlfn.XLOOKUP($B14,Expenses_FY25B!$B:$B,Expenses_FY25B!U:U)/1000</f>
        <v>0.38850000000000001</v>
      </c>
      <c r="P14" s="228">
        <v>0.43358805000000006</v>
      </c>
      <c r="Q14" s="229">
        <f t="shared" ref="Q14:Q18" si="2">O14-P14</f>
        <v>-4.5088050000000046E-2</v>
      </c>
      <c r="R14" s="20">
        <f>IFERROR(Q14/O14,"n.a.")</f>
        <v>-0.11605675675675688</v>
      </c>
      <c r="T14" s="227">
        <f>+_xlfn.XLOOKUP($B14,Expenses_FY25B!$B:$B,Expenses_FY25B!V:V)/1000</f>
        <v>0.38850000000000001</v>
      </c>
      <c r="U14" s="228">
        <v>0.44059965000000001</v>
      </c>
      <c r="V14" s="229">
        <f t="shared" ref="V14:V18" si="3">T14-U14</f>
        <v>-5.2099649999999997E-2</v>
      </c>
      <c r="W14" s="20">
        <f>IFERROR(V14/T14,"n.a.")</f>
        <v>-0.1341046332046332</v>
      </c>
      <c r="Y14" s="227">
        <f>+_xlfn.XLOOKUP($B14,Expenses_FY25B!$B:$B,Expenses_FY25B!W:W)/1000</f>
        <v>0.38850000000000001</v>
      </c>
      <c r="Z14" s="228">
        <v>0.44782315</v>
      </c>
      <c r="AA14" s="229">
        <f t="shared" ref="AA14:AA18" si="4">Y14-Z14</f>
        <v>-5.9323149999999991E-2</v>
      </c>
      <c r="AB14" s="20">
        <f>IFERROR(AA14/Y14,"n.a.")</f>
        <v>-0.15269794079794077</v>
      </c>
      <c r="AD14" s="227">
        <f>+_xlfn.XLOOKUP($B14,Expenses_FY25B!$B:$B,Expenses_FY25B!X:X)/1000</f>
        <v>0.38850000000000001</v>
      </c>
      <c r="AE14" s="228">
        <v>0.44943935000000007</v>
      </c>
      <c r="AF14" s="227">
        <f t="shared" ref="AF14:AF18" si="5">AD14-AE14</f>
        <v>-6.0939350000000059E-2</v>
      </c>
      <c r="AG14" s="20">
        <f>IFERROR(AF14/AD14,"n.a.")</f>
        <v>-0.15685804375804391</v>
      </c>
      <c r="AI14" s="227">
        <f>+_xlfn.XLOOKUP($B14,Expenses_FY25B!$B:$B,Expenses_FY25B!Y:Y)/1000</f>
        <v>0.38850000000000001</v>
      </c>
      <c r="AJ14" s="228">
        <v>0.45168212999999996</v>
      </c>
      <c r="AK14" s="229">
        <f t="shared" ref="AK14:AK18" si="6">AI14-AJ14</f>
        <v>-6.3182129999999948E-2</v>
      </c>
      <c r="AL14" s="20">
        <f>IFERROR(AK14/AI14,"n.a.")</f>
        <v>-0.1626309652509651</v>
      </c>
      <c r="AN14" s="227">
        <f>+_xlfn.XLOOKUP($B14,Expenses_FY25B!$B:$B,Expenses_FY25B!Z:Z)/1000</f>
        <v>0.38850000000000001</v>
      </c>
      <c r="AO14" s="228">
        <v>0.45925546</v>
      </c>
      <c r="AP14" s="229">
        <f t="shared" ref="AP14:AP18" si="7">AN14-AO14</f>
        <v>-7.0755459999999992E-2</v>
      </c>
      <c r="AQ14" s="20">
        <f>IFERROR(AP14/AN14,"n.a.")</f>
        <v>-0.18212473616473615</v>
      </c>
      <c r="AS14" s="227">
        <f>+_xlfn.XLOOKUP($B14,Expenses_FY25B!$B:$B,Expenses_FY25B!AA:AA)/1000</f>
        <v>0.38850000000000001</v>
      </c>
      <c r="AT14" s="228">
        <v>0.64681891000000002</v>
      </c>
      <c r="AU14" s="229">
        <f t="shared" ref="AU14:AU18" si="8">AS14-AT14</f>
        <v>-0.25831891000000001</v>
      </c>
      <c r="AV14" s="20">
        <f>IFERROR(AU14/AS14,"n.a.")</f>
        <v>-0.66491353925353924</v>
      </c>
      <c r="AX14" s="227">
        <f>+_xlfn.XLOOKUP($B14,Expenses_FY25B!$B:$B,Expenses_FY25B!AB:AB)/1000</f>
        <v>0.38850000000000001</v>
      </c>
      <c r="AY14" s="228">
        <v>0.43561850000000002</v>
      </c>
      <c r="AZ14" s="229">
        <f t="shared" ref="AZ14:AZ18" si="9">AX14-AY14</f>
        <v>-4.7118500000000008E-2</v>
      </c>
      <c r="BA14" s="20">
        <f>IFERROR(AZ14/AX14,"n.a.")</f>
        <v>-0.1212831402831403</v>
      </c>
      <c r="BC14" s="227">
        <f>+_xlfn.XLOOKUP($B14,Expenses_FY25B!$B:$B,Expenses_FY25B!AC:AC)/1000</f>
        <v>0.38850000000000001</v>
      </c>
      <c r="BD14" s="228">
        <v>0.44549240000000001</v>
      </c>
      <c r="BE14" s="229">
        <f t="shared" ref="BE14:BE18" si="10">BC14-BD14</f>
        <v>-5.6992399999999999E-2</v>
      </c>
      <c r="BF14" s="20">
        <f>IFERROR(BE14/BC14,"n.a.")</f>
        <v>-0.14669858429858429</v>
      </c>
      <c r="BH14" s="227">
        <f>+_xlfn.XLOOKUP($B14,Expenses_FY25B!$B:$B,Expenses_FY25B!AC:AC)/1000</f>
        <v>0.38850000000000001</v>
      </c>
      <c r="BI14" s="228"/>
      <c r="BJ14" s="229">
        <f t="shared" ref="BJ14:BJ18" si="11">BH14-BI14</f>
        <v>0.38850000000000001</v>
      </c>
      <c r="BK14" s="20">
        <f>IFERROR(BJ14/BH14,"n.a.")</f>
        <v>1</v>
      </c>
      <c r="BM14" s="233">
        <f>+E14+J14+O14+T14+Y14+AD14+AI14+AN14+AS14+AX14+BC14</f>
        <v>4.2735000000000003</v>
      </c>
      <c r="BN14" s="233">
        <f>+F14+K14+P14+U14+Z14+AE14+AJ14+AO14+AT14+AY14+BD14</f>
        <v>5.2761046500000006</v>
      </c>
      <c r="BO14" s="229">
        <f t="shared" ref="BO14:BO18" si="12">BM14-BN14</f>
        <v>-1.0026046500000003</v>
      </c>
      <c r="BP14" s="20">
        <f>IFERROR(BO14/BM14,"n.a.")</f>
        <v>-0.23460972270972277</v>
      </c>
    </row>
    <row r="15" spans="2:70" x14ac:dyDescent="0.25">
      <c r="B15">
        <v>49</v>
      </c>
      <c r="C15" s="11" t="s">
        <v>60</v>
      </c>
      <c r="E15" s="227">
        <f>+_xlfn.XLOOKUP($B15,Expenses_FY25B!$B:$B,Expenses_FY25B!S:S)/1000</f>
        <v>0.23400000000000001</v>
      </c>
      <c r="F15" s="228">
        <v>9.1848499999999986E-2</v>
      </c>
      <c r="G15" s="229">
        <f t="shared" si="0"/>
        <v>0.14215150000000004</v>
      </c>
      <c r="H15" s="20">
        <f>IFERROR(G15/E15,"n.a.")</f>
        <v>0.60748504273504289</v>
      </c>
      <c r="J15" s="227">
        <f>+_xlfn.XLOOKUP($B15,Expenses_FY25B!$B:$B,Expenses_FY25B!T:T)/1000</f>
        <v>0.23400000000000001</v>
      </c>
      <c r="K15" s="228">
        <v>0.13573336000000003</v>
      </c>
      <c r="L15" s="229">
        <f t="shared" si="1"/>
        <v>9.8266639999999988E-2</v>
      </c>
      <c r="M15" s="20">
        <f>IFERROR(L15/J15,"n.a.")</f>
        <v>0.4199429059829059</v>
      </c>
      <c r="O15" s="227">
        <f>+_xlfn.XLOOKUP($B15,Expenses_FY25B!$B:$B,Expenses_FY25B!U:U)/1000</f>
        <v>0.23400000000000001</v>
      </c>
      <c r="P15" s="228">
        <v>9.1022180000000008E-2</v>
      </c>
      <c r="Q15" s="229">
        <f t="shared" si="2"/>
        <v>0.14297782000000001</v>
      </c>
      <c r="R15" s="20">
        <f>IFERROR(Q15/O15,"n.a.")</f>
        <v>0.61101632478632473</v>
      </c>
      <c r="T15" s="227">
        <f>+_xlfn.XLOOKUP($B15,Expenses_FY25B!$B:$B,Expenses_FY25B!V:V)/1000</f>
        <v>0.23400000000000001</v>
      </c>
      <c r="U15" s="228">
        <v>9.3246949999999981E-2</v>
      </c>
      <c r="V15" s="229">
        <f t="shared" si="3"/>
        <v>0.14075305000000005</v>
      </c>
      <c r="W15" s="20">
        <f>IFERROR(V15/T15,"n.a.")</f>
        <v>0.6015087606837608</v>
      </c>
      <c r="Y15" s="227">
        <f>+_xlfn.XLOOKUP($B15,Expenses_FY25B!$B:$B,Expenses_FY25B!W:W)/1000</f>
        <v>0.23400000000000001</v>
      </c>
      <c r="Z15" s="228">
        <v>0.10613889999999998</v>
      </c>
      <c r="AA15" s="229">
        <f t="shared" si="4"/>
        <v>0.12786110000000003</v>
      </c>
      <c r="AB15" s="20">
        <f>IFERROR(AA15/Y15,"n.a.")</f>
        <v>0.54641495726495737</v>
      </c>
      <c r="AD15" s="227">
        <f>+_xlfn.XLOOKUP($B15,Expenses_FY25B!$B:$B,Expenses_FY25B!X:X)/1000</f>
        <v>0.23400000000000001</v>
      </c>
      <c r="AE15" s="228">
        <v>9.8213750000000002E-2</v>
      </c>
      <c r="AF15" s="227">
        <f t="shared" si="5"/>
        <v>0.13578625</v>
      </c>
      <c r="AG15" s="20">
        <f>IFERROR(AF15/AD15,"n.a.")</f>
        <v>0.58028311965811963</v>
      </c>
      <c r="AI15" s="227">
        <f>+_xlfn.XLOOKUP($B15,Expenses_FY25B!$B:$B,Expenses_FY25B!Y:Y)/1000</f>
        <v>0.23400000000000001</v>
      </c>
      <c r="AJ15" s="228">
        <v>9.9763890000000008E-2</v>
      </c>
      <c r="AK15" s="229">
        <f t="shared" si="6"/>
        <v>0.13423611000000002</v>
      </c>
      <c r="AL15" s="20">
        <f>IFERROR(AK15/AI15,"n.a.")</f>
        <v>0.57365858974358974</v>
      </c>
      <c r="AN15" s="227">
        <f>+_xlfn.XLOOKUP($B15,Expenses_FY25B!$B:$B,Expenses_FY25B!Z:Z)/1000</f>
        <v>0.23400000000000001</v>
      </c>
      <c r="AO15" s="228">
        <v>0.1055731</v>
      </c>
      <c r="AP15" s="229">
        <f t="shared" si="7"/>
        <v>0.12842690000000001</v>
      </c>
      <c r="AQ15" s="20">
        <f>IFERROR(AP15/AN15,"n.a.")</f>
        <v>0.54883290598290602</v>
      </c>
      <c r="AS15" s="227">
        <f>+_xlfn.XLOOKUP($B15,Expenses_FY25B!$B:$B,Expenses_FY25B!AA:AA)/1000</f>
        <v>0.23400000000000001</v>
      </c>
      <c r="AT15" s="228">
        <v>0.14521727000000001</v>
      </c>
      <c r="AU15" s="229">
        <f t="shared" si="8"/>
        <v>8.8782730000000004E-2</v>
      </c>
      <c r="AV15" s="20">
        <f>IFERROR(AU15/AS15,"n.a.")</f>
        <v>0.37941337606837605</v>
      </c>
      <c r="AX15" s="227">
        <f>+_xlfn.XLOOKUP($B15,Expenses_FY25B!$B:$B,Expenses_FY25B!AB:AB)/1000</f>
        <v>0.23400000000000001</v>
      </c>
      <c r="AY15" s="228">
        <v>9.9489130000000009E-2</v>
      </c>
      <c r="AZ15" s="229">
        <f t="shared" si="9"/>
        <v>0.13451087</v>
      </c>
      <c r="BA15" s="20">
        <f>IFERROR(AZ15/AX15,"n.a.")</f>
        <v>0.57483277777777775</v>
      </c>
      <c r="BC15" s="227">
        <f>+_xlfn.XLOOKUP($B15,Expenses_FY25B!$B:$B,Expenses_FY25B!AC:AC)/1000</f>
        <v>0.23400000000000001</v>
      </c>
      <c r="BD15" s="228">
        <v>9.674387000000001E-2</v>
      </c>
      <c r="BE15" s="229">
        <f t="shared" si="10"/>
        <v>0.13725613</v>
      </c>
      <c r="BF15" s="20">
        <f>IFERROR(BE15/BC15,"n.a.")</f>
        <v>0.58656465811965808</v>
      </c>
      <c r="BH15" s="227">
        <f>+_xlfn.XLOOKUP($B15,Expenses_FY25B!$B:$B,Expenses_FY25B!AC:AC)/1000</f>
        <v>0.23400000000000001</v>
      </c>
      <c r="BI15" s="228"/>
      <c r="BJ15" s="229">
        <f t="shared" si="11"/>
        <v>0.23400000000000001</v>
      </c>
      <c r="BK15" s="20">
        <f>IFERROR(BJ15/BH15,"n.a.")</f>
        <v>1</v>
      </c>
      <c r="BM15" s="233">
        <f t="shared" ref="BM15:BM17" si="13">+E15+J15+O15+T15+Y15+AD15+AI15+AN15+AS15+AX15+BC15</f>
        <v>2.5740000000000003</v>
      </c>
      <c r="BN15" s="233">
        <f t="shared" ref="BN15:BN17" si="14">+F15+K15+P15+U15+Z15+AE15+AJ15+AO15+AT15+AY15+BD15</f>
        <v>1.1629909</v>
      </c>
      <c r="BO15" s="229">
        <f t="shared" si="12"/>
        <v>1.4110091000000002</v>
      </c>
      <c r="BP15" s="20">
        <f>IFERROR(BO15/BM15,"n.a.")</f>
        <v>0.54817758352758361</v>
      </c>
      <c r="BR15" s="9"/>
    </row>
    <row r="16" spans="2:70" x14ac:dyDescent="0.25">
      <c r="B16">
        <v>50</v>
      </c>
      <c r="C16" s="11" t="s">
        <v>61</v>
      </c>
      <c r="E16" s="227">
        <f>+_xlfn.XLOOKUP($B16,Expenses_FY25B!$B:$B,Expenses_FY25B!S:S)/1000</f>
        <v>3.1416666666666662E-2</v>
      </c>
      <c r="F16" s="228">
        <v>1.3733700000000003E-2</v>
      </c>
      <c r="G16" s="229">
        <f t="shared" si="0"/>
        <v>1.7682966666666661E-2</v>
      </c>
      <c r="H16" s="20">
        <f t="shared" ref="H16:H17" si="15">IFERROR(G16/E16,"n.a.")</f>
        <v>0.56285305039787792</v>
      </c>
      <c r="J16" s="227">
        <f>+_xlfn.XLOOKUP($B16,Expenses_FY25B!$B:$B,Expenses_FY25B!T:T)/1000</f>
        <v>3.1416666666666662E-2</v>
      </c>
      <c r="K16" s="228">
        <v>2.2739570000000001E-2</v>
      </c>
      <c r="L16" s="229">
        <f t="shared" si="1"/>
        <v>8.6770966666666616E-3</v>
      </c>
      <c r="M16" s="20">
        <f t="shared" ref="M16:M17" si="16">IFERROR(L16/J16,"n.a.")</f>
        <v>0.27619405835543753</v>
      </c>
      <c r="O16" s="227">
        <f>+_xlfn.XLOOKUP($B16,Expenses_FY25B!$B:$B,Expenses_FY25B!U:U)/1000</f>
        <v>3.1416666666666662E-2</v>
      </c>
      <c r="P16" s="228">
        <v>1.6502830000000003E-2</v>
      </c>
      <c r="Q16" s="229">
        <f t="shared" si="2"/>
        <v>1.4913836666666659E-2</v>
      </c>
      <c r="R16" s="20">
        <f t="shared" ref="R16:R17" si="17">IFERROR(Q16/O16,"n.a.")</f>
        <v>0.47471098143236057</v>
      </c>
      <c r="T16" s="227">
        <f>+_xlfn.XLOOKUP($B16,Expenses_FY25B!$B:$B,Expenses_FY25B!V:V)/1000</f>
        <v>3.1416666666666662E-2</v>
      </c>
      <c r="U16" s="228">
        <v>1.3892430000000002E-2</v>
      </c>
      <c r="V16" s="229">
        <f t="shared" si="3"/>
        <v>1.7524236666666658E-2</v>
      </c>
      <c r="W16" s="20">
        <f t="shared" ref="W16:W17" si="18">IFERROR(V16/T16,"n.a.")</f>
        <v>0.5578006366047743</v>
      </c>
      <c r="Y16" s="227">
        <f>+_xlfn.XLOOKUP($B16,Expenses_FY25B!$B:$B,Expenses_FY25B!W:W)/1000</f>
        <v>3.1416666666666662E-2</v>
      </c>
      <c r="Z16" s="228">
        <v>7.7809300000000001E-3</v>
      </c>
      <c r="AA16" s="229">
        <f t="shared" si="4"/>
        <v>2.3635736666666664E-2</v>
      </c>
      <c r="AB16" s="20">
        <f>IFERROR(AA16/Y16,"n.a.")</f>
        <v>0.75233114058355444</v>
      </c>
      <c r="AD16" s="227">
        <f>+_xlfn.XLOOKUP($B16,Expenses_FY25B!$B:$B,Expenses_FY25B!X:X)/1000</f>
        <v>3.1416666666666662E-2</v>
      </c>
      <c r="AE16" s="228">
        <v>7.2932199999999996E-3</v>
      </c>
      <c r="AF16" s="227">
        <f t="shared" si="5"/>
        <v>2.4123446666666663E-2</v>
      </c>
      <c r="AG16" s="20">
        <f t="shared" ref="AG16:AG17" si="19">IFERROR(AF16/AD16,"n.a.")</f>
        <v>0.76785506631299738</v>
      </c>
      <c r="AI16" s="227">
        <f>+_xlfn.XLOOKUP($B16,Expenses_FY25B!$B:$B,Expenses_FY25B!Y:Y)/1000</f>
        <v>3.1416666666666662E-2</v>
      </c>
      <c r="AJ16" s="228">
        <v>6.5618899999999999E-3</v>
      </c>
      <c r="AK16" s="229">
        <f t="shared" si="6"/>
        <v>2.4854776666666661E-2</v>
      </c>
      <c r="AL16" s="20">
        <f t="shared" ref="AL16:AL17" si="20">IFERROR(AK16/AI16,"n.a.")</f>
        <v>0.791133474801061</v>
      </c>
      <c r="AN16" s="227">
        <f>+_xlfn.XLOOKUP($B16,Expenses_FY25B!$B:$B,Expenses_FY25B!Z:Z)/1000</f>
        <v>3.1416666666666662E-2</v>
      </c>
      <c r="AO16" s="228">
        <v>9.1572600000000004E-3</v>
      </c>
      <c r="AP16" s="229">
        <f t="shared" si="7"/>
        <v>2.2259406666666662E-2</v>
      </c>
      <c r="AQ16" s="20">
        <f t="shared" ref="AQ16:AQ17" si="21">IFERROR(AP16/AN16,"n.a.")</f>
        <v>0.70852222811671084</v>
      </c>
      <c r="AS16" s="227">
        <f>+_xlfn.XLOOKUP($B16,Expenses_FY25B!$B:$B,Expenses_FY25B!AA:AA)/1000</f>
        <v>3.1416666666666662E-2</v>
      </c>
      <c r="AT16" s="228">
        <v>1.0087269999999999E-2</v>
      </c>
      <c r="AU16" s="229">
        <f t="shared" si="8"/>
        <v>2.1329396666666663E-2</v>
      </c>
      <c r="AV16" s="20">
        <f t="shared" ref="AV16:AV17" si="22">IFERROR(AU16/AS16,"n.a.")</f>
        <v>0.67891978779840845</v>
      </c>
      <c r="AX16" s="227">
        <f>+_xlfn.XLOOKUP($B16,Expenses_FY25B!$B:$B,Expenses_FY25B!AB:AB)/1000</f>
        <v>3.1416666666666662E-2</v>
      </c>
      <c r="AY16" s="228">
        <v>7.895619999999999E-3</v>
      </c>
      <c r="AZ16" s="229">
        <f t="shared" si="9"/>
        <v>2.3521046666666663E-2</v>
      </c>
      <c r="BA16" s="20">
        <f t="shared" ref="BA16:BA17" si="23">IFERROR(AZ16/AX16,"n.a.")</f>
        <v>0.74868053050397876</v>
      </c>
      <c r="BC16" s="227">
        <f>+_xlfn.XLOOKUP($B16,Expenses_FY25B!$B:$B,Expenses_FY25B!AC:AC)/1000</f>
        <v>3.1416666666666662E-2</v>
      </c>
      <c r="BD16" s="228">
        <v>6.3461699999999999E-3</v>
      </c>
      <c r="BE16" s="229">
        <f t="shared" si="10"/>
        <v>2.5070496666666664E-2</v>
      </c>
      <c r="BF16" s="20">
        <f t="shared" ref="BF16:BF17" si="24">IFERROR(BE16/BC16,"n.a.")</f>
        <v>0.79799989389920423</v>
      </c>
      <c r="BH16" s="227">
        <f>+_xlfn.XLOOKUP($B16,Expenses_FY25B!$B:$B,Expenses_FY25B!AC:AC)/1000</f>
        <v>3.1416666666666662E-2</v>
      </c>
      <c r="BI16" s="228"/>
      <c r="BJ16" s="229">
        <f t="shared" si="11"/>
        <v>3.1416666666666662E-2</v>
      </c>
      <c r="BK16" s="20">
        <f t="shared" ref="BK16:BK17" si="25">IFERROR(BJ16/BH16,"n.a.")</f>
        <v>1</v>
      </c>
      <c r="BM16" s="233">
        <f t="shared" si="13"/>
        <v>0.34558333333333319</v>
      </c>
      <c r="BN16" s="233">
        <f t="shared" si="14"/>
        <v>0.12199089</v>
      </c>
      <c r="BO16" s="229">
        <f t="shared" si="12"/>
        <v>0.22359244333333317</v>
      </c>
      <c r="BP16" s="20">
        <f t="shared" ref="BP16:BP17" si="26">IFERROR(BO16/BM16,"n.a.")</f>
        <v>0.64700007716421493</v>
      </c>
      <c r="BR16" s="9"/>
    </row>
    <row r="17" spans="2:74" x14ac:dyDescent="0.25">
      <c r="B17">
        <v>51</v>
      </c>
      <c r="C17" s="11" t="s">
        <v>62</v>
      </c>
      <c r="E17" s="227">
        <f>+_xlfn.XLOOKUP($B17,Expenses_FY25B!$B:$B,Expenses_FY25B!S:S)/1000</f>
        <v>3.7499999999999999E-3</v>
      </c>
      <c r="F17" s="228">
        <v>1.6480440000000004E-3</v>
      </c>
      <c r="G17" s="229">
        <f t="shared" si="0"/>
        <v>2.1019559999999994E-3</v>
      </c>
      <c r="H17" s="20">
        <f t="shared" si="15"/>
        <v>0.56052159999999984</v>
      </c>
      <c r="J17" s="227">
        <f>+_xlfn.XLOOKUP($B17,Expenses_FY25B!$B:$B,Expenses_FY25B!T:T)/1000</f>
        <v>3.7499999999999999E-3</v>
      </c>
      <c r="K17" s="228">
        <v>2.7287484000000002E-3</v>
      </c>
      <c r="L17" s="229">
        <f t="shared" si="1"/>
        <v>1.0212515999999997E-3</v>
      </c>
      <c r="M17" s="20">
        <f t="shared" si="16"/>
        <v>0.27233375999999992</v>
      </c>
      <c r="O17" s="227">
        <f>+_xlfn.XLOOKUP($B17,Expenses_FY25B!$B:$B,Expenses_FY25B!U:U)/1000</f>
        <v>3.7499999999999999E-3</v>
      </c>
      <c r="P17" s="228">
        <v>1.9803396000000004E-3</v>
      </c>
      <c r="Q17" s="229">
        <f t="shared" si="2"/>
        <v>1.7696603999999994E-3</v>
      </c>
      <c r="R17" s="20">
        <f t="shared" si="17"/>
        <v>0.47190943999999985</v>
      </c>
      <c r="T17" s="227">
        <f>+_xlfn.XLOOKUP($B17,Expenses_FY25B!$B:$B,Expenses_FY25B!V:V)/1000</f>
        <v>3.7499999999999999E-3</v>
      </c>
      <c r="U17" s="228">
        <v>1.6670916000000003E-3</v>
      </c>
      <c r="V17" s="229">
        <f t="shared" si="3"/>
        <v>2.0829083999999998E-3</v>
      </c>
      <c r="W17" s="20">
        <f t="shared" si="18"/>
        <v>0.55544223999999998</v>
      </c>
      <c r="Y17" s="227">
        <f>+_xlfn.XLOOKUP($B17,Expenses_FY25B!$B:$B,Expenses_FY25B!W:W)/1000</f>
        <v>3.7499999999999999E-3</v>
      </c>
      <c r="Z17" s="228">
        <v>9.3371160000000003E-4</v>
      </c>
      <c r="AA17" s="229">
        <f t="shared" si="4"/>
        <v>2.8162883999999998E-3</v>
      </c>
      <c r="AB17" s="20">
        <f t="shared" ref="AB17" si="27">IFERROR(AA17/Y17,"n.a.")</f>
        <v>0.75101023999999994</v>
      </c>
      <c r="AD17" s="227">
        <f>+_xlfn.XLOOKUP($B17,Expenses_FY25B!$B:$B,Expenses_FY25B!X:X)/1000</f>
        <v>3.7499999999999999E-3</v>
      </c>
      <c r="AE17" s="228">
        <v>8.7518639999999994E-4</v>
      </c>
      <c r="AF17" s="227">
        <f t="shared" si="5"/>
        <v>2.8748135999999997E-3</v>
      </c>
      <c r="AG17" s="20">
        <f t="shared" si="19"/>
        <v>0.7666169599999999</v>
      </c>
      <c r="AI17" s="227">
        <f>+_xlfn.XLOOKUP($B17,Expenses_FY25B!$B:$B,Expenses_FY25B!Y:Y)/1000</f>
        <v>3.7499999999999999E-3</v>
      </c>
      <c r="AJ17" s="228">
        <v>3.7889999999999998E-5</v>
      </c>
      <c r="AK17" s="229">
        <f t="shared" si="6"/>
        <v>3.7121099999999998E-3</v>
      </c>
      <c r="AL17" s="20">
        <f t="shared" si="20"/>
        <v>0.989896</v>
      </c>
      <c r="AN17" s="227">
        <f>+_xlfn.XLOOKUP($B17,Expenses_FY25B!$B:$B,Expenses_FY25B!Z:Z)/1000</f>
        <v>3.7499999999999999E-3</v>
      </c>
      <c r="AO17" s="228">
        <v>1.0988712E-3</v>
      </c>
      <c r="AP17" s="229">
        <f t="shared" si="7"/>
        <v>2.6511287999999998E-3</v>
      </c>
      <c r="AQ17" s="20">
        <f t="shared" si="21"/>
        <v>0.70696767999999999</v>
      </c>
      <c r="AS17" s="227">
        <f>+_xlfn.XLOOKUP($B17,Expenses_FY25B!$B:$B,Expenses_FY25B!AA:AA)/1000</f>
        <v>3.7499999999999999E-3</v>
      </c>
      <c r="AT17" s="228">
        <v>3.9370999999999997E-4</v>
      </c>
      <c r="AU17" s="229">
        <f t="shared" si="8"/>
        <v>3.3562900000000001E-3</v>
      </c>
      <c r="AV17" s="20">
        <f t="shared" si="22"/>
        <v>0.89501066666666673</v>
      </c>
      <c r="AX17" s="227">
        <f>+_xlfn.XLOOKUP($B17,Expenses_FY25B!$B:$B,Expenses_FY25B!AB:AB)/1000</f>
        <v>3.7499999999999999E-3</v>
      </c>
      <c r="AY17" s="228">
        <v>9.0879999999999997E-4</v>
      </c>
      <c r="AZ17" s="229">
        <f t="shared" si="9"/>
        <v>2.8411999999999999E-3</v>
      </c>
      <c r="BA17" s="20">
        <f t="shared" si="23"/>
        <v>0.75765333333333329</v>
      </c>
      <c r="BC17" s="227">
        <f>+_xlfn.XLOOKUP($B17,Expenses_FY25B!$B:$B,Expenses_FY25B!AC:AC)/1000</f>
        <v>3.7499999999999999E-3</v>
      </c>
      <c r="BD17" s="228">
        <v>7.3041999999999996E-4</v>
      </c>
      <c r="BE17" s="229">
        <f t="shared" si="10"/>
        <v>3.01958E-3</v>
      </c>
      <c r="BF17" s="20">
        <f t="shared" si="24"/>
        <v>0.80522133333333334</v>
      </c>
      <c r="BH17" s="227">
        <f>+_xlfn.XLOOKUP($B17,Expenses_FY25B!$B:$B,Expenses_FY25B!AC:AC)/1000</f>
        <v>3.7499999999999999E-3</v>
      </c>
      <c r="BI17" s="228"/>
      <c r="BJ17" s="229">
        <f t="shared" si="11"/>
        <v>3.7499999999999999E-3</v>
      </c>
      <c r="BK17" s="20">
        <f t="shared" si="25"/>
        <v>1</v>
      </c>
      <c r="BM17" s="233">
        <f t="shared" si="13"/>
        <v>4.1250000000000009E-2</v>
      </c>
      <c r="BN17" s="233">
        <f t="shared" si="14"/>
        <v>1.3002812800000003E-2</v>
      </c>
      <c r="BO17" s="229">
        <f t="shared" si="12"/>
        <v>2.8247187200000006E-2</v>
      </c>
      <c r="BP17" s="20">
        <f t="shared" si="26"/>
        <v>0.68478029575757571</v>
      </c>
      <c r="BR17" s="308"/>
      <c r="BS17" s="309"/>
      <c r="BT17" s="265"/>
      <c r="BV17" s="265"/>
    </row>
    <row r="18" spans="2:74" s="5" customFormat="1" x14ac:dyDescent="0.25">
      <c r="C18" s="80" t="s">
        <v>166</v>
      </c>
      <c r="D18"/>
      <c r="E18" s="232">
        <f>SUM(E14:E17)</f>
        <v>0.65766666666666673</v>
      </c>
      <c r="F18" s="232">
        <f>SUM(F14:F17)</f>
        <v>0.53492210399999984</v>
      </c>
      <c r="G18" s="232">
        <f t="shared" si="0"/>
        <v>0.12274456266666689</v>
      </c>
      <c r="H18" s="21">
        <f>IFERROR(G18/E18,"")</f>
        <v>0.18663643588444026</v>
      </c>
      <c r="J18" s="232">
        <f>SUM(J14:J17)</f>
        <v>0.65766666666666673</v>
      </c>
      <c r="K18" s="232">
        <f>SUM(K14:K17)</f>
        <v>0.79929686840000014</v>
      </c>
      <c r="L18" s="232">
        <f t="shared" si="1"/>
        <v>-0.14163020173333341</v>
      </c>
      <c r="M18" s="21">
        <f>IFERROR(L18/J18,"")</f>
        <v>-0.21535256218955914</v>
      </c>
      <c r="O18" s="232">
        <f>SUM(O14:O17)</f>
        <v>0.65766666666666673</v>
      </c>
      <c r="P18" s="232">
        <f>SUM(P14:P17)</f>
        <v>0.54309339960000003</v>
      </c>
      <c r="Q18" s="232">
        <f t="shared" si="2"/>
        <v>0.11457326706666671</v>
      </c>
      <c r="R18" s="21">
        <f>IFERROR(Q18/O18,"")</f>
        <v>0.17421175935124181</v>
      </c>
      <c r="T18" s="232">
        <f>SUM(T14:T17)</f>
        <v>0.65766666666666673</v>
      </c>
      <c r="U18" s="232">
        <f>SUM(U14:U17)</f>
        <v>0.54940612159999991</v>
      </c>
      <c r="V18" s="232">
        <f t="shared" si="3"/>
        <v>0.10826054506666682</v>
      </c>
      <c r="W18" s="21">
        <f>IFERROR(V18/T18,"")</f>
        <v>0.16461309437404989</v>
      </c>
      <c r="Y18" s="232">
        <f>SUM(Y14:Y17)</f>
        <v>0.65766666666666673</v>
      </c>
      <c r="Z18" s="232">
        <f>SUM(Z14:Z17)</f>
        <v>0.5626766916</v>
      </c>
      <c r="AA18" s="232">
        <f t="shared" si="4"/>
        <v>9.4989975066666732E-2</v>
      </c>
      <c r="AB18" s="21">
        <f>IFERROR(AA18/Y18,"")</f>
        <v>0.14443483284338579</v>
      </c>
      <c r="AD18" s="232">
        <f>SUM(AD14:AD17)</f>
        <v>0.65766666666666673</v>
      </c>
      <c r="AE18" s="232">
        <f>SUM(AE14:AE17)</f>
        <v>0.55582150640000005</v>
      </c>
      <c r="AF18" s="232">
        <f t="shared" si="5"/>
        <v>0.10184516026666668</v>
      </c>
      <c r="AG18" s="21">
        <f>IFERROR(AF18/AD18,"")</f>
        <v>0.15485832782564624</v>
      </c>
      <c r="AI18" s="232">
        <f>SUM(AI14:AI17)</f>
        <v>0.65766666666666673</v>
      </c>
      <c r="AJ18" s="232">
        <f>SUM(AJ14:AJ17)</f>
        <v>0.55804579999999993</v>
      </c>
      <c r="AK18" s="232">
        <f t="shared" si="6"/>
        <v>9.9620866666666807E-2</v>
      </c>
      <c r="AL18" s="21">
        <f>IFERROR(AK18/AI18,"")</f>
        <v>0.15147622909275235</v>
      </c>
      <c r="AN18" s="232">
        <f>SUM(AN14:AN17)</f>
        <v>0.65766666666666673</v>
      </c>
      <c r="AO18" s="232">
        <f>SUM(AO14:AO17)</f>
        <v>0.57508469120000005</v>
      </c>
      <c r="AP18" s="232">
        <f t="shared" si="7"/>
        <v>8.2581975466666679E-2</v>
      </c>
      <c r="AQ18" s="21">
        <f>IFERROR(AP18/AN18,"")</f>
        <v>0.12556813299543843</v>
      </c>
      <c r="AS18" s="232">
        <f>SUM(AS14:AS17)</f>
        <v>0.65766666666666673</v>
      </c>
      <c r="AT18" s="232">
        <f>SUM(AT14:AT17)</f>
        <v>0.80251715999999995</v>
      </c>
      <c r="AU18" s="232">
        <f t="shared" si="8"/>
        <v>-0.14485049333333322</v>
      </c>
      <c r="AV18" s="21">
        <f>IFERROR(AU18/AS18,"")</f>
        <v>-0.22024910288900132</v>
      </c>
      <c r="AX18" s="232">
        <f>SUM(AX14:AX17)</f>
        <v>0.65766666666666673</v>
      </c>
      <c r="AY18" s="232">
        <f>SUM(AY14:AY17)</f>
        <v>0.54391205000000009</v>
      </c>
      <c r="AZ18" s="232">
        <f t="shared" si="9"/>
        <v>0.11375461666666664</v>
      </c>
      <c r="BA18" s="21">
        <f>IFERROR(AZ18/AX18,"")</f>
        <v>0.17296697921946269</v>
      </c>
      <c r="BC18" s="232">
        <f>SUM(BC14:BC17)</f>
        <v>0.65766666666666673</v>
      </c>
      <c r="BD18" s="232">
        <f>SUM(BD14:BD17)</f>
        <v>0.54931286000000012</v>
      </c>
      <c r="BE18" s="232">
        <f t="shared" si="10"/>
        <v>0.10835380666666661</v>
      </c>
      <c r="BF18" s="21">
        <f>IFERROR(BE18/BC18,"")</f>
        <v>0.16475490116573735</v>
      </c>
      <c r="BH18" s="232">
        <f>SUM(BH14:BH17)</f>
        <v>0.65766666666666673</v>
      </c>
      <c r="BI18" s="232">
        <f>SUM(BI14:BI17)</f>
        <v>0</v>
      </c>
      <c r="BJ18" s="232">
        <f t="shared" si="11"/>
        <v>0.65766666666666673</v>
      </c>
      <c r="BK18" s="21">
        <f>IFERROR(BJ18/BH18,"")</f>
        <v>1</v>
      </c>
      <c r="BM18" s="237">
        <f>SUM(BM14:BM17)</f>
        <v>7.2343333333333328</v>
      </c>
      <c r="BN18" s="237">
        <f>SUM(BN14:BN17)</f>
        <v>6.5740892528000012</v>
      </c>
      <c r="BO18" s="232">
        <f t="shared" si="12"/>
        <v>0.66024408053333161</v>
      </c>
      <c r="BP18" s="21">
        <f>IFERROR(BO18/BM18,"")</f>
        <v>9.1265366152144631E-2</v>
      </c>
      <c r="BR18" s="310"/>
      <c r="BS18" s="267"/>
    </row>
    <row r="19" spans="2:74" x14ac:dyDescent="0.25">
      <c r="C19" s="5"/>
      <c r="E19" s="82"/>
      <c r="F19" s="12"/>
      <c r="G19" s="13"/>
      <c r="H19" s="9"/>
      <c r="J19" s="82"/>
      <c r="K19" s="12"/>
      <c r="L19" s="13"/>
      <c r="M19" s="9"/>
      <c r="O19" s="82"/>
      <c r="P19" s="274"/>
      <c r="Q19" s="13"/>
      <c r="R19" s="9"/>
      <c r="T19" s="82"/>
      <c r="U19" s="274"/>
      <c r="V19" s="13"/>
      <c r="W19" s="9"/>
      <c r="Y19" s="279"/>
      <c r="Z19" s="279"/>
      <c r="AA19" s="13"/>
      <c r="AB19" s="24"/>
      <c r="AD19" s="279"/>
      <c r="AE19" s="279"/>
      <c r="AF19" s="82"/>
      <c r="AG19" s="24"/>
      <c r="AI19" s="82"/>
      <c r="AJ19" s="12"/>
      <c r="AK19" s="13"/>
      <c r="AL19" s="24"/>
      <c r="AN19" s="82"/>
      <c r="AO19" s="12"/>
      <c r="AP19" s="13"/>
      <c r="AQ19" s="24"/>
      <c r="AS19" s="82"/>
      <c r="AT19" s="12"/>
      <c r="AU19" s="13"/>
      <c r="AV19" s="24"/>
      <c r="AX19" s="82"/>
      <c r="AY19" s="12"/>
      <c r="AZ19" s="13"/>
      <c r="BA19" s="24"/>
      <c r="BC19" s="82"/>
      <c r="BD19" s="12"/>
      <c r="BE19" s="13"/>
      <c r="BF19" s="24"/>
      <c r="BH19" s="82"/>
      <c r="BI19" s="12"/>
      <c r="BJ19" s="13"/>
      <c r="BK19" s="24"/>
      <c r="BM19" s="238"/>
      <c r="BN19" s="236"/>
      <c r="BO19" s="13"/>
      <c r="BP19" s="24"/>
      <c r="BR19" s="308"/>
    </row>
    <row r="20" spans="2:74" x14ac:dyDescent="0.25">
      <c r="B20" s="53"/>
      <c r="C20" s="79" t="s">
        <v>63</v>
      </c>
      <c r="E20" s="82"/>
      <c r="F20" s="12"/>
      <c r="G20" s="13"/>
      <c r="H20" s="9"/>
      <c r="J20" s="82"/>
      <c r="K20" s="12"/>
      <c r="L20" s="13"/>
      <c r="M20" s="9"/>
      <c r="O20" s="82"/>
      <c r="P20" s="12"/>
      <c r="Q20" s="13"/>
      <c r="R20" s="9"/>
      <c r="T20" s="82"/>
      <c r="U20" s="12"/>
      <c r="V20" s="13"/>
      <c r="W20" s="9"/>
      <c r="Y20" s="82"/>
      <c r="Z20" s="12"/>
      <c r="AA20" s="13"/>
      <c r="AB20" s="24"/>
      <c r="AD20" s="82"/>
      <c r="AE20" s="12"/>
      <c r="AF20" s="82"/>
      <c r="AG20" s="24"/>
      <c r="AI20" s="82"/>
      <c r="AJ20" s="12"/>
      <c r="AK20" s="13"/>
      <c r="AL20" s="24"/>
      <c r="AN20" s="82"/>
      <c r="AO20" s="12"/>
      <c r="AP20" s="13"/>
      <c r="AQ20" s="24"/>
      <c r="AS20" s="82"/>
      <c r="AT20" s="12"/>
      <c r="AU20" s="13"/>
      <c r="AV20" s="24"/>
      <c r="AX20" s="82"/>
      <c r="AY20" s="12"/>
      <c r="AZ20" s="13"/>
      <c r="BA20" s="24"/>
      <c r="BC20" s="82"/>
      <c r="BD20" s="12"/>
      <c r="BE20" s="13"/>
      <c r="BF20" s="24"/>
      <c r="BH20" s="82"/>
      <c r="BI20" s="12"/>
      <c r="BJ20" s="13"/>
      <c r="BK20" s="24"/>
      <c r="BM20" s="238"/>
      <c r="BN20" s="236"/>
      <c r="BO20" s="13"/>
      <c r="BP20" s="24"/>
      <c r="BR20" s="308"/>
    </row>
    <row r="21" spans="2:74" s="27" customFormat="1" x14ac:dyDescent="0.25">
      <c r="B21">
        <v>52</v>
      </c>
      <c r="C21" s="11" t="s">
        <v>64</v>
      </c>
      <c r="D21" s="54"/>
      <c r="E21" s="227">
        <f>+_xlfn.XLOOKUP($B21,Expenses_FY25B!$B:$B,Expenses_FY25B!S:S)/1000</f>
        <v>5.3333333333333332E-3</v>
      </c>
      <c r="F21" s="228">
        <v>1.1855280000000001E-2</v>
      </c>
      <c r="G21" s="229">
        <f t="shared" ref="G21:G35" si="28">E21-F21</f>
        <v>-6.5219466666666679E-3</v>
      </c>
      <c r="H21" s="20">
        <f t="shared" ref="H21:H26" si="29">IFERROR(G21/E21,"n.a.")</f>
        <v>-1.2228650000000003</v>
      </c>
      <c r="J21" s="227">
        <f>+_xlfn.XLOOKUP($B21,Expenses_FY25B!$B:$B,Expenses_FY25B!T:T)/1000</f>
        <v>5.3333333333333332E-3</v>
      </c>
      <c r="K21" s="228">
        <v>2.6675000000000002E-3</v>
      </c>
      <c r="L21" s="229">
        <f t="shared" ref="L21:L37" si="30">J21-K21</f>
        <v>2.665833333333333E-3</v>
      </c>
      <c r="M21" s="20">
        <f>IFERROR(L21/J21,"n.a.")</f>
        <v>0.49984374999999998</v>
      </c>
      <c r="O21" s="227">
        <f>+_xlfn.XLOOKUP($B21,Expenses_FY25B!$B:$B,Expenses_FY25B!U:U)/1000</f>
        <v>5.3333333333333332E-3</v>
      </c>
      <c r="P21" s="228">
        <v>2.5892100000000002E-3</v>
      </c>
      <c r="Q21" s="229">
        <f t="shared" ref="Q21:Q36" si="31">O21-P21</f>
        <v>2.7441233333333329E-3</v>
      </c>
      <c r="R21" s="20">
        <f>IFERROR(Q21/O21,"n.a.")</f>
        <v>0.51452312499999997</v>
      </c>
      <c r="T21" s="227">
        <f>+_xlfn.XLOOKUP($B21,Expenses_FY25B!$B:$B,Expenses_FY25B!V:V)/1000</f>
        <v>5.3333333333333332E-3</v>
      </c>
      <c r="U21" s="228">
        <v>5.8996399999999994E-3</v>
      </c>
      <c r="V21" s="229">
        <f t="shared" ref="V21:V32" si="32">T21-U21</f>
        <v>-5.6630666666666624E-4</v>
      </c>
      <c r="W21" s="20">
        <f>IFERROR(V21/T21,"n.a.")</f>
        <v>-0.10618249999999993</v>
      </c>
      <c r="Y21" s="227">
        <f>+_xlfn.XLOOKUP($B21,Expenses_FY25B!$B:$B,Expenses_FY25B!W:W)/1000</f>
        <v>5.3333333333333332E-3</v>
      </c>
      <c r="Z21" s="228">
        <v>9.0741099999999998E-3</v>
      </c>
      <c r="AA21" s="229">
        <f t="shared" ref="AA21:AA32" si="33">Y21-Z21</f>
        <v>-3.7407766666666667E-3</v>
      </c>
      <c r="AB21" s="20">
        <f>IFERROR(AA21/Y21,"n.a.")</f>
        <v>-0.70139562499999997</v>
      </c>
      <c r="AD21" s="227">
        <f>+_xlfn.XLOOKUP($B21,Expenses_FY25B!$B:$B,Expenses_FY25B!X:X)/1000</f>
        <v>5.3333333333333332E-3</v>
      </c>
      <c r="AE21" s="228">
        <v>4.8976100000000002E-3</v>
      </c>
      <c r="AF21" s="227">
        <f t="shared" ref="AF21:AF32" si="34">AD21-AE21</f>
        <v>4.35723333333333E-4</v>
      </c>
      <c r="AG21" s="20">
        <f>IFERROR(AF21/AD21,"n.a.")</f>
        <v>8.1698124999999941E-2</v>
      </c>
      <c r="AI21" s="227">
        <f>+_xlfn.XLOOKUP($B21,Expenses_FY25B!$B:$B,Expenses_FY25B!Y:Y)/1000</f>
        <v>5.3333333333333332E-3</v>
      </c>
      <c r="AJ21" s="228">
        <v>1.5083200000000001E-3</v>
      </c>
      <c r="AK21" s="229">
        <f t="shared" ref="AK21:AK32" si="35">AI21-AJ21</f>
        <v>3.8250133333333331E-3</v>
      </c>
      <c r="AL21" s="20">
        <f>IFERROR(AK21/AI21,"n.a.")</f>
        <v>0.71718999999999999</v>
      </c>
      <c r="AN21" s="227">
        <f>+_xlfn.XLOOKUP($B21,Expenses_FY25B!$B:$B,Expenses_FY25B!Z:Z)/1000</f>
        <v>5.3333333333333332E-3</v>
      </c>
      <c r="AO21" s="228">
        <v>2.9198500000000003E-3</v>
      </c>
      <c r="AP21" s="229">
        <f t="shared" ref="AP21:AP36" si="36">AN21-AO21</f>
        <v>2.4134833333333328E-3</v>
      </c>
      <c r="AQ21" s="20">
        <f>IFERROR(AP21/AN21,"n.a.")</f>
        <v>0.45252812499999995</v>
      </c>
      <c r="AS21" s="227">
        <f>+_xlfn.XLOOKUP($B21,Expenses_FY25B!$B:$B,Expenses_FY25B!AA:AA)/1000</f>
        <v>5.3333333333333332E-3</v>
      </c>
      <c r="AT21" s="228">
        <v>3.4297799999999999E-3</v>
      </c>
      <c r="AU21" s="229">
        <f t="shared" ref="AU21:AU36" si="37">AS21-AT21</f>
        <v>1.9035533333333333E-3</v>
      </c>
      <c r="AV21" s="20">
        <f>IFERROR(AU21/AS21,"n.a.")</f>
        <v>0.35691624999999999</v>
      </c>
      <c r="AX21" s="227">
        <f>+_xlfn.XLOOKUP($B21,Expenses_FY25B!$B:$B,Expenses_FY25B!AB:AB)/1000</f>
        <v>5.3333333333333332E-3</v>
      </c>
      <c r="AY21" s="228">
        <v>1.5793300000000001E-3</v>
      </c>
      <c r="AZ21" s="229">
        <f t="shared" ref="AZ21:AZ36" si="38">AX21-AY21</f>
        <v>3.7540033333333328E-3</v>
      </c>
      <c r="BA21" s="20">
        <f>IFERROR(AZ21/AX21,"n.a.")</f>
        <v>0.70387562499999989</v>
      </c>
      <c r="BC21" s="227">
        <f>+_xlfn.XLOOKUP($B21,Expenses_FY25B!$B:$B,Expenses_FY25B!AC:AC)/1000</f>
        <v>5.3333333333333332E-3</v>
      </c>
      <c r="BD21" s="228">
        <v>3.3134900000000001E-3</v>
      </c>
      <c r="BE21" s="229">
        <f t="shared" ref="BE21:BE36" si="39">BC21-BD21</f>
        <v>2.0198433333333331E-3</v>
      </c>
      <c r="BF21" s="20">
        <f>IFERROR(BE21/BC21,"n.a.")</f>
        <v>0.37872062499999998</v>
      </c>
      <c r="BH21" s="227">
        <f>+_xlfn.XLOOKUP($B21,Expenses_FY25B!$B:$B,Expenses_FY25B!AC:AC)/1000</f>
        <v>5.3333333333333332E-3</v>
      </c>
      <c r="BI21" s="228"/>
      <c r="BJ21" s="229">
        <f t="shared" ref="BJ21:BJ36" si="40">BH21-BI21</f>
        <v>5.3333333333333332E-3</v>
      </c>
      <c r="BK21" s="20">
        <f>IFERROR(BJ21/BH21,"n.a.")</f>
        <v>1</v>
      </c>
      <c r="BM21" s="233">
        <f t="shared" ref="BM21:BM31" si="41">+E21+J21+O21+T21+Y21+AD21+AI21+AN21+AS21+AX21+BC21</f>
        <v>5.8666666666666679E-2</v>
      </c>
      <c r="BN21" s="233">
        <f t="shared" ref="BN21:BN31" si="42">+F21+K21+P21+U21+Z21+AE21+AJ21+AO21+AT21+AY21+BD21</f>
        <v>4.973412E-2</v>
      </c>
      <c r="BO21" s="229">
        <f t="shared" ref="BO21:BO37" si="43">BM21-BN21</f>
        <v>8.9325466666666797E-3</v>
      </c>
      <c r="BP21" s="20">
        <f>IFERROR(BO21/BM21,"n.a.")</f>
        <v>0.15225931818181837</v>
      </c>
    </row>
    <row r="22" spans="2:74" s="27" customFormat="1" x14ac:dyDescent="0.25">
      <c r="B22">
        <v>53</v>
      </c>
      <c r="C22" s="11" t="s">
        <v>65</v>
      </c>
      <c r="D22" s="54"/>
      <c r="E22" s="227">
        <f>+_xlfn.XLOOKUP($B22,Expenses_FY25B!$B:$B,Expenses_FY25B!S:S)/1000</f>
        <v>2.1250000000000002E-2</v>
      </c>
      <c r="F22" s="228">
        <v>8.5488400000000003E-3</v>
      </c>
      <c r="G22" s="229">
        <f t="shared" si="28"/>
        <v>1.2701160000000001E-2</v>
      </c>
      <c r="H22" s="20">
        <f t="shared" si="29"/>
        <v>0.59770164705882356</v>
      </c>
      <c r="J22" s="227">
        <f>+_xlfn.XLOOKUP($B22,Expenses_FY25B!$B:$B,Expenses_FY25B!T:T)/1000</f>
        <v>2.1250000000000002E-2</v>
      </c>
      <c r="K22" s="228">
        <v>4.2762499999999997E-3</v>
      </c>
      <c r="L22" s="229">
        <f t="shared" si="30"/>
        <v>1.6973750000000003E-2</v>
      </c>
      <c r="M22" s="203">
        <f t="shared" ref="M22:M25" si="44">IFERROR(L22/J22,"n.a.")</f>
        <v>0.79876470588235304</v>
      </c>
      <c r="O22" s="227">
        <f>+_xlfn.XLOOKUP($B22,Expenses_FY25B!$B:$B,Expenses_FY25B!U:U)/1000</f>
        <v>2.1250000000000002E-2</v>
      </c>
      <c r="P22" s="228">
        <v>2.9240999999999994E-3</v>
      </c>
      <c r="Q22" s="229">
        <f t="shared" si="31"/>
        <v>1.8325900000000003E-2</v>
      </c>
      <c r="R22" s="203">
        <f t="shared" ref="R22:R25" si="45">IFERROR(Q22/O22,"n.a.")</f>
        <v>0.86239529411764715</v>
      </c>
      <c r="T22" s="227">
        <f>+_xlfn.XLOOKUP($B22,Expenses_FY25B!$B:$B,Expenses_FY25B!V:V)/1000</f>
        <v>2.1250000000000002E-2</v>
      </c>
      <c r="U22" s="228">
        <v>1.064995E-2</v>
      </c>
      <c r="V22" s="229">
        <f t="shared" si="32"/>
        <v>1.0600050000000001E-2</v>
      </c>
      <c r="W22" s="203">
        <f t="shared" ref="W22:W31" si="46">IFERROR(V22/T22,"n.a.")</f>
        <v>0.49882588235294123</v>
      </c>
      <c r="Y22" s="227">
        <f>+_xlfn.XLOOKUP($B22,Expenses_FY25B!$B:$B,Expenses_FY25B!W:W)/1000</f>
        <v>2.1250000000000002E-2</v>
      </c>
      <c r="Z22" s="228">
        <v>5.5897000000000004E-3</v>
      </c>
      <c r="AA22" s="229">
        <f t="shared" si="33"/>
        <v>1.5660300000000002E-2</v>
      </c>
      <c r="AB22" s="203">
        <f t="shared" ref="AB22:AB25" si="47">IFERROR(AA22/Y22,"n.a.")</f>
        <v>0.73695529411764715</v>
      </c>
      <c r="AD22" s="227">
        <f>+_xlfn.XLOOKUP($B22,Expenses_FY25B!$B:$B,Expenses_FY25B!X:X)/1000</f>
        <v>2.1250000000000002E-2</v>
      </c>
      <c r="AE22" s="228">
        <v>1.6780659999999999E-2</v>
      </c>
      <c r="AF22" s="227">
        <f t="shared" si="34"/>
        <v>4.4693400000000022E-3</v>
      </c>
      <c r="AG22" s="203">
        <f t="shared" ref="AG22:AG25" si="48">IFERROR(AF22/AD22,"n.a.")</f>
        <v>0.21032188235294128</v>
      </c>
      <c r="AI22" s="227">
        <f>+_xlfn.XLOOKUP($B22,Expenses_FY25B!$B:$B,Expenses_FY25B!Y:Y)/1000</f>
        <v>2.1250000000000002E-2</v>
      </c>
      <c r="AJ22" s="228">
        <v>1.402893E-2</v>
      </c>
      <c r="AK22" s="229">
        <f t="shared" si="35"/>
        <v>7.2210700000000013E-3</v>
      </c>
      <c r="AL22" s="203">
        <f t="shared" ref="AL22:AL25" si="49">IFERROR(AK22/AI22,"n.a.")</f>
        <v>0.33981505882352947</v>
      </c>
      <c r="AN22" s="227">
        <f>+_xlfn.XLOOKUP($B22,Expenses_FY25B!$B:$B,Expenses_FY25B!Z:Z)/1000</f>
        <v>2.1250000000000002E-2</v>
      </c>
      <c r="AO22" s="228">
        <v>1.1942280000000001E-2</v>
      </c>
      <c r="AP22" s="229">
        <f t="shared" si="36"/>
        <v>9.3077200000000002E-3</v>
      </c>
      <c r="AQ22" s="203">
        <f t="shared" ref="AQ22:AQ25" si="50">IFERROR(AP22/AN22,"n.a.")</f>
        <v>0.43801035294117646</v>
      </c>
      <c r="AS22" s="227">
        <f>+_xlfn.XLOOKUP($B22,Expenses_FY25B!$B:$B,Expenses_FY25B!AA:AA)/1000</f>
        <v>2.1250000000000002E-2</v>
      </c>
      <c r="AT22" s="228">
        <v>7.0455800000000001E-3</v>
      </c>
      <c r="AU22" s="229">
        <f t="shared" si="37"/>
        <v>1.4204420000000002E-2</v>
      </c>
      <c r="AV22" s="203">
        <f t="shared" ref="AV22:AV25" si="51">IFERROR(AU22/AS22,"n.a.")</f>
        <v>0.66844329411764714</v>
      </c>
      <c r="AX22" s="227">
        <f>+_xlfn.XLOOKUP($B22,Expenses_FY25B!$B:$B,Expenses_FY25B!AB:AB)/1000</f>
        <v>2.1250000000000002E-2</v>
      </c>
      <c r="AY22" s="228">
        <v>1.373125E-2</v>
      </c>
      <c r="AZ22" s="229">
        <f t="shared" si="38"/>
        <v>7.5187500000000011E-3</v>
      </c>
      <c r="BA22" s="203">
        <f t="shared" ref="BA22:BA25" si="52">IFERROR(AZ22/AX22,"n.a.")</f>
        <v>0.35382352941176476</v>
      </c>
      <c r="BC22" s="227">
        <f>+_xlfn.XLOOKUP($B22,Expenses_FY25B!$B:$B,Expenses_FY25B!AC:AC)/1000</f>
        <v>2.1250000000000002E-2</v>
      </c>
      <c r="BD22" s="228">
        <v>2.7830850000000001E-2</v>
      </c>
      <c r="BE22" s="229">
        <f t="shared" si="39"/>
        <v>-6.5808499999999992E-3</v>
      </c>
      <c r="BF22" s="203">
        <f t="shared" ref="BF22:BF25" si="53">IFERROR(BE22/BC22,"n.a.")</f>
        <v>-0.30968705882352937</v>
      </c>
      <c r="BH22" s="227">
        <f>+_xlfn.XLOOKUP($B22,Expenses_FY25B!$B:$B,Expenses_FY25B!AC:AC)/1000</f>
        <v>2.1250000000000002E-2</v>
      </c>
      <c r="BI22" s="228"/>
      <c r="BJ22" s="229">
        <f t="shared" si="40"/>
        <v>2.1250000000000002E-2</v>
      </c>
      <c r="BK22" s="203">
        <f t="shared" ref="BK22:BK25" si="54">IFERROR(BJ22/BH22,"n.a.")</f>
        <v>1</v>
      </c>
      <c r="BM22" s="233">
        <f t="shared" si="41"/>
        <v>0.23374999999999996</v>
      </c>
      <c r="BN22" s="233">
        <f t="shared" si="42"/>
        <v>0.12334839</v>
      </c>
      <c r="BO22" s="229">
        <f t="shared" ref="BO22:BO25" si="55">BM22-BN22</f>
        <v>0.11040160999999996</v>
      </c>
      <c r="BP22" s="20">
        <f t="shared" ref="BP22:BP25" si="56">IFERROR(BO22/BM22,"n.a.")</f>
        <v>0.47230635294117634</v>
      </c>
    </row>
    <row r="23" spans="2:74" s="27" customFormat="1" x14ac:dyDescent="0.25">
      <c r="B23">
        <v>54</v>
      </c>
      <c r="C23" s="11" t="s">
        <v>66</v>
      </c>
      <c r="D23" s="54"/>
      <c r="E23" s="227">
        <f>+_xlfn.XLOOKUP($B23,Expenses_FY25B!$B:$B,Expenses_FY25B!S:S)/1000</f>
        <v>0.66249999999999998</v>
      </c>
      <c r="F23" s="228">
        <v>0.53301291000000006</v>
      </c>
      <c r="G23" s="229">
        <f t="shared" si="28"/>
        <v>0.12948708999999992</v>
      </c>
      <c r="H23" s="20">
        <f t="shared" si="29"/>
        <v>0.1954522113207546</v>
      </c>
      <c r="J23" s="227">
        <f>+_xlfn.XLOOKUP($B23,Expenses_FY25B!$B:$B,Expenses_FY25B!T:T)/1000</f>
        <v>0.66249999999999998</v>
      </c>
      <c r="K23" s="228">
        <v>0.52307510000000002</v>
      </c>
      <c r="L23" s="229">
        <f t="shared" si="30"/>
        <v>0.13942489999999996</v>
      </c>
      <c r="M23" s="203">
        <f t="shared" si="44"/>
        <v>0.21045267924528296</v>
      </c>
      <c r="O23" s="227">
        <f>+_xlfn.XLOOKUP($B23,Expenses_FY25B!$B:$B,Expenses_FY25B!U:U)/1000</f>
        <v>0.66249999999999998</v>
      </c>
      <c r="P23" s="228">
        <v>0.53892930000000006</v>
      </c>
      <c r="Q23" s="229">
        <f t="shared" si="31"/>
        <v>0.12357069999999992</v>
      </c>
      <c r="R23" s="203">
        <f t="shared" si="45"/>
        <v>0.1865218113207546</v>
      </c>
      <c r="T23" s="227">
        <f>+_xlfn.XLOOKUP($B23,Expenses_FY25B!$B:$B,Expenses_FY25B!V:V)/1000</f>
        <v>0.66249999999999998</v>
      </c>
      <c r="U23" s="228">
        <v>0.50343245999999997</v>
      </c>
      <c r="V23" s="229">
        <f t="shared" si="32"/>
        <v>0.15906754000000001</v>
      </c>
      <c r="W23" s="203">
        <f t="shared" si="46"/>
        <v>0.24010194716981134</v>
      </c>
      <c r="Y23" s="227">
        <f>+_xlfn.XLOOKUP($B23,Expenses_FY25B!$B:$B,Expenses_FY25B!W:W)/1000</f>
        <v>0.66249999999999998</v>
      </c>
      <c r="Z23" s="228">
        <v>0.52586436999999997</v>
      </c>
      <c r="AA23" s="229">
        <f t="shared" si="33"/>
        <v>0.13663563000000001</v>
      </c>
      <c r="AB23" s="203">
        <f t="shared" si="47"/>
        <v>0.20624246037735852</v>
      </c>
      <c r="AD23" s="227">
        <f>+_xlfn.XLOOKUP($B23,Expenses_FY25B!$B:$B,Expenses_FY25B!X:X)/1000</f>
        <v>0.66249999999999998</v>
      </c>
      <c r="AE23" s="228">
        <v>0.51208427000000001</v>
      </c>
      <c r="AF23" s="227">
        <f t="shared" si="34"/>
        <v>0.15041572999999997</v>
      </c>
      <c r="AG23" s="203">
        <f t="shared" si="48"/>
        <v>0.22704261132075468</v>
      </c>
      <c r="AI23" s="227">
        <f>+_xlfn.XLOOKUP($B23,Expenses_FY25B!$B:$B,Expenses_FY25B!Y:Y)/1000</f>
        <v>0.66249999999999998</v>
      </c>
      <c r="AJ23" s="228">
        <v>0.52021740999999999</v>
      </c>
      <c r="AK23" s="229">
        <f t="shared" si="35"/>
        <v>0.14228258999999999</v>
      </c>
      <c r="AL23" s="203">
        <f t="shared" si="49"/>
        <v>0.21476617358490566</v>
      </c>
      <c r="AN23" s="227">
        <f>+_xlfn.XLOOKUP($B23,Expenses_FY25B!$B:$B,Expenses_FY25B!Z:Z)/1000</f>
        <v>0.66249999999999998</v>
      </c>
      <c r="AO23" s="228">
        <v>0.50478568999999995</v>
      </c>
      <c r="AP23" s="229">
        <f t="shared" si="36"/>
        <v>0.15771431000000002</v>
      </c>
      <c r="AQ23" s="203">
        <f t="shared" si="50"/>
        <v>0.23805933584905664</v>
      </c>
      <c r="AS23" s="227">
        <f>+_xlfn.XLOOKUP($B23,Expenses_FY25B!$B:$B,Expenses_FY25B!AA:AA)/1000</f>
        <v>0.66249999999999998</v>
      </c>
      <c r="AT23" s="228">
        <v>0.51727615000000005</v>
      </c>
      <c r="AU23" s="229">
        <f t="shared" si="37"/>
        <v>0.14522384999999993</v>
      </c>
      <c r="AV23" s="203">
        <f t="shared" si="51"/>
        <v>0.21920581132075462</v>
      </c>
      <c r="AX23" s="227">
        <f>+_xlfn.XLOOKUP($B23,Expenses_FY25B!$B:$B,Expenses_FY25B!AB:AB)/1000</f>
        <v>0.66249999999999998</v>
      </c>
      <c r="AY23" s="228">
        <v>0.49643484999999998</v>
      </c>
      <c r="AZ23" s="229">
        <f t="shared" si="38"/>
        <v>0.16606514999999999</v>
      </c>
      <c r="BA23" s="203">
        <f t="shared" si="52"/>
        <v>0.25066437735849056</v>
      </c>
      <c r="BC23" s="227">
        <f>+_xlfn.XLOOKUP($B23,Expenses_FY25B!$B:$B,Expenses_FY25B!AC:AC)/1000</f>
        <v>0.66249999999999998</v>
      </c>
      <c r="BD23" s="228">
        <v>0.48802459999999998</v>
      </c>
      <c r="BE23" s="229">
        <f t="shared" si="39"/>
        <v>0.1744754</v>
      </c>
      <c r="BF23" s="203">
        <f t="shared" si="53"/>
        <v>0.26335909433962268</v>
      </c>
      <c r="BH23" s="227">
        <f>+_xlfn.XLOOKUP($B23,Expenses_FY25B!$B:$B,Expenses_FY25B!AC:AC)/1000</f>
        <v>0.66249999999999998</v>
      </c>
      <c r="BI23" s="228"/>
      <c r="BJ23" s="229">
        <f t="shared" si="40"/>
        <v>0.66249999999999998</v>
      </c>
      <c r="BK23" s="203">
        <f t="shared" si="54"/>
        <v>1</v>
      </c>
      <c r="BM23" s="233">
        <f t="shared" si="41"/>
        <v>7.2874999999999988</v>
      </c>
      <c r="BN23" s="233">
        <f t="shared" si="42"/>
        <v>5.6631371100000001</v>
      </c>
      <c r="BO23" s="229">
        <f t="shared" si="55"/>
        <v>1.6243628899999987</v>
      </c>
      <c r="BP23" s="20">
        <f t="shared" si="56"/>
        <v>0.22289713756432233</v>
      </c>
    </row>
    <row r="24" spans="2:74" s="27" customFormat="1" x14ac:dyDescent="0.25">
      <c r="B24">
        <v>55</v>
      </c>
      <c r="C24" s="11" t="s">
        <v>67</v>
      </c>
      <c r="D24" s="54"/>
      <c r="E24" s="227">
        <f>+_xlfn.XLOOKUP($B24,Expenses_FY25B!$B:$B,Expenses_FY25B!S:S)/1000</f>
        <v>6.6416666666666652E-2</v>
      </c>
      <c r="F24" s="228">
        <v>7.9622159999999997E-2</v>
      </c>
      <c r="G24" s="229">
        <f t="shared" si="28"/>
        <v>-1.3205493333333346E-2</v>
      </c>
      <c r="H24" s="20">
        <f t="shared" si="29"/>
        <v>-0.19882800501882081</v>
      </c>
      <c r="J24" s="227">
        <f>+_xlfn.XLOOKUP($B24,Expenses_FY25B!$B:$B,Expenses_FY25B!T:T)/1000</f>
        <v>6.6416666666666652E-2</v>
      </c>
      <c r="K24" s="228">
        <v>7.8540449999999998E-2</v>
      </c>
      <c r="L24" s="229">
        <f t="shared" si="30"/>
        <v>-1.2123783333333346E-2</v>
      </c>
      <c r="M24" s="203">
        <f t="shared" si="44"/>
        <v>-0.18254127979924742</v>
      </c>
      <c r="O24" s="227">
        <f>+_xlfn.XLOOKUP($B24,Expenses_FY25B!$B:$B,Expenses_FY25B!U:U)/1000</f>
        <v>6.6416666666666652E-2</v>
      </c>
      <c r="P24" s="228">
        <v>7.6003840000000003E-2</v>
      </c>
      <c r="Q24" s="229">
        <f t="shared" si="31"/>
        <v>-9.5871733333333514E-3</v>
      </c>
      <c r="R24" s="203">
        <f t="shared" si="45"/>
        <v>-0.14434890840652478</v>
      </c>
      <c r="T24" s="227">
        <f>+_xlfn.XLOOKUP($B24,Expenses_FY25B!$B:$B,Expenses_FY25B!V:V)/1000</f>
        <v>6.6416666666666652E-2</v>
      </c>
      <c r="U24" s="228">
        <v>7.9012199999999991E-2</v>
      </c>
      <c r="V24" s="229">
        <f t="shared" si="32"/>
        <v>-1.2595533333333339E-2</v>
      </c>
      <c r="W24" s="203">
        <f t="shared" si="46"/>
        <v>-0.18964416562107916</v>
      </c>
      <c r="Y24" s="227">
        <f>+_xlfn.XLOOKUP($B24,Expenses_FY25B!$B:$B,Expenses_FY25B!W:W)/1000</f>
        <v>6.6416666666666652E-2</v>
      </c>
      <c r="Z24" s="228">
        <v>7.431712E-2</v>
      </c>
      <c r="AA24" s="229">
        <f t="shared" si="33"/>
        <v>-7.9004533333333488E-3</v>
      </c>
      <c r="AB24" s="203">
        <f t="shared" si="47"/>
        <v>-0.11895287327478068</v>
      </c>
      <c r="AD24" s="227">
        <f>+_xlfn.XLOOKUP($B24,Expenses_FY25B!$B:$B,Expenses_FY25B!X:X)/1000</f>
        <v>6.6416666666666652E-2</v>
      </c>
      <c r="AE24" s="228">
        <v>7.50638E-2</v>
      </c>
      <c r="AF24" s="227">
        <f t="shared" si="34"/>
        <v>-8.6471333333333483E-3</v>
      </c>
      <c r="AG24" s="203">
        <f t="shared" si="48"/>
        <v>-0.13019523212045195</v>
      </c>
      <c r="AI24" s="227">
        <f>+_xlfn.XLOOKUP($B24,Expenses_FY25B!$B:$B,Expenses_FY25B!Y:Y)/1000</f>
        <v>6.6416666666666652E-2</v>
      </c>
      <c r="AJ24" s="228">
        <v>6.2887399999999996E-2</v>
      </c>
      <c r="AK24" s="229">
        <f t="shared" si="35"/>
        <v>3.5292666666666556E-3</v>
      </c>
      <c r="AL24" s="203">
        <f t="shared" si="49"/>
        <v>5.3138268506900725E-2</v>
      </c>
      <c r="AN24" s="227">
        <f>+_xlfn.XLOOKUP($B24,Expenses_FY25B!$B:$B,Expenses_FY25B!Z:Z)/1000</f>
        <v>6.6416666666666652E-2</v>
      </c>
      <c r="AO24" s="228">
        <v>3.6766680000000003E-2</v>
      </c>
      <c r="AP24" s="229">
        <f t="shared" si="36"/>
        <v>2.9649986666666649E-2</v>
      </c>
      <c r="AQ24" s="203">
        <f t="shared" si="50"/>
        <v>0.44642388958594714</v>
      </c>
      <c r="AS24" s="227">
        <f>+_xlfn.XLOOKUP($B24,Expenses_FY25B!$B:$B,Expenses_FY25B!AA:AA)/1000</f>
        <v>6.6416666666666652E-2</v>
      </c>
      <c r="AT24" s="228">
        <v>3.9973679999999998E-2</v>
      </c>
      <c r="AU24" s="229">
        <f t="shared" si="37"/>
        <v>2.6442986666666654E-2</v>
      </c>
      <c r="AV24" s="203">
        <f t="shared" si="51"/>
        <v>0.39813781681304883</v>
      </c>
      <c r="AX24" s="227">
        <f>+_xlfn.XLOOKUP($B24,Expenses_FY25B!$B:$B,Expenses_FY25B!AB:AB)/1000</f>
        <v>6.6416666666666652E-2</v>
      </c>
      <c r="AY24" s="228">
        <v>3.8107040000000002E-2</v>
      </c>
      <c r="AZ24" s="229">
        <f t="shared" si="38"/>
        <v>2.830962666666665E-2</v>
      </c>
      <c r="BA24" s="203">
        <f t="shared" si="52"/>
        <v>0.42624281053952306</v>
      </c>
      <c r="BC24" s="227">
        <f>+_xlfn.XLOOKUP($B24,Expenses_FY25B!$B:$B,Expenses_FY25B!AC:AC)/1000</f>
        <v>6.6416666666666652E-2</v>
      </c>
      <c r="BD24" s="228">
        <v>4.0286480000000006E-2</v>
      </c>
      <c r="BE24" s="229">
        <f t="shared" si="39"/>
        <v>2.6130186666666645E-2</v>
      </c>
      <c r="BF24" s="203">
        <f t="shared" si="53"/>
        <v>0.39342815558343763</v>
      </c>
      <c r="BH24" s="227">
        <f>+_xlfn.XLOOKUP($B24,Expenses_FY25B!$B:$B,Expenses_FY25B!AC:AC)/1000</f>
        <v>6.6416666666666652E-2</v>
      </c>
      <c r="BI24" s="228"/>
      <c r="BJ24" s="229">
        <f t="shared" si="40"/>
        <v>6.6416666666666652E-2</v>
      </c>
      <c r="BK24" s="203">
        <f t="shared" si="54"/>
        <v>1</v>
      </c>
      <c r="BM24" s="233">
        <f t="shared" si="41"/>
        <v>0.73058333333333336</v>
      </c>
      <c r="BN24" s="233">
        <f t="shared" si="42"/>
        <v>0.68058085000000001</v>
      </c>
      <c r="BO24" s="229">
        <f t="shared" si="55"/>
        <v>5.0002483333333347E-2</v>
      </c>
      <c r="BP24" s="20">
        <f t="shared" si="56"/>
        <v>6.8441861526177733E-2</v>
      </c>
    </row>
    <row r="25" spans="2:74" s="27" customFormat="1" x14ac:dyDescent="0.25">
      <c r="B25">
        <v>56</v>
      </c>
      <c r="C25" s="11" t="s">
        <v>68</v>
      </c>
      <c r="D25" s="54"/>
      <c r="E25" s="227">
        <f>+_xlfn.XLOOKUP($B25,Expenses_FY25B!$B:$B,Expenses_FY25B!S:S)/1000</f>
        <v>6.0000000000000001E-3</v>
      </c>
      <c r="F25" s="228">
        <v>5.1233499999999996E-3</v>
      </c>
      <c r="G25" s="229">
        <f t="shared" si="28"/>
        <v>8.7665000000000052E-4</v>
      </c>
      <c r="H25" s="20">
        <f t="shared" si="29"/>
        <v>0.14610833333333342</v>
      </c>
      <c r="J25" s="227">
        <f>+_xlfn.XLOOKUP($B25,Expenses_FY25B!$B:$B,Expenses_FY25B!T:T)/1000</f>
        <v>6.0000000000000001E-3</v>
      </c>
      <c r="K25" s="228">
        <f>0.00440046/2</f>
        <v>2.2002300000000001E-3</v>
      </c>
      <c r="L25" s="229">
        <f t="shared" si="30"/>
        <v>3.7997700000000001E-3</v>
      </c>
      <c r="M25" s="203">
        <f t="shared" si="44"/>
        <v>0.63329499999999994</v>
      </c>
      <c r="O25" s="227">
        <f>+_xlfn.XLOOKUP($B25,Expenses_FY25B!$B:$B,Expenses_FY25B!U:U)/1000</f>
        <v>6.0000000000000001E-3</v>
      </c>
      <c r="P25" s="228">
        <v>0</v>
      </c>
      <c r="Q25" s="229">
        <f t="shared" si="31"/>
        <v>6.0000000000000001E-3</v>
      </c>
      <c r="R25" s="203">
        <f t="shared" si="45"/>
        <v>1</v>
      </c>
      <c r="T25" s="227">
        <f>+_xlfn.XLOOKUP($B25,Expenses_FY25B!$B:$B,Expenses_FY25B!V:V)/1000</f>
        <v>6.0000000000000001E-3</v>
      </c>
      <c r="U25" s="228">
        <v>4.7214805263157888E-3</v>
      </c>
      <c r="V25" s="229">
        <f t="shared" si="32"/>
        <v>1.2785194736842113E-3</v>
      </c>
      <c r="W25" s="203">
        <f t="shared" si="46"/>
        <v>0.21308657894736854</v>
      </c>
      <c r="Y25" s="227">
        <f>+_xlfn.XLOOKUP($B25,Expenses_FY25B!$B:$B,Expenses_FY25B!W:W)/1000</f>
        <v>6.0000000000000001E-3</v>
      </c>
      <c r="Z25" s="228">
        <v>2.0246778947368418E-3</v>
      </c>
      <c r="AA25" s="229">
        <f t="shared" si="33"/>
        <v>3.9753221052631583E-3</v>
      </c>
      <c r="AB25" s="203">
        <f t="shared" si="47"/>
        <v>0.66255368421052641</v>
      </c>
      <c r="AD25" s="227">
        <f>+_xlfn.XLOOKUP($B25,Expenses_FY25B!$B:$B,Expenses_FY25B!X:X)/1000</f>
        <v>6.0000000000000001E-3</v>
      </c>
      <c r="AE25" s="228">
        <v>2.7820830000000001E-2</v>
      </c>
      <c r="AF25" s="227">
        <f t="shared" si="34"/>
        <v>-2.1820829999999999E-2</v>
      </c>
      <c r="AG25" s="203">
        <f t="shared" si="48"/>
        <v>-3.6368049999999998</v>
      </c>
      <c r="AI25" s="227">
        <f>+_xlfn.XLOOKUP($B25,Expenses_FY25B!$B:$B,Expenses_FY25B!Y:Y)/1000</f>
        <v>6.0000000000000001E-3</v>
      </c>
      <c r="AJ25" s="228">
        <v>1.881918894736842E-2</v>
      </c>
      <c r="AK25" s="229">
        <f t="shared" si="35"/>
        <v>-1.281918894736842E-2</v>
      </c>
      <c r="AL25" s="203">
        <f t="shared" si="49"/>
        <v>-2.13653149122807</v>
      </c>
      <c r="AN25" s="227">
        <f>+_xlfn.XLOOKUP($B25,Expenses_FY25B!$B:$B,Expenses_FY25B!Z:Z)/1000</f>
        <v>6.0000000000000001E-3</v>
      </c>
      <c r="AO25" s="228">
        <v>1.090054E-2</v>
      </c>
      <c r="AP25" s="229">
        <f t="shared" si="36"/>
        <v>-4.9005400000000001E-3</v>
      </c>
      <c r="AQ25" s="203">
        <f t="shared" si="50"/>
        <v>-0.81675666666666669</v>
      </c>
      <c r="AS25" s="227">
        <f>+_xlfn.XLOOKUP($B25,Expenses_FY25B!$B:$B,Expenses_FY25B!AA:AA)/1000</f>
        <v>6.0000000000000001E-3</v>
      </c>
      <c r="AT25" s="228">
        <v>1.9640236315789501E-2</v>
      </c>
      <c r="AU25" s="229">
        <f t="shared" si="37"/>
        <v>-1.36402363157895E-2</v>
      </c>
      <c r="AV25" s="203">
        <f t="shared" si="51"/>
        <v>-2.27337271929825</v>
      </c>
      <c r="AX25" s="227">
        <f>+_xlfn.XLOOKUP($B25,Expenses_FY25B!$B:$B,Expenses_FY25B!AB:AB)/1000</f>
        <v>6.0000000000000001E-3</v>
      </c>
      <c r="AY25" s="228">
        <v>-3.5331769999999998E-2</v>
      </c>
      <c r="AZ25" s="229">
        <f t="shared" si="38"/>
        <v>4.1331769999999997E-2</v>
      </c>
      <c r="BA25" s="203">
        <f t="shared" si="52"/>
        <v>6.8886283333333322</v>
      </c>
      <c r="BC25" s="227">
        <f>+_xlfn.XLOOKUP($B25,Expenses_FY25B!$B:$B,Expenses_FY25B!AC:AC)/1000</f>
        <v>6.0000000000000001E-3</v>
      </c>
      <c r="BD25" s="228">
        <v>-2.556253E-2</v>
      </c>
      <c r="BE25" s="229">
        <f t="shared" si="39"/>
        <v>3.1562529999999998E-2</v>
      </c>
      <c r="BF25" s="203">
        <f t="shared" si="53"/>
        <v>5.2604216666666659</v>
      </c>
      <c r="BH25" s="227">
        <f>+_xlfn.XLOOKUP($B25,Expenses_FY25B!$B:$B,Expenses_FY25B!AC:AC)/1000</f>
        <v>6.0000000000000001E-3</v>
      </c>
      <c r="BI25" s="228"/>
      <c r="BJ25" s="229">
        <f t="shared" si="40"/>
        <v>6.0000000000000001E-3</v>
      </c>
      <c r="BK25" s="203">
        <f t="shared" si="54"/>
        <v>1</v>
      </c>
      <c r="BM25" s="233">
        <f t="shared" si="41"/>
        <v>6.5999999999999989E-2</v>
      </c>
      <c r="BN25" s="233">
        <f t="shared" si="42"/>
        <v>3.035623368421056E-2</v>
      </c>
      <c r="BO25" s="229">
        <f t="shared" si="55"/>
        <v>3.564376631578943E-2</v>
      </c>
      <c r="BP25" s="20">
        <f t="shared" si="56"/>
        <v>0.54005706539074905</v>
      </c>
    </row>
    <row r="26" spans="2:74" s="27" customFormat="1" x14ac:dyDescent="0.25">
      <c r="B26">
        <v>57</v>
      </c>
      <c r="C26" s="11" t="s">
        <v>69</v>
      </c>
      <c r="D26" s="54"/>
      <c r="E26" s="227">
        <f>+_xlfn.XLOOKUP($B26,Expenses_FY25B!$B:$B,Expenses_FY25B!S:S)/1000</f>
        <v>0.32058333333333333</v>
      </c>
      <c r="F26" s="228">
        <v>4.3999999999999997E-2</v>
      </c>
      <c r="G26" s="229">
        <f t="shared" si="28"/>
        <v>0.27658333333333335</v>
      </c>
      <c r="H26" s="20">
        <f t="shared" si="29"/>
        <v>0.86275019495710947</v>
      </c>
      <c r="J26" s="227">
        <f>+_xlfn.XLOOKUP($B26,Expenses_FY25B!$B:$B,Expenses_FY25B!T:T)/1000</f>
        <v>0.32058333333333333</v>
      </c>
      <c r="K26" s="228">
        <v>0.29681814999999995</v>
      </c>
      <c r="L26" s="229">
        <f t="shared" si="30"/>
        <v>2.3765183333333384E-2</v>
      </c>
      <c r="M26" s="20">
        <f t="shared" ref="M26" si="57">IFERROR(L26/J26,"n.a.")</f>
        <v>7.4131063166103614E-2</v>
      </c>
      <c r="O26" s="227">
        <f>+_xlfn.XLOOKUP($B26,Expenses_FY25B!$B:$B,Expenses_FY25B!U:U)/1000</f>
        <v>0.32058333333333333</v>
      </c>
      <c r="P26" s="228">
        <v>8.4168750000000001E-2</v>
      </c>
      <c r="Q26" s="229">
        <f t="shared" si="31"/>
        <v>0.23641458333333332</v>
      </c>
      <c r="R26" s="20">
        <f t="shared" ref="R26" si="58">IFERROR(Q26/O26,"n.a.")</f>
        <v>0.737451260722641</v>
      </c>
      <c r="T26" s="227">
        <f>+_xlfn.XLOOKUP($B26,Expenses_FY25B!$B:$B,Expenses_FY25B!V:V)/1000</f>
        <v>0.32058333333333333</v>
      </c>
      <c r="U26" s="228">
        <v>2.8327900000000003E-2</v>
      </c>
      <c r="V26" s="229">
        <f t="shared" si="32"/>
        <v>0.29225543333333331</v>
      </c>
      <c r="W26" s="20">
        <f t="shared" si="46"/>
        <v>0.91163639199376134</v>
      </c>
      <c r="Y26" s="227">
        <f>+_xlfn.XLOOKUP($B26,Expenses_FY25B!$B:$B,Expenses_FY25B!W:W)/1000</f>
        <v>0.32058333333333333</v>
      </c>
      <c r="Z26" s="228">
        <v>0.69283271000000002</v>
      </c>
      <c r="AA26" s="229">
        <f t="shared" si="33"/>
        <v>-0.37224937666666669</v>
      </c>
      <c r="AB26" s="20">
        <f t="shared" ref="AB26:AB31" si="59">IFERROR(AA26/Y26,"n.a.")</f>
        <v>-1.1611625994281258</v>
      </c>
      <c r="AD26" s="227">
        <f>+_xlfn.XLOOKUP($B26,Expenses_FY25B!$B:$B,Expenses_FY25B!X:X)/1000</f>
        <v>0.32058333333333333</v>
      </c>
      <c r="AE26" s="228">
        <v>4.3225E-3</v>
      </c>
      <c r="AF26" s="227">
        <f t="shared" si="34"/>
        <v>0.31626083333333332</v>
      </c>
      <c r="AG26" s="20">
        <f t="shared" ref="AG26:AG31" si="60">IFERROR(AF26/AD26,"n.a.")</f>
        <v>0.9865167663114115</v>
      </c>
      <c r="AI26" s="227">
        <f>+_xlfn.XLOOKUP($B26,Expenses_FY25B!$B:$B,Expenses_FY25B!Y:Y)/1000</f>
        <v>0.32058333333333333</v>
      </c>
      <c r="AJ26" s="228">
        <v>0.66970490000000005</v>
      </c>
      <c r="AK26" s="229">
        <f t="shared" si="35"/>
        <v>-0.34912156666666672</v>
      </c>
      <c r="AL26" s="20">
        <f t="shared" ref="AL26:AL31" si="61">IFERROR(AK26/AI26,"n.a.")</f>
        <v>-1.0890197036651939</v>
      </c>
      <c r="AN26" s="227">
        <f>+_xlfn.XLOOKUP($B26,Expenses_FY25B!$B:$B,Expenses_FY25B!Z:Z)/1000</f>
        <v>0.32058333333333333</v>
      </c>
      <c r="AO26" s="228">
        <v>0</v>
      </c>
      <c r="AP26" s="229">
        <f t="shared" si="36"/>
        <v>0.32058333333333333</v>
      </c>
      <c r="AQ26" s="20">
        <f t="shared" ref="AQ26" si="62">IFERROR(AP26/AN26,"n.a.")</f>
        <v>1</v>
      </c>
      <c r="AS26" s="227">
        <f>+_xlfn.XLOOKUP($B26,Expenses_FY25B!$B:$B,Expenses_FY25B!AA:AA)/1000</f>
        <v>0.32058333333333333</v>
      </c>
      <c r="AT26" s="228">
        <v>8.2239449999999992E-2</v>
      </c>
      <c r="AU26" s="229">
        <f t="shared" si="37"/>
        <v>0.23834388333333334</v>
      </c>
      <c r="AV26" s="20">
        <f t="shared" ref="AV26" si="63">IFERROR(AU26/AS26,"n.a.")</f>
        <v>0.74346935274239667</v>
      </c>
      <c r="AX26" s="227">
        <f>+_xlfn.XLOOKUP($B26,Expenses_FY25B!$B:$B,Expenses_FY25B!AB:AB)/1000</f>
        <v>0.32058333333333333</v>
      </c>
      <c r="AY26" s="228">
        <v>0.44615951000000004</v>
      </c>
      <c r="AZ26" s="229">
        <f t="shared" si="38"/>
        <v>-0.12557617666666671</v>
      </c>
      <c r="BA26" s="20">
        <f t="shared" ref="BA26" si="64">IFERROR(AZ26/AX26,"n.a.")</f>
        <v>-0.39171149467117244</v>
      </c>
      <c r="BC26" s="227">
        <f>+_xlfn.XLOOKUP($B26,Expenses_FY25B!$B:$B,Expenses_FY25B!AC:AC)/1000</f>
        <v>0.32058333333333333</v>
      </c>
      <c r="BD26" s="228">
        <v>0.70261512999999998</v>
      </c>
      <c r="BE26" s="229">
        <f t="shared" si="39"/>
        <v>-0.38203179666666665</v>
      </c>
      <c r="BF26" s="20">
        <f t="shared" ref="BF26" si="65">IFERROR(BE26/BC26,"n.a.")</f>
        <v>-1.1916770366519365</v>
      </c>
      <c r="BH26" s="227">
        <f>+_xlfn.XLOOKUP($B26,Expenses_FY25B!$B:$B,Expenses_FY25B!AC:AC)/1000</f>
        <v>0.32058333333333333</v>
      </c>
      <c r="BI26" s="228"/>
      <c r="BJ26" s="229">
        <f t="shared" si="40"/>
        <v>0.32058333333333333</v>
      </c>
      <c r="BK26" s="20">
        <f t="shared" ref="BK26" si="66">IFERROR(BJ26/BH26,"n.a.")</f>
        <v>1</v>
      </c>
      <c r="BM26" s="233">
        <f t="shared" si="41"/>
        <v>3.5264166666666674</v>
      </c>
      <c r="BN26" s="233">
        <f t="shared" si="42"/>
        <v>3.0511889999999999</v>
      </c>
      <c r="BO26" s="229">
        <f t="shared" si="43"/>
        <v>0.47522766666666749</v>
      </c>
      <c r="BP26" s="20">
        <f t="shared" ref="BP26" si="67">IFERROR(BO26/BM26,"n.a.")</f>
        <v>0.13476219958881794</v>
      </c>
    </row>
    <row r="27" spans="2:74" s="27" customFormat="1" x14ac:dyDescent="0.25">
      <c r="B27">
        <v>58</v>
      </c>
      <c r="C27" s="11" t="s">
        <v>70</v>
      </c>
      <c r="D27" s="54"/>
      <c r="E27" s="227">
        <f>+_xlfn.XLOOKUP($B27,Expenses_FY25B!$B:$B,Expenses_FY25B!S:S)/1000</f>
        <v>0.18033333333333332</v>
      </c>
      <c r="F27" s="228">
        <f>400/10^6</f>
        <v>4.0000000000000002E-4</v>
      </c>
      <c r="G27" s="229">
        <f t="shared" ref="G27:G31" si="68">E27-F27</f>
        <v>0.17993333333333331</v>
      </c>
      <c r="H27" s="20">
        <f t="shared" ref="H27:H31" si="69">IFERROR(G27/E27,"n.a.")</f>
        <v>0.99778188539741208</v>
      </c>
      <c r="J27" s="227">
        <f>+_xlfn.XLOOKUP($B27,Expenses_FY25B!$B:$B,Expenses_FY25B!T:T)/1000</f>
        <v>0.18033333333333332</v>
      </c>
      <c r="K27" s="228">
        <v>5.2376230000000003E-2</v>
      </c>
      <c r="L27" s="229">
        <f t="shared" ref="L27:L31" si="70">J27-K27</f>
        <v>0.12795710333333332</v>
      </c>
      <c r="M27" s="20">
        <f t="shared" ref="M27:M31" si="71">IFERROR(L27/J27,"n.a.")</f>
        <v>0.70955879852125692</v>
      </c>
      <c r="O27" s="227">
        <f>+_xlfn.XLOOKUP($B27,Expenses_FY25B!$B:$B,Expenses_FY25B!U:U)/1000</f>
        <v>0.18033333333333332</v>
      </c>
      <c r="P27" s="228">
        <v>2.5762740000000003E-2</v>
      </c>
      <c r="Q27" s="229">
        <f t="shared" ref="Q27:Q31" si="72">O27-P27</f>
        <v>0.15457059333333331</v>
      </c>
      <c r="R27" s="20">
        <f t="shared" ref="R27:R31" si="73">IFERROR(Q27/O27,"n.a.")</f>
        <v>0.85713822550831786</v>
      </c>
      <c r="T27" s="227">
        <f>+_xlfn.XLOOKUP($B27,Expenses_FY25B!$B:$B,Expenses_FY25B!V:V)/1000</f>
        <v>0.18033333333333332</v>
      </c>
      <c r="U27" s="228">
        <v>5.4189600000000004E-3</v>
      </c>
      <c r="V27" s="229">
        <f t="shared" si="32"/>
        <v>0.17491437333333332</v>
      </c>
      <c r="W27" s="20">
        <f t="shared" si="46"/>
        <v>0.96995031423290201</v>
      </c>
      <c r="Y27" s="227">
        <f>+_xlfn.XLOOKUP($B27,Expenses_FY25B!$B:$B,Expenses_FY25B!W:W)/1000</f>
        <v>0.18033333333333332</v>
      </c>
      <c r="Z27" s="228">
        <v>4.75E-4</v>
      </c>
      <c r="AA27" s="229">
        <f t="shared" si="33"/>
        <v>0.17985833333333331</v>
      </c>
      <c r="AB27" s="20">
        <f t="shared" si="59"/>
        <v>0.99736598890942696</v>
      </c>
      <c r="AD27" s="227">
        <f>+_xlfn.XLOOKUP($B27,Expenses_FY25B!$B:$B,Expenses_FY25B!X:X)/1000</f>
        <v>0.18033333333333332</v>
      </c>
      <c r="AE27" s="228">
        <v>1.0499999999999995E-2</v>
      </c>
      <c r="AF27" s="227">
        <f t="shared" si="34"/>
        <v>0.16983333333333334</v>
      </c>
      <c r="AG27" s="20">
        <f t="shared" si="60"/>
        <v>0.94177449168207039</v>
      </c>
      <c r="AI27" s="227">
        <f>+_xlfn.XLOOKUP($B27,Expenses_FY25B!$B:$B,Expenses_FY25B!Y:Y)/1000</f>
        <v>0.18033333333333332</v>
      </c>
      <c r="AJ27" s="228">
        <v>3.6906899999999999E-3</v>
      </c>
      <c r="AK27" s="229">
        <f t="shared" si="35"/>
        <v>0.17664264333333332</v>
      </c>
      <c r="AL27" s="20">
        <f t="shared" si="61"/>
        <v>0.97953406654343811</v>
      </c>
      <c r="AN27" s="227">
        <f>+_xlfn.XLOOKUP($B27,Expenses_FY25B!$B:$B,Expenses_FY25B!Z:Z)/1000</f>
        <v>0.18033333333333332</v>
      </c>
      <c r="AO27" s="228">
        <v>1.325E-2</v>
      </c>
      <c r="AP27" s="229">
        <f t="shared" ref="AP27:AP31" si="74">AN27-AO27</f>
        <v>0.16708333333333331</v>
      </c>
      <c r="AQ27" s="20">
        <f t="shared" ref="AQ27:AQ31" si="75">IFERROR(AP27/AN27,"n.a.")</f>
        <v>0.92652495378927902</v>
      </c>
      <c r="AS27" s="227">
        <f>+_xlfn.XLOOKUP($B27,Expenses_FY25B!$B:$B,Expenses_FY25B!AA:AA)/1000</f>
        <v>0.18033333333333332</v>
      </c>
      <c r="AT27" s="228">
        <v>1.805E-2</v>
      </c>
      <c r="AU27" s="229">
        <f t="shared" ref="AU27:AU31" si="76">AS27-AT27</f>
        <v>0.16228333333333331</v>
      </c>
      <c r="AV27" s="20">
        <f t="shared" ref="AV27:AV31" si="77">IFERROR(AU27/AS27,"n.a.")</f>
        <v>0.89990757855822545</v>
      </c>
      <c r="AX27" s="227">
        <f>+_xlfn.XLOOKUP($B27,Expenses_FY25B!$B:$B,Expenses_FY25B!AB:AB)/1000</f>
        <v>0.18033333333333332</v>
      </c>
      <c r="AY27" s="228">
        <v>0</v>
      </c>
      <c r="AZ27" s="229">
        <f t="shared" ref="AZ27:AZ31" si="78">AX27-AY27</f>
        <v>0.18033333333333332</v>
      </c>
      <c r="BA27" s="20">
        <f t="shared" ref="BA27:BA31" si="79">IFERROR(AZ27/AX27,"n.a.")</f>
        <v>1</v>
      </c>
      <c r="BC27" s="227">
        <f>+_xlfn.XLOOKUP($B27,Expenses_FY25B!$B:$B,Expenses_FY25B!AC:AC)/1000</f>
        <v>0.18033333333333332</v>
      </c>
      <c r="BD27" s="228">
        <v>7.7000000000000002E-3</v>
      </c>
      <c r="BE27" s="229">
        <f t="shared" ref="BE27:BE31" si="80">BC27-BD27</f>
        <v>0.17263333333333331</v>
      </c>
      <c r="BF27" s="20">
        <f t="shared" ref="BF27:BF31" si="81">IFERROR(BE27/BC27,"n.a.")</f>
        <v>0.95730129390018481</v>
      </c>
      <c r="BH27" s="227">
        <f>+_xlfn.XLOOKUP($B27,Expenses_FY25B!$B:$B,Expenses_FY25B!AC:AC)/1000</f>
        <v>0.18033333333333332</v>
      </c>
      <c r="BI27" s="228"/>
      <c r="BJ27" s="229">
        <f t="shared" ref="BJ27:BJ31" si="82">BH27-BI27</f>
        <v>0.18033333333333332</v>
      </c>
      <c r="BK27" s="20">
        <f t="shared" ref="BK27:BK31" si="83">IFERROR(BJ27/BH27,"n.a.")</f>
        <v>1</v>
      </c>
      <c r="BM27" s="233">
        <f t="shared" si="41"/>
        <v>1.983666666666666</v>
      </c>
      <c r="BN27" s="233">
        <f t="shared" si="42"/>
        <v>0.13762362</v>
      </c>
      <c r="BO27" s="229">
        <f t="shared" ref="BO27:BO31" si="84">BM27-BN27</f>
        <v>1.846043046666666</v>
      </c>
      <c r="BP27" s="20">
        <f t="shared" ref="BP27:BP31" si="85">IFERROR(BO27/BM27,"n.a.")</f>
        <v>0.93062159973113756</v>
      </c>
    </row>
    <row r="28" spans="2:74" s="27" customFormat="1" x14ac:dyDescent="0.25">
      <c r="B28">
        <v>59</v>
      </c>
      <c r="C28" s="11" t="s">
        <v>167</v>
      </c>
      <c r="D28" s="54"/>
      <c r="E28" s="227">
        <f>+_xlfn.XLOOKUP($B28,Expenses_FY25B!$B:$B,Expenses_FY25B!S:S)/1000</f>
        <v>0.1245</v>
      </c>
      <c r="F28" s="228">
        <v>0</v>
      </c>
      <c r="G28" s="229">
        <f t="shared" si="68"/>
        <v>0.1245</v>
      </c>
      <c r="H28" s="20">
        <f t="shared" si="69"/>
        <v>1</v>
      </c>
      <c r="J28" s="227">
        <f>+_xlfn.XLOOKUP($B28,Expenses_FY25B!$B:$B,Expenses_FY25B!T:T)/1000</f>
        <v>0.1245</v>
      </c>
      <c r="K28" s="228">
        <v>0</v>
      </c>
      <c r="L28" s="229">
        <f t="shared" si="70"/>
        <v>0.1245</v>
      </c>
      <c r="M28" s="20">
        <f t="shared" si="71"/>
        <v>1</v>
      </c>
      <c r="O28" s="227">
        <f>+_xlfn.XLOOKUP($B28,Expenses_FY25B!$B:$B,Expenses_FY25B!U:U)/1000</f>
        <v>0.1245</v>
      </c>
      <c r="P28" s="228">
        <v>0</v>
      </c>
      <c r="Q28" s="229">
        <f t="shared" si="72"/>
        <v>0.1245</v>
      </c>
      <c r="R28" s="20">
        <f t="shared" si="73"/>
        <v>1</v>
      </c>
      <c r="T28" s="227">
        <f>+_xlfn.XLOOKUP($B28,Expenses_FY25B!$B:$B,Expenses_FY25B!V:V)/1000</f>
        <v>0.1245</v>
      </c>
      <c r="U28" s="228">
        <v>0</v>
      </c>
      <c r="V28" s="229">
        <f t="shared" si="32"/>
        <v>0.1245</v>
      </c>
      <c r="W28" s="20">
        <f t="shared" si="46"/>
        <v>1</v>
      </c>
      <c r="Y28" s="227">
        <f>+_xlfn.XLOOKUP($B28,Expenses_FY25B!$B:$B,Expenses_FY25B!W:W)/1000</f>
        <v>0.1245</v>
      </c>
      <c r="Z28" s="228">
        <v>1.1251000000000001E-2</v>
      </c>
      <c r="AA28" s="229">
        <f t="shared" si="33"/>
        <v>0.113249</v>
      </c>
      <c r="AB28" s="20">
        <f t="shared" si="59"/>
        <v>0.90963052208835349</v>
      </c>
      <c r="AD28" s="227">
        <f>+_xlfn.XLOOKUP($B28,Expenses_FY25B!$B:$B,Expenses_FY25B!X:X)/1000</f>
        <v>0.1245</v>
      </c>
      <c r="AE28" s="228">
        <v>0</v>
      </c>
      <c r="AF28" s="227">
        <f t="shared" si="34"/>
        <v>0.1245</v>
      </c>
      <c r="AG28" s="20">
        <f t="shared" si="60"/>
        <v>1</v>
      </c>
      <c r="AI28" s="227">
        <f>+_xlfn.XLOOKUP($B28,Expenses_FY25B!$B:$B,Expenses_FY25B!Y:Y)/1000</f>
        <v>0.1245</v>
      </c>
      <c r="AJ28" s="228">
        <v>0</v>
      </c>
      <c r="AK28" s="229">
        <f t="shared" si="35"/>
        <v>0.1245</v>
      </c>
      <c r="AL28" s="20">
        <f t="shared" si="61"/>
        <v>1</v>
      </c>
      <c r="AN28" s="227">
        <f>+_xlfn.XLOOKUP($B28,Expenses_FY25B!$B:$B,Expenses_FY25B!Z:Z)/1000</f>
        <v>0.1245</v>
      </c>
      <c r="AO28" s="228">
        <v>0</v>
      </c>
      <c r="AP28" s="229">
        <f t="shared" si="74"/>
        <v>0.1245</v>
      </c>
      <c r="AQ28" s="20">
        <f t="shared" si="75"/>
        <v>1</v>
      </c>
      <c r="AS28" s="227">
        <f>+_xlfn.XLOOKUP($B28,Expenses_FY25B!$B:$B,Expenses_FY25B!AA:AA)/1000</f>
        <v>0.1245</v>
      </c>
      <c r="AT28" s="228">
        <v>0</v>
      </c>
      <c r="AU28" s="229">
        <f t="shared" si="76"/>
        <v>0.1245</v>
      </c>
      <c r="AV28" s="20">
        <f t="shared" si="77"/>
        <v>1</v>
      </c>
      <c r="AX28" s="227">
        <f>+_xlfn.XLOOKUP($B28,Expenses_FY25B!$B:$B,Expenses_FY25B!AB:AB)/1000</f>
        <v>0.1245</v>
      </c>
      <c r="AY28" s="228">
        <v>1.5449999999999999E-3</v>
      </c>
      <c r="AZ28" s="229">
        <f t="shared" si="78"/>
        <v>0.12295499999999999</v>
      </c>
      <c r="BA28" s="20">
        <f t="shared" si="79"/>
        <v>0.98759036144578305</v>
      </c>
      <c r="BC28" s="227">
        <f>+_xlfn.XLOOKUP($B28,Expenses_FY25B!$B:$B,Expenses_FY25B!AC:AC)/1000</f>
        <v>0.1245</v>
      </c>
      <c r="BD28" s="228">
        <v>0.31590959000000002</v>
      </c>
      <c r="BE28" s="229">
        <f t="shared" si="80"/>
        <v>-0.19140959000000002</v>
      </c>
      <c r="BF28" s="20">
        <f t="shared" si="81"/>
        <v>-1.5374264257028114</v>
      </c>
      <c r="BH28" s="227">
        <f>+_xlfn.XLOOKUP($B28,Expenses_FY25B!$B:$B,Expenses_FY25B!AC:AC)/1000</f>
        <v>0.1245</v>
      </c>
      <c r="BI28" s="228"/>
      <c r="BJ28" s="229">
        <f t="shared" si="82"/>
        <v>0.1245</v>
      </c>
      <c r="BK28" s="20">
        <f t="shared" si="83"/>
        <v>1</v>
      </c>
      <c r="BM28" s="233">
        <f t="shared" si="41"/>
        <v>1.3695000000000004</v>
      </c>
      <c r="BN28" s="233">
        <f t="shared" si="42"/>
        <v>0.32870558999999999</v>
      </c>
      <c r="BO28" s="229">
        <f t="shared" si="84"/>
        <v>1.0407944100000004</v>
      </c>
      <c r="BP28" s="20">
        <f t="shared" si="85"/>
        <v>0.75998131434830241</v>
      </c>
    </row>
    <row r="29" spans="2:74" s="27" customFormat="1" x14ac:dyDescent="0.25">
      <c r="B29">
        <v>60</v>
      </c>
      <c r="C29" s="11" t="s">
        <v>71</v>
      </c>
      <c r="D29" s="54"/>
      <c r="E29" s="227">
        <f>+_xlfn.XLOOKUP($B29,Expenses_FY25B!$B:$B,Expenses_FY25B!S:S)/1000</f>
        <v>0.1325833333333333</v>
      </c>
      <c r="F29" s="228">
        <f>200/10^6</f>
        <v>2.0000000000000001E-4</v>
      </c>
      <c r="G29" s="229">
        <f t="shared" si="68"/>
        <v>0.1323833333333333</v>
      </c>
      <c r="H29" s="20">
        <f t="shared" si="69"/>
        <v>0.99849151477058451</v>
      </c>
      <c r="J29" s="227">
        <f>+_xlfn.XLOOKUP($B29,Expenses_FY25B!$B:$B,Expenses_FY25B!T:T)/1000</f>
        <v>0.1325833333333333</v>
      </c>
      <c r="K29" s="228">
        <v>0</v>
      </c>
      <c r="L29" s="229">
        <f t="shared" si="70"/>
        <v>0.1325833333333333</v>
      </c>
      <c r="M29" s="20">
        <f t="shared" si="71"/>
        <v>1</v>
      </c>
      <c r="O29" s="227">
        <f>+_xlfn.XLOOKUP($B29,Expenses_FY25B!$B:$B,Expenses_FY25B!U:U)/1000</f>
        <v>0.1325833333333333</v>
      </c>
      <c r="P29" s="228">
        <v>1.2494E-2</v>
      </c>
      <c r="Q29" s="229">
        <f t="shared" si="72"/>
        <v>0.1200893333333333</v>
      </c>
      <c r="R29" s="20">
        <f t="shared" si="73"/>
        <v>0.90576492771841599</v>
      </c>
      <c r="T29" s="227">
        <f>+_xlfn.XLOOKUP($B29,Expenses_FY25B!$B:$B,Expenses_FY25B!V:V)/1000</f>
        <v>0.1325833333333333</v>
      </c>
      <c r="U29" s="228">
        <v>2.209475E-2</v>
      </c>
      <c r="V29" s="229">
        <f t="shared" si="32"/>
        <v>0.11048858333333331</v>
      </c>
      <c r="W29" s="20">
        <f t="shared" si="46"/>
        <v>0.8333519798868636</v>
      </c>
      <c r="Y29" s="227">
        <f>+_xlfn.XLOOKUP($B29,Expenses_FY25B!$B:$B,Expenses_FY25B!W:W)/1000</f>
        <v>0.1325833333333333</v>
      </c>
      <c r="Z29" s="228">
        <f>2500/10^6</f>
        <v>2.5000000000000001E-3</v>
      </c>
      <c r="AA29" s="229">
        <f t="shared" si="33"/>
        <v>0.1300833333333333</v>
      </c>
      <c r="AB29" s="20">
        <f t="shared" si="59"/>
        <v>0.98114393463230676</v>
      </c>
      <c r="AD29" s="227">
        <f>+_xlfn.XLOOKUP($B29,Expenses_FY25B!$B:$B,Expenses_FY25B!X:X)/1000</f>
        <v>0.1325833333333333</v>
      </c>
      <c r="AE29" s="228">
        <v>2.5000000000000001E-3</v>
      </c>
      <c r="AF29" s="227">
        <f t="shared" si="34"/>
        <v>0.1300833333333333</v>
      </c>
      <c r="AG29" s="20">
        <f t="shared" si="60"/>
        <v>0.98114393463230676</v>
      </c>
      <c r="AI29" s="227">
        <f>+_xlfn.XLOOKUP($B29,Expenses_FY25B!$B:$B,Expenses_FY25B!Y:Y)/1000</f>
        <v>0.1325833333333333</v>
      </c>
      <c r="AJ29" s="228">
        <v>2.5000000000000001E-3</v>
      </c>
      <c r="AK29" s="229">
        <f t="shared" si="35"/>
        <v>0.1300833333333333</v>
      </c>
      <c r="AL29" s="20">
        <f t="shared" si="61"/>
        <v>0.98114393463230676</v>
      </c>
      <c r="AN29" s="227">
        <f>+_xlfn.XLOOKUP($B29,Expenses_FY25B!$B:$B,Expenses_FY25B!Z:Z)/1000</f>
        <v>0.1325833333333333</v>
      </c>
      <c r="AO29" s="228">
        <v>6.0952240000000005E-2</v>
      </c>
      <c r="AP29" s="229">
        <f t="shared" si="74"/>
        <v>7.1631093333333298E-2</v>
      </c>
      <c r="AQ29" s="20">
        <f t="shared" si="75"/>
        <v>0.54027223130106838</v>
      </c>
      <c r="AS29" s="227">
        <f>+_xlfn.XLOOKUP($B29,Expenses_FY25B!$B:$B,Expenses_FY25B!AA:AA)/1000</f>
        <v>0.1325833333333333</v>
      </c>
      <c r="AT29" s="228">
        <v>0</v>
      </c>
      <c r="AU29" s="229">
        <f t="shared" si="76"/>
        <v>0.1325833333333333</v>
      </c>
      <c r="AV29" s="20">
        <f t="shared" si="77"/>
        <v>1</v>
      </c>
      <c r="AX29" s="227">
        <f>+_xlfn.XLOOKUP($B29,Expenses_FY25B!$B:$B,Expenses_FY25B!AB:AB)/1000</f>
        <v>0.1325833333333333</v>
      </c>
      <c r="AY29" s="228">
        <v>2.5000000000000001E-3</v>
      </c>
      <c r="AZ29" s="229">
        <f t="shared" si="78"/>
        <v>0.1300833333333333</v>
      </c>
      <c r="BA29" s="20">
        <f t="shared" si="79"/>
        <v>0.98114393463230676</v>
      </c>
      <c r="BC29" s="227">
        <f>+_xlfn.XLOOKUP($B29,Expenses_FY25B!$B:$B,Expenses_FY25B!AC:AC)/1000</f>
        <v>0.1325833333333333</v>
      </c>
      <c r="BD29" s="228">
        <v>9.7862499999999998E-3</v>
      </c>
      <c r="BE29" s="229">
        <f t="shared" si="80"/>
        <v>0.12279708333333331</v>
      </c>
      <c r="BF29" s="20">
        <f t="shared" si="81"/>
        <v>0.92618793211816464</v>
      </c>
      <c r="BH29" s="227">
        <f>+_xlfn.XLOOKUP($B29,Expenses_FY25B!$B:$B,Expenses_FY25B!AC:AC)/1000</f>
        <v>0.1325833333333333</v>
      </c>
      <c r="BI29" s="228"/>
      <c r="BJ29" s="229">
        <f t="shared" si="82"/>
        <v>0.1325833333333333</v>
      </c>
      <c r="BK29" s="20">
        <f t="shared" si="83"/>
        <v>1</v>
      </c>
      <c r="BM29" s="233">
        <f t="shared" si="41"/>
        <v>1.4584166666666663</v>
      </c>
      <c r="BN29" s="233">
        <f t="shared" si="42"/>
        <v>0.11552724</v>
      </c>
      <c r="BO29" s="229">
        <f t="shared" si="84"/>
        <v>1.3428894266666662</v>
      </c>
      <c r="BP29" s="20">
        <f t="shared" si="85"/>
        <v>0.92078584766584759</v>
      </c>
      <c r="BR29" s="278"/>
    </row>
    <row r="30" spans="2:74" s="27" customFormat="1" x14ac:dyDescent="0.25">
      <c r="B30">
        <v>61</v>
      </c>
      <c r="C30" s="11" t="s">
        <v>72</v>
      </c>
      <c r="D30" s="54"/>
      <c r="E30" s="227">
        <f>+_xlfn.XLOOKUP($B30,Expenses_FY25B!$B:$B,Expenses_FY25B!S:S)/1000</f>
        <v>0.18333333333333332</v>
      </c>
      <c r="F30" s="228">
        <v>0</v>
      </c>
      <c r="G30" s="229">
        <f t="shared" si="68"/>
        <v>0.18333333333333332</v>
      </c>
      <c r="H30" s="20">
        <f t="shared" si="69"/>
        <v>1</v>
      </c>
      <c r="J30" s="227">
        <f>+_xlfn.XLOOKUP($B30,Expenses_FY25B!$B:$B,Expenses_FY25B!T:T)/1000</f>
        <v>0.18333333333333332</v>
      </c>
      <c r="K30" s="228">
        <v>0</v>
      </c>
      <c r="L30" s="229">
        <f t="shared" si="70"/>
        <v>0.18333333333333332</v>
      </c>
      <c r="M30" s="20">
        <f t="shared" si="71"/>
        <v>1</v>
      </c>
      <c r="O30" s="227">
        <f>+_xlfn.XLOOKUP($B30,Expenses_FY25B!$B:$B,Expenses_FY25B!U:U)/1000</f>
        <v>0.18333333333333332</v>
      </c>
      <c r="P30" s="228">
        <v>0</v>
      </c>
      <c r="Q30" s="229">
        <f t="shared" si="72"/>
        <v>0.18333333333333332</v>
      </c>
      <c r="R30" s="20">
        <f t="shared" si="73"/>
        <v>1</v>
      </c>
      <c r="T30" s="227">
        <f>+_xlfn.XLOOKUP($B30,Expenses_FY25B!$B:$B,Expenses_FY25B!V:V)/1000</f>
        <v>0.18333333333333332</v>
      </c>
      <c r="U30" s="228">
        <v>0</v>
      </c>
      <c r="V30" s="229">
        <f t="shared" si="32"/>
        <v>0.18333333333333332</v>
      </c>
      <c r="W30" s="20">
        <f t="shared" si="46"/>
        <v>1</v>
      </c>
      <c r="Y30" s="227">
        <f>+_xlfn.XLOOKUP($B30,Expenses_FY25B!$B:$B,Expenses_FY25B!W:W)/1000</f>
        <v>0.18333333333333332</v>
      </c>
      <c r="Z30" s="228">
        <v>0</v>
      </c>
      <c r="AA30" s="229">
        <f t="shared" si="33"/>
        <v>0.18333333333333332</v>
      </c>
      <c r="AB30" s="20">
        <f t="shared" si="59"/>
        <v>1</v>
      </c>
      <c r="AD30" s="227">
        <f>+_xlfn.XLOOKUP($B30,Expenses_FY25B!$B:$B,Expenses_FY25B!X:X)/1000</f>
        <v>0.18333333333333332</v>
      </c>
      <c r="AE30" s="228">
        <v>0</v>
      </c>
      <c r="AF30" s="227">
        <f t="shared" si="34"/>
        <v>0.18333333333333332</v>
      </c>
      <c r="AG30" s="20">
        <f t="shared" si="60"/>
        <v>1</v>
      </c>
      <c r="AI30" s="227">
        <f>+_xlfn.XLOOKUP($B30,Expenses_FY25B!$B:$B,Expenses_FY25B!Y:Y)/1000</f>
        <v>0.18333333333333332</v>
      </c>
      <c r="AJ30" s="228">
        <v>0</v>
      </c>
      <c r="AK30" s="229">
        <f t="shared" si="35"/>
        <v>0.18333333333333332</v>
      </c>
      <c r="AL30" s="20">
        <f t="shared" si="61"/>
        <v>1</v>
      </c>
      <c r="AN30" s="227">
        <f>+_xlfn.XLOOKUP($B30,Expenses_FY25B!$B:$B,Expenses_FY25B!Z:Z)/1000</f>
        <v>0.18333333333333332</v>
      </c>
      <c r="AO30" s="228">
        <v>7.1370000000000003E-2</v>
      </c>
      <c r="AP30" s="229">
        <f t="shared" si="74"/>
        <v>0.11196333333333332</v>
      </c>
      <c r="AQ30" s="20">
        <f t="shared" si="75"/>
        <v>0.61070909090909087</v>
      </c>
      <c r="AS30" s="227">
        <f>+_xlfn.XLOOKUP($B30,Expenses_FY25B!$B:$B,Expenses_FY25B!AA:AA)/1000</f>
        <v>0.18333333333333332</v>
      </c>
      <c r="AT30" s="228">
        <v>0.1070975</v>
      </c>
      <c r="AU30" s="229">
        <f t="shared" si="76"/>
        <v>7.6235833333333322E-2</v>
      </c>
      <c r="AV30" s="20">
        <f t="shared" si="77"/>
        <v>0.41583181818181814</v>
      </c>
      <c r="AX30" s="227">
        <f>+_xlfn.XLOOKUP($B30,Expenses_FY25B!$B:$B,Expenses_FY25B!AB:AB)/1000</f>
        <v>0.18333333333333332</v>
      </c>
      <c r="AY30" s="228">
        <v>0</v>
      </c>
      <c r="AZ30" s="229">
        <f t="shared" si="78"/>
        <v>0.18333333333333332</v>
      </c>
      <c r="BA30" s="20">
        <f t="shared" si="79"/>
        <v>1</v>
      </c>
      <c r="BC30" s="227">
        <f>+_xlfn.XLOOKUP($B30,Expenses_FY25B!$B:$B,Expenses_FY25B!AC:AC)/1000</f>
        <v>0.18333333333333332</v>
      </c>
      <c r="BD30" s="228">
        <v>0.118715</v>
      </c>
      <c r="BE30" s="229">
        <f t="shared" si="80"/>
        <v>6.4618333333333319E-2</v>
      </c>
      <c r="BF30" s="20">
        <f t="shared" si="81"/>
        <v>0.35246363636363631</v>
      </c>
      <c r="BH30" s="227">
        <f>+_xlfn.XLOOKUP($B30,Expenses_FY25B!$B:$B,Expenses_FY25B!AC:AC)/1000</f>
        <v>0.18333333333333332</v>
      </c>
      <c r="BI30" s="228"/>
      <c r="BJ30" s="229">
        <f t="shared" si="82"/>
        <v>0.18333333333333332</v>
      </c>
      <c r="BK30" s="20">
        <f t="shared" si="83"/>
        <v>1</v>
      </c>
      <c r="BM30" s="233">
        <f t="shared" si="41"/>
        <v>2.0166666666666666</v>
      </c>
      <c r="BN30" s="233">
        <f t="shared" si="42"/>
        <v>0.29718250000000002</v>
      </c>
      <c r="BO30" s="229">
        <f t="shared" si="84"/>
        <v>1.7194841666666667</v>
      </c>
      <c r="BP30" s="20">
        <f t="shared" si="85"/>
        <v>0.85263677685950412</v>
      </c>
      <c r="BR30" s="278"/>
      <c r="BS30" s="278"/>
    </row>
    <row r="31" spans="2:74" s="27" customFormat="1" x14ac:dyDescent="0.25">
      <c r="B31">
        <v>62</v>
      </c>
      <c r="C31" s="11" t="s">
        <v>73</v>
      </c>
      <c r="D31" s="54"/>
      <c r="E31" s="227">
        <f>+_xlfn.XLOOKUP($B31,Expenses_FY25B!$B:$B,Expenses_FY25B!S:S)/1000</f>
        <v>0.12033333333333333</v>
      </c>
      <c r="F31" s="228">
        <v>0.17147896000000101</v>
      </c>
      <c r="G31" s="229">
        <f t="shared" si="68"/>
        <v>-5.1145626666667679E-2</v>
      </c>
      <c r="H31" s="20">
        <f t="shared" si="69"/>
        <v>-0.42503290858726606</v>
      </c>
      <c r="J31" s="227">
        <f>+_xlfn.XLOOKUP($B31,Expenses_FY25B!$B:$B,Expenses_FY25B!T:T)/1000</f>
        <v>0.12033333333333333</v>
      </c>
      <c r="K31" s="228">
        <v>2.3691990000000399E-2</v>
      </c>
      <c r="L31" s="229">
        <f t="shared" si="70"/>
        <v>9.6641343333332935E-2</v>
      </c>
      <c r="M31" s="20">
        <f t="shared" si="71"/>
        <v>0.80311365650969202</v>
      </c>
      <c r="O31" s="227">
        <f>+_xlfn.XLOOKUP($B31,Expenses_FY25B!$B:$B,Expenses_FY25B!U:U)/1000</f>
        <v>0.12033333333333333</v>
      </c>
      <c r="P31" s="228">
        <v>4.5532479999999993E-2</v>
      </c>
      <c r="Q31" s="229">
        <f t="shared" si="72"/>
        <v>7.4800853333333334E-2</v>
      </c>
      <c r="R31" s="20">
        <f t="shared" si="73"/>
        <v>0.62161373961218835</v>
      </c>
      <c r="T31" s="227">
        <f>+_xlfn.XLOOKUP($B31,Expenses_FY25B!$B:$B,Expenses_FY25B!V:V)/1000</f>
        <v>0.12033333333333333</v>
      </c>
      <c r="U31" s="228">
        <v>0.15921651000000026</v>
      </c>
      <c r="V31" s="229">
        <f t="shared" si="32"/>
        <v>-3.8883176666666922E-2</v>
      </c>
      <c r="W31" s="20">
        <f t="shared" si="46"/>
        <v>-0.32312889196676114</v>
      </c>
      <c r="Y31" s="227">
        <f>+_xlfn.XLOOKUP($B31,Expenses_FY25B!$B:$B,Expenses_FY25B!W:W)/1000</f>
        <v>0.12033333333333333</v>
      </c>
      <c r="Z31" s="228">
        <v>7.1342169999999108E-2</v>
      </c>
      <c r="AA31" s="229">
        <f t="shared" si="33"/>
        <v>4.8991163333334226E-2</v>
      </c>
      <c r="AB31" s="20">
        <f t="shared" si="59"/>
        <v>0.40712878116344231</v>
      </c>
      <c r="AD31" s="227">
        <f>+_xlfn.XLOOKUP($B31,Expenses_FY25B!$B:$B,Expenses_FY25B!X:X)/1000</f>
        <v>0.12033333333333333</v>
      </c>
      <c r="AE31" s="228">
        <v>5.2028440000000842E-2</v>
      </c>
      <c r="AF31" s="227">
        <f t="shared" si="34"/>
        <v>6.8304893333332492E-2</v>
      </c>
      <c r="AG31" s="20">
        <f t="shared" si="60"/>
        <v>0.56763069252076859</v>
      </c>
      <c r="AI31" s="227">
        <f>+_xlfn.XLOOKUP($B31,Expenses_FY25B!$B:$B,Expenses_FY25B!Y:Y)/1000</f>
        <v>0.12033333333333333</v>
      </c>
      <c r="AJ31" s="228">
        <v>0.25320471999999999</v>
      </c>
      <c r="AK31" s="229">
        <f t="shared" si="35"/>
        <v>-0.13287138666666665</v>
      </c>
      <c r="AL31" s="20">
        <f t="shared" si="61"/>
        <v>-1.1041943490304706</v>
      </c>
      <c r="AN31" s="227">
        <f>+_xlfn.XLOOKUP($B31,Expenses_FY25B!$B:$B,Expenses_FY25B!Z:Z)/1000</f>
        <v>0.12033333333333333</v>
      </c>
      <c r="AO31" s="228">
        <v>3.5967480000000052E-2</v>
      </c>
      <c r="AP31" s="229">
        <f t="shared" si="74"/>
        <v>8.4365853333333282E-2</v>
      </c>
      <c r="AQ31" s="20">
        <f t="shared" si="75"/>
        <v>0.70110127423822677</v>
      </c>
      <c r="AS31" s="227">
        <f>+_xlfn.XLOOKUP($B31,Expenses_FY25B!$B:$B,Expenses_FY25B!AA:AA)/1000</f>
        <v>0.12033333333333333</v>
      </c>
      <c r="AT31" s="228">
        <v>8.70042600000005E-2</v>
      </c>
      <c r="AU31" s="229">
        <f t="shared" si="76"/>
        <v>3.3329073333332834E-2</v>
      </c>
      <c r="AV31" s="20">
        <f t="shared" si="77"/>
        <v>0.27697290858725349</v>
      </c>
      <c r="AX31" s="227">
        <f>+_xlfn.XLOOKUP($B31,Expenses_FY25B!$B:$B,Expenses_FY25B!AB:AB)/1000</f>
        <v>0.12033333333333333</v>
      </c>
      <c r="AY31" s="228">
        <v>5.9294959999999008E-2</v>
      </c>
      <c r="AZ31" s="229">
        <f t="shared" si="78"/>
        <v>6.1038373333334325E-2</v>
      </c>
      <c r="BA31" s="20">
        <f t="shared" si="79"/>
        <v>0.50724409972299989</v>
      </c>
      <c r="BC31" s="227">
        <f>+_xlfn.XLOOKUP($B31,Expenses_FY25B!$B:$B,Expenses_FY25B!AC:AC)/1000</f>
        <v>0.12033333333333333</v>
      </c>
      <c r="BD31" s="228">
        <v>0.22401658999999796</v>
      </c>
      <c r="BE31" s="229">
        <f t="shared" si="80"/>
        <v>-0.10368325666666463</v>
      </c>
      <c r="BF31" s="20">
        <f t="shared" si="81"/>
        <v>-0.86163371191134042</v>
      </c>
      <c r="BH31" s="227">
        <f>+_xlfn.XLOOKUP($B31,Expenses_FY25B!$B:$B,Expenses_FY25B!AC:AC)/1000</f>
        <v>0.12033333333333333</v>
      </c>
      <c r="BI31" s="228"/>
      <c r="BJ31" s="229">
        <f t="shared" si="82"/>
        <v>0.12033333333333333</v>
      </c>
      <c r="BK31" s="20">
        <f t="shared" si="83"/>
        <v>1</v>
      </c>
      <c r="BM31" s="233">
        <f t="shared" si="41"/>
        <v>1.3236666666666668</v>
      </c>
      <c r="BN31" s="233">
        <f t="shared" si="42"/>
        <v>1.1827785599999991</v>
      </c>
      <c r="BO31" s="229">
        <f t="shared" si="84"/>
        <v>0.14088810666666762</v>
      </c>
      <c r="BP31" s="20">
        <f t="shared" si="85"/>
        <v>0.10643775371443033</v>
      </c>
      <c r="BR31" s="264"/>
      <c r="BS31" s="278"/>
    </row>
    <row r="32" spans="2:74" s="27" customFormat="1" x14ac:dyDescent="0.25">
      <c r="C32" s="80" t="s">
        <v>76</v>
      </c>
      <c r="D32" s="55"/>
      <c r="E32" s="232">
        <f>SUM(E21:E31)</f>
        <v>1.8231666666666666</v>
      </c>
      <c r="F32" s="232">
        <f>SUM(F21:F31)</f>
        <v>0.85424150000000099</v>
      </c>
      <c r="G32" s="232">
        <f t="shared" si="28"/>
        <v>0.96892516666666562</v>
      </c>
      <c r="H32" s="21">
        <f>IFERROR(G32/E32,"")</f>
        <v>0.53145177804186794</v>
      </c>
      <c r="J32" s="232">
        <f>SUM(J21:J31)</f>
        <v>1.8231666666666666</v>
      </c>
      <c r="K32" s="232">
        <f>SUM(K21:K31)</f>
        <v>0.98364590000000041</v>
      </c>
      <c r="L32" s="232">
        <f t="shared" si="30"/>
        <v>0.8395207666666662</v>
      </c>
      <c r="M32" s="21">
        <f>IFERROR(L32/J32,"")</f>
        <v>0.46047395557180704</v>
      </c>
      <c r="O32" s="232">
        <f>SUM(O21:O31)</f>
        <v>1.8231666666666666</v>
      </c>
      <c r="P32" s="232">
        <f>SUM(P21:P31)</f>
        <v>0.78840442000000011</v>
      </c>
      <c r="Q32" s="232">
        <f t="shared" si="31"/>
        <v>1.0347622466666664</v>
      </c>
      <c r="R32" s="21">
        <f>IFERROR(Q32/O32,"")</f>
        <v>0.56756316665143047</v>
      </c>
      <c r="T32" s="232">
        <f>SUM(T21:T31)</f>
        <v>1.8231666666666666</v>
      </c>
      <c r="U32" s="232">
        <f>SUM(U21:U31)</f>
        <v>0.81877385052631602</v>
      </c>
      <c r="V32" s="232">
        <f t="shared" si="32"/>
        <v>1.0043928161403506</v>
      </c>
      <c r="W32" s="21">
        <f>IFERROR(V32/T32,"")</f>
        <v>0.55090564922224183</v>
      </c>
      <c r="Y32" s="232">
        <f>SUM(Y21:Y31)</f>
        <v>1.8231666666666666</v>
      </c>
      <c r="Z32" s="232">
        <f>SUM(Z21:Z31)</f>
        <v>1.3952708578947359</v>
      </c>
      <c r="AA32" s="232">
        <f t="shared" si="33"/>
        <v>0.42789580877193067</v>
      </c>
      <c r="AB32" s="21">
        <f>IFERROR(AA32/Y32,"")</f>
        <v>0.23469922777507854</v>
      </c>
      <c r="AD32" s="232">
        <f>SUM(AD21:AD31)</f>
        <v>1.8231666666666666</v>
      </c>
      <c r="AE32" s="232">
        <f>SUM(AE21:AE31)</f>
        <v>0.70599811000000079</v>
      </c>
      <c r="AF32" s="232">
        <f t="shared" si="34"/>
        <v>1.1171685566666658</v>
      </c>
      <c r="AG32" s="21">
        <f>IFERROR(AF32/AD32,"")</f>
        <v>0.61276271505622038</v>
      </c>
      <c r="AI32" s="232">
        <f>SUM(AI21:AI31)</f>
        <v>1.8231666666666666</v>
      </c>
      <c r="AJ32" s="232">
        <f>SUM(AJ21:AJ31)</f>
        <v>1.5465615589473685</v>
      </c>
      <c r="AK32" s="232">
        <f t="shared" si="35"/>
        <v>0.27660510771929814</v>
      </c>
      <c r="AL32" s="21">
        <f>IFERROR(AK32/AI32,"")</f>
        <v>0.15171685220914058</v>
      </c>
      <c r="AN32" s="232">
        <f>SUM(AN21:AN31)</f>
        <v>1.8231666666666666</v>
      </c>
      <c r="AO32" s="232">
        <f>SUM(AO21:AO31)</f>
        <v>0.74885476000000006</v>
      </c>
      <c r="AP32" s="232">
        <f t="shared" si="36"/>
        <v>1.0743119066666664</v>
      </c>
      <c r="AQ32" s="21">
        <f>IFERROR(AP32/AN32,"")</f>
        <v>0.58925600511929777</v>
      </c>
      <c r="AS32" s="232">
        <f>SUM(AS21:AS31)</f>
        <v>1.8231666666666666</v>
      </c>
      <c r="AT32" s="232">
        <f>SUM(AT21:AT31)</f>
        <v>0.88175663631579004</v>
      </c>
      <c r="AU32" s="232">
        <f t="shared" si="37"/>
        <v>0.94141003035087656</v>
      </c>
      <c r="AV32" s="21">
        <f>IFERROR(AU32/AS32,"")</f>
        <v>0.51635983015863052</v>
      </c>
      <c r="AX32" s="232">
        <f>SUM(AX21:AX31)</f>
        <v>1.8231666666666666</v>
      </c>
      <c r="AY32" s="232">
        <f>SUM(AY21:AY31)</f>
        <v>1.0240201699999991</v>
      </c>
      <c r="AZ32" s="232">
        <f t="shared" si="38"/>
        <v>0.79914649666666748</v>
      </c>
      <c r="BA32" s="21">
        <f>IFERROR(AZ32/AX32,"")</f>
        <v>0.4383288216473174</v>
      </c>
      <c r="BC32" s="232">
        <f>SUM(BC21:BC31)</f>
        <v>1.8231666666666666</v>
      </c>
      <c r="BD32" s="232">
        <f>SUM(BD21:BD31)</f>
        <v>1.912635449999998</v>
      </c>
      <c r="BE32" s="232">
        <f t="shared" si="39"/>
        <v>-8.9468783333331414E-2</v>
      </c>
      <c r="BF32" s="21">
        <f>IFERROR(BE32/BC32,"")</f>
        <v>-4.9073288234755326E-2</v>
      </c>
      <c r="BH32" s="232">
        <f>SUM(BH21:BH31)</f>
        <v>1.8231666666666666</v>
      </c>
      <c r="BI32" s="232">
        <f>SUM(BI21:BI31)</f>
        <v>0</v>
      </c>
      <c r="BJ32" s="232">
        <f t="shared" si="40"/>
        <v>1.8231666666666666</v>
      </c>
      <c r="BK32" s="21">
        <f>IFERROR(BJ32/BH32,"")</f>
        <v>1</v>
      </c>
      <c r="BM32" s="237">
        <f>SUM(BM21:BM31)</f>
        <v>20.054833333333335</v>
      </c>
      <c r="BN32" s="237">
        <f>SUM(BN21:BN31)</f>
        <v>11.660163213684211</v>
      </c>
      <c r="BO32" s="232">
        <f t="shared" si="43"/>
        <v>8.394670119649124</v>
      </c>
      <c r="BP32" s="21">
        <f>IFERROR(BO32/BM32,"")</f>
        <v>0.41858588301984345</v>
      </c>
      <c r="BS32" s="278"/>
      <c r="BT32" s="267"/>
    </row>
    <row r="33" spans="2:73" s="27" customFormat="1" x14ac:dyDescent="0.25">
      <c r="C33" s="80"/>
      <c r="D33" s="55"/>
      <c r="E33" s="207"/>
      <c r="F33" s="85"/>
      <c r="G33" s="85"/>
      <c r="H33" s="83"/>
      <c r="J33" s="207"/>
      <c r="K33" s="265"/>
      <c r="L33" s="85"/>
      <c r="M33" s="83"/>
      <c r="O33" s="207"/>
      <c r="P33" s="207"/>
      <c r="Q33" s="85"/>
      <c r="R33" s="83"/>
      <c r="T33" s="207"/>
      <c r="U33" s="85"/>
      <c r="V33" s="85"/>
      <c r="W33" s="83"/>
      <c r="Y33" s="207"/>
      <c r="Z33" s="85"/>
      <c r="AA33" s="85"/>
      <c r="AB33" s="83"/>
      <c r="AD33" s="207"/>
      <c r="AE33" s="85"/>
      <c r="AF33" s="207"/>
      <c r="AG33" s="83"/>
      <c r="AI33" s="207"/>
      <c r="AJ33" s="85"/>
      <c r="AK33" s="85"/>
      <c r="AL33" s="83"/>
      <c r="AN33" s="207"/>
      <c r="AO33" s="85"/>
      <c r="AP33" s="85"/>
      <c r="AQ33" s="83"/>
      <c r="AS33" s="207"/>
      <c r="AT33" s="85"/>
      <c r="AU33" s="85"/>
      <c r="AV33" s="83"/>
      <c r="AX33" s="207"/>
      <c r="AY33" s="85"/>
      <c r="AZ33" s="85"/>
      <c r="BA33" s="83"/>
      <c r="BC33" s="207"/>
      <c r="BD33" s="85"/>
      <c r="BE33" s="85"/>
      <c r="BF33" s="83"/>
      <c r="BH33" s="207"/>
      <c r="BI33" s="85"/>
      <c r="BJ33" s="85"/>
      <c r="BK33" s="83"/>
      <c r="BM33" s="239"/>
      <c r="BN33" s="240"/>
      <c r="BO33" s="85"/>
      <c r="BP33" s="83"/>
      <c r="BR33" s="264"/>
      <c r="BS33" s="278"/>
    </row>
    <row r="34" spans="2:73" s="27" customFormat="1" x14ac:dyDescent="0.25">
      <c r="B34">
        <v>63</v>
      </c>
      <c r="C34" s="204" t="s">
        <v>77</v>
      </c>
      <c r="D34" s="56"/>
      <c r="E34" s="227">
        <f>+_xlfn.XLOOKUP($B34,Expenses_FY25B!$B:$B,Expenses_FY25B!S:S)/1000</f>
        <v>0.31708333333333333</v>
      </c>
      <c r="F34" s="228">
        <v>0.3966615</v>
      </c>
      <c r="G34" s="229">
        <f t="shared" si="28"/>
        <v>-7.9578166666666672E-2</v>
      </c>
      <c r="H34" s="20">
        <f t="shared" ref="H34:H35" si="86">IFERROR(G34/E34,"n.a.")</f>
        <v>-0.25096925098554534</v>
      </c>
      <c r="J34" s="227">
        <f>+_xlfn.XLOOKUP($B34,Expenses_FY25B!$B:$B,Expenses_FY25B!T:T)/1000</f>
        <v>0.31708333333333333</v>
      </c>
      <c r="K34" s="228">
        <v>0.40870674000000001</v>
      </c>
      <c r="L34" s="229">
        <f t="shared" si="30"/>
        <v>-9.1623406666666685E-2</v>
      </c>
      <c r="M34" s="20">
        <f t="shared" ref="M34:M37" si="87">IFERROR(L34/J34,"n.a.")</f>
        <v>-0.28895686727989495</v>
      </c>
      <c r="O34" s="227">
        <f>+_xlfn.XLOOKUP($B34,Expenses_FY25B!$B:$B,Expenses_FY25B!U:U)/1000</f>
        <v>0.31708333333333333</v>
      </c>
      <c r="P34" s="228">
        <v>0.34862152000000002</v>
      </c>
      <c r="Q34" s="229">
        <f t="shared" si="31"/>
        <v>-3.153818666666669E-2</v>
      </c>
      <c r="R34" s="20">
        <f t="shared" ref="R34:R35" si="88">IFERROR(Q34/O34,"n.a.")</f>
        <v>-9.9463400788436337E-2</v>
      </c>
      <c r="T34" s="227">
        <f>+_xlfn.XLOOKUP($B34,Expenses_FY25B!$B:$B,Expenses_FY25B!V:V)/1000</f>
        <v>0.31708333333333333</v>
      </c>
      <c r="U34" s="228">
        <v>0.3735832</v>
      </c>
      <c r="V34" s="229">
        <f t="shared" ref="V34:V38" si="89">T34-U34</f>
        <v>-5.6499866666666676E-2</v>
      </c>
      <c r="W34" s="20">
        <f t="shared" ref="W34:W35" si="90">IFERROR(V34/T34,"n.a.")</f>
        <v>-0.1781861760840999</v>
      </c>
      <c r="Y34" s="227">
        <f>+_xlfn.XLOOKUP($B34,Expenses_FY25B!$B:$B,Expenses_FY25B!W:W)/1000</f>
        <v>0.31708333333333333</v>
      </c>
      <c r="Z34" s="228">
        <v>0.39648314000000001</v>
      </c>
      <c r="AA34" s="229">
        <f t="shared" ref="AA34:AA36" si="91">Y34-Z34</f>
        <v>-7.9399806666666684E-2</v>
      </c>
      <c r="AB34" s="20">
        <f t="shared" ref="AB34:AB35" si="92">IFERROR(AA34/Y34,"n.a.")</f>
        <v>-0.2504067490144547</v>
      </c>
      <c r="AD34" s="227">
        <f>+_xlfn.XLOOKUP($B34,Expenses_FY25B!$B:$B,Expenses_FY25B!X:X)/1000</f>
        <v>0.31708333333333333</v>
      </c>
      <c r="AE34" s="228">
        <v>0.41698303000000003</v>
      </c>
      <c r="AF34" s="227">
        <f t="shared" ref="AF34:AF36" si="93">AD34-AE34</f>
        <v>-9.9899696666666704E-2</v>
      </c>
      <c r="AG34" s="20">
        <f t="shared" ref="AG34:AG35" si="94">IFERROR(AF34/AD34,"n.a.")</f>
        <v>-0.31505817608409997</v>
      </c>
      <c r="AI34" s="227">
        <f>+_xlfn.XLOOKUP($B34,Expenses_FY25B!$B:$B,Expenses_FY25B!Y:Y)/1000</f>
        <v>0.31708333333333333</v>
      </c>
      <c r="AJ34" s="228">
        <v>0.33377864000000002</v>
      </c>
      <c r="AK34" s="229">
        <f t="shared" ref="AK34:AK36" si="95">AI34-AJ34</f>
        <v>-1.6695306666666687E-2</v>
      </c>
      <c r="AL34" s="20">
        <f t="shared" ref="AL34:AL35" si="96">IFERROR(AK34/AI34,"n.a.")</f>
        <v>-5.2652741130092051E-2</v>
      </c>
      <c r="AN34" s="227">
        <f>+_xlfn.XLOOKUP($B34,Expenses_FY25B!$B:$B,Expenses_FY25B!Z:Z)/1000</f>
        <v>0.31708333333333333</v>
      </c>
      <c r="AO34" s="228">
        <v>0.38787662000000001</v>
      </c>
      <c r="AP34" s="229">
        <f t="shared" si="36"/>
        <v>-7.0793286666666677E-2</v>
      </c>
      <c r="AQ34" s="20">
        <f t="shared" ref="AQ34:AQ35" si="97">IFERROR(AP34/AN34,"n.a.")</f>
        <v>-0.22326397897503289</v>
      </c>
      <c r="AS34" s="227">
        <f>+_xlfn.XLOOKUP($B34,Expenses_FY25B!$B:$B,Expenses_FY25B!AA:AA)/1000</f>
        <v>0.31708333333333333</v>
      </c>
      <c r="AT34" s="228">
        <v>0.23266085</v>
      </c>
      <c r="AU34" s="229">
        <f t="shared" si="37"/>
        <v>8.4422483333333326E-2</v>
      </c>
      <c r="AV34" s="20">
        <f t="shared" ref="AV34:AV35" si="98">IFERROR(AU34/AS34,"n.a.")</f>
        <v>0.26624699080157688</v>
      </c>
      <c r="AX34" s="227">
        <f>+_xlfn.XLOOKUP($B34,Expenses_FY25B!$B:$B,Expenses_FY25B!AB:AB)/1000</f>
        <v>0.31708333333333333</v>
      </c>
      <c r="AY34" s="228">
        <v>1.27045166</v>
      </c>
      <c r="AZ34" s="229">
        <f t="shared" si="38"/>
        <v>-0.9533683266666666</v>
      </c>
      <c r="BA34" s="20">
        <f t="shared" ref="BA34:BA35" si="99">IFERROR(AZ34/AX34,"n.a.")</f>
        <v>-3.006680662286465</v>
      </c>
      <c r="BC34" s="227">
        <f>+_xlfn.XLOOKUP($B34,Expenses_FY25B!$B:$B,Expenses_FY25B!AC:AC)/1000</f>
        <v>0.31708333333333333</v>
      </c>
      <c r="BD34" s="228">
        <v>0.56508824000000002</v>
      </c>
      <c r="BE34" s="229">
        <f t="shared" si="39"/>
        <v>-0.24800490666666669</v>
      </c>
      <c r="BF34" s="20">
        <f t="shared" ref="BF34:BF35" si="100">IFERROR(BE34/BC34,"n.a.")</f>
        <v>-0.78214425229960582</v>
      </c>
      <c r="BH34" s="227">
        <f>+_xlfn.XLOOKUP($B34,Expenses_FY25B!$B:$B,Expenses_FY25B!AC:AC)/1000</f>
        <v>0.31708333333333333</v>
      </c>
      <c r="BI34" s="228"/>
      <c r="BJ34" s="229">
        <f t="shared" si="40"/>
        <v>0.31708333333333333</v>
      </c>
      <c r="BK34" s="20">
        <f t="shared" ref="BK34:BK35" si="101">IFERROR(BJ34/BH34,"n.a.")</f>
        <v>1</v>
      </c>
      <c r="BM34" s="233">
        <f t="shared" ref="BM34:BM35" si="102">+E34+J34+O34+T34+Y34+AD34+AI34+AN34+AS34+AX34+BC34</f>
        <v>3.4879166666666661</v>
      </c>
      <c r="BN34" s="233">
        <f t="shared" ref="BN34:BN35" si="103">+F34+K34+P34+U34+Z34+AE34+AJ34+AO34+AT34+AY34+BD34</f>
        <v>5.1308951399999998</v>
      </c>
      <c r="BO34" s="229">
        <f t="shared" si="43"/>
        <v>-1.6429784733333337</v>
      </c>
      <c r="BP34" s="20">
        <f t="shared" ref="BP34:BP37" si="104">IFERROR(BO34/BM34,"n.a.")</f>
        <v>-0.47104866037510468</v>
      </c>
      <c r="BS34" s="278"/>
    </row>
    <row r="35" spans="2:73" s="27" customFormat="1" x14ac:dyDescent="0.25">
      <c r="B35">
        <v>64</v>
      </c>
      <c r="C35" s="204" t="s">
        <v>57</v>
      </c>
      <c r="D35" s="56"/>
      <c r="E35" s="227">
        <f>+_xlfn.XLOOKUP($B35,Expenses_FY25B!$B:$B,Expenses_FY25B!S:S)/1000</f>
        <v>5.3749999999999999E-2</v>
      </c>
      <c r="F35" s="228">
        <v>0.19802359</v>
      </c>
      <c r="G35" s="229">
        <f t="shared" si="28"/>
        <v>-0.14427359000000001</v>
      </c>
      <c r="H35" s="20">
        <f t="shared" si="86"/>
        <v>-2.6841598139534883</v>
      </c>
      <c r="J35" s="227">
        <f>+_xlfn.XLOOKUP($B35,Expenses_FY25B!$B:$B,Expenses_FY25B!T:T)/1000</f>
        <v>5.3749999999999999E-2</v>
      </c>
      <c r="K35" s="228">
        <v>0</v>
      </c>
      <c r="L35" s="229">
        <f t="shared" si="30"/>
        <v>5.3749999999999999E-2</v>
      </c>
      <c r="M35" s="20">
        <f t="shared" si="87"/>
        <v>1</v>
      </c>
      <c r="O35" s="227">
        <f>+_xlfn.XLOOKUP($B35,Expenses_FY25B!$B:$B,Expenses_FY25B!U:U)/1000</f>
        <v>5.3749999999999999E-2</v>
      </c>
      <c r="P35" s="228">
        <v>9.6799999999999997E-2</v>
      </c>
      <c r="Q35" s="229">
        <f t="shared" si="31"/>
        <v>-4.3049999999999998E-2</v>
      </c>
      <c r="R35" s="20">
        <f t="shared" si="88"/>
        <v>-0.80093023255813955</v>
      </c>
      <c r="T35" s="227">
        <f>+_xlfn.XLOOKUP($B35,Expenses_FY25B!$B:$B,Expenses_FY25B!V:V)/1000</f>
        <v>5.3749999999999999E-2</v>
      </c>
      <c r="U35" s="228">
        <v>0</v>
      </c>
      <c r="V35" s="229">
        <f t="shared" si="89"/>
        <v>5.3749999999999999E-2</v>
      </c>
      <c r="W35" s="20">
        <f t="shared" si="90"/>
        <v>1</v>
      </c>
      <c r="Y35" s="227">
        <f>+_xlfn.XLOOKUP($B35,Expenses_FY25B!$B:$B,Expenses_FY25B!W:W)/1000</f>
        <v>5.3749999999999999E-2</v>
      </c>
      <c r="Z35" s="228">
        <v>6.1646650000000006E-3</v>
      </c>
      <c r="AA35" s="229">
        <f t="shared" si="91"/>
        <v>4.7585334999999999E-2</v>
      </c>
      <c r="AB35" s="20">
        <f t="shared" si="92"/>
        <v>0.88530855813953491</v>
      </c>
      <c r="AD35" s="227">
        <f>+_xlfn.XLOOKUP($B35,Expenses_FY25B!$B:$B,Expenses_FY25B!X:X)/1000</f>
        <v>5.3749999999999999E-2</v>
      </c>
      <c r="AE35" s="228">
        <v>2.1710494000000004E-2</v>
      </c>
      <c r="AF35" s="227">
        <f t="shared" si="93"/>
        <v>3.2039505999999995E-2</v>
      </c>
      <c r="AG35" s="20">
        <f t="shared" si="94"/>
        <v>0.59608383255813946</v>
      </c>
      <c r="AI35" s="227">
        <f>+_xlfn.XLOOKUP($B35,Expenses_FY25B!$B:$B,Expenses_FY25B!Y:Y)/1000</f>
        <v>5.3749999999999999E-2</v>
      </c>
      <c r="AJ35" s="228">
        <v>0</v>
      </c>
      <c r="AK35" s="229">
        <f t="shared" si="95"/>
        <v>5.3749999999999999E-2</v>
      </c>
      <c r="AL35" s="20">
        <f t="shared" si="96"/>
        <v>1</v>
      </c>
      <c r="AN35" s="227">
        <f>+_xlfn.XLOOKUP($B35,Expenses_FY25B!$B:$B,Expenses_FY25B!Z:Z)/1000</f>
        <v>5.3749999999999999E-2</v>
      </c>
      <c r="AO35" s="228">
        <v>6.794E-2</v>
      </c>
      <c r="AP35" s="229">
        <f t="shared" si="36"/>
        <v>-1.4190000000000001E-2</v>
      </c>
      <c r="AQ35" s="20">
        <f t="shared" si="97"/>
        <v>-0.26400000000000001</v>
      </c>
      <c r="AS35" s="227">
        <f>+_xlfn.XLOOKUP($B35,Expenses_FY25B!$B:$B,Expenses_FY25B!AA:AA)/1000</f>
        <v>5.3749999999999999E-2</v>
      </c>
      <c r="AT35" s="228">
        <v>0</v>
      </c>
      <c r="AU35" s="229">
        <f t="shared" si="37"/>
        <v>5.3749999999999999E-2</v>
      </c>
      <c r="AV35" s="20">
        <f t="shared" si="98"/>
        <v>1</v>
      </c>
      <c r="AX35" s="227">
        <f>+_xlfn.XLOOKUP($B35,Expenses_FY25B!$B:$B,Expenses_FY25B!AB:AB)/1000</f>
        <v>5.3749999999999999E-2</v>
      </c>
      <c r="AY35" s="228">
        <v>0</v>
      </c>
      <c r="AZ35" s="229">
        <f t="shared" si="38"/>
        <v>5.3749999999999999E-2</v>
      </c>
      <c r="BA35" s="20">
        <f t="shared" si="99"/>
        <v>1</v>
      </c>
      <c r="BC35" s="227">
        <f>+_xlfn.XLOOKUP($B35,Expenses_FY25B!$B:$B,Expenses_FY25B!AC:AC)/1000</f>
        <v>5.3749999999999999E-2</v>
      </c>
      <c r="BD35" s="228">
        <v>0</v>
      </c>
      <c r="BE35" s="229">
        <f t="shared" si="39"/>
        <v>5.3749999999999999E-2</v>
      </c>
      <c r="BF35" s="20">
        <f t="shared" si="100"/>
        <v>1</v>
      </c>
      <c r="BH35" s="227">
        <f>+_xlfn.XLOOKUP($B35,Expenses_FY25B!$B:$B,Expenses_FY25B!AC:AC)/1000</f>
        <v>5.3749999999999999E-2</v>
      </c>
      <c r="BI35" s="228"/>
      <c r="BJ35" s="229">
        <f t="shared" si="40"/>
        <v>5.3749999999999999E-2</v>
      </c>
      <c r="BK35" s="20">
        <f t="shared" si="101"/>
        <v>1</v>
      </c>
      <c r="BM35" s="233">
        <f t="shared" si="102"/>
        <v>0.59125000000000005</v>
      </c>
      <c r="BN35" s="233">
        <f t="shared" si="103"/>
        <v>0.39063874900000006</v>
      </c>
      <c r="BO35" s="229">
        <f t="shared" si="43"/>
        <v>0.20061125099999999</v>
      </c>
      <c r="BP35" s="20">
        <f>IFERROR(BO35/BM35,"n.a.")</f>
        <v>0.33930021310782238</v>
      </c>
      <c r="BR35" s="264"/>
      <c r="BS35" s="169"/>
    </row>
    <row r="36" spans="2:73" s="27" customFormat="1" x14ac:dyDescent="0.25">
      <c r="C36" s="58" t="s">
        <v>78</v>
      </c>
      <c r="D36" s="56"/>
      <c r="E36" s="232">
        <f>SUM(E18,E32,E34:E35)</f>
        <v>2.8516666666666666</v>
      </c>
      <c r="F36" s="232">
        <f>SUM(F18,F32,F34:F35)</f>
        <v>1.9838486940000009</v>
      </c>
      <c r="G36" s="232">
        <f t="shared" ref="G36:G37" si="105">E36-F36</f>
        <v>0.86781797266666572</v>
      </c>
      <c r="H36" s="21">
        <f>IFERROR(G36/E36,"")</f>
        <v>0.30431956960841583</v>
      </c>
      <c r="J36" s="232">
        <f>SUM(J18,J32,J34:J35)</f>
        <v>2.8516666666666666</v>
      </c>
      <c r="K36" s="232">
        <f>SUM(K18,K32,K34:K35)</f>
        <v>2.1916495084000007</v>
      </c>
      <c r="L36" s="232">
        <f t="shared" si="30"/>
        <v>0.66001715826666585</v>
      </c>
      <c r="M36" s="21">
        <f>IFERROR(L36/J36,"")</f>
        <v>0.23144961715955553</v>
      </c>
      <c r="O36" s="232">
        <f>SUM(O18,O32,O34:O35)</f>
        <v>2.8516666666666666</v>
      </c>
      <c r="P36" s="232">
        <f>SUM(P18,P32,P34:P35)</f>
        <v>1.7769193396</v>
      </c>
      <c r="Q36" s="232">
        <f t="shared" si="31"/>
        <v>1.0747473270666665</v>
      </c>
      <c r="R36" s="21">
        <f>IFERROR(Q36/O36,"")</f>
        <v>0.3768839253302162</v>
      </c>
      <c r="T36" s="232">
        <f>SUM(T18,T32,T34:T35)</f>
        <v>2.8516666666666666</v>
      </c>
      <c r="U36" s="232">
        <f>SUM(U18,U32,U34:U35)</f>
        <v>1.741763172126316</v>
      </c>
      <c r="V36" s="232">
        <f t="shared" si="89"/>
        <v>1.1099034945403505</v>
      </c>
      <c r="W36" s="21">
        <f>IFERROR(V36/T36,"")</f>
        <v>0.38921221316435439</v>
      </c>
      <c r="Y36" s="232">
        <f>SUM(Y18,Y32,Y34:Y35)</f>
        <v>2.8516666666666666</v>
      </c>
      <c r="Z36" s="232">
        <f>SUM(Z18,Z32,Z34:Z35)</f>
        <v>2.3605953544947358</v>
      </c>
      <c r="AA36" s="232">
        <f t="shared" si="91"/>
        <v>0.49107131217193078</v>
      </c>
      <c r="AB36" s="21">
        <f>IFERROR(AA36/Y36,"")</f>
        <v>0.17220501887969519</v>
      </c>
      <c r="AD36" s="232">
        <f>SUM(AD18,AD32,AD34:AD35)</f>
        <v>2.8516666666666666</v>
      </c>
      <c r="AE36" s="232">
        <f>SUM(AE18,AE32,AE34:AE35)</f>
        <v>1.7005131404000007</v>
      </c>
      <c r="AF36" s="232">
        <f t="shared" si="93"/>
        <v>1.1511535262666659</v>
      </c>
      <c r="AG36" s="21">
        <f>IFERROR(AF36/AD36,"")</f>
        <v>0.40367744930450006</v>
      </c>
      <c r="AI36" s="232">
        <f>SUM(AI18,AI32,AI34:AI35)</f>
        <v>2.8516666666666666</v>
      </c>
      <c r="AJ36" s="232">
        <f>SUM(AJ18,AJ32,AJ34:AJ35)</f>
        <v>2.4383859989473686</v>
      </c>
      <c r="AK36" s="232">
        <f t="shared" si="95"/>
        <v>0.41328066771929794</v>
      </c>
      <c r="AL36" s="21">
        <f>IFERROR(AK36/AI36,"")</f>
        <v>0.14492600855147794</v>
      </c>
      <c r="AN36" s="232">
        <f>SUM(AN18,AN32,AN34:AN35)</f>
        <v>2.8516666666666666</v>
      </c>
      <c r="AO36" s="232">
        <f>SUM(AO18,AO32,AO34:AO35)</f>
        <v>1.7797560712000005</v>
      </c>
      <c r="AP36" s="232">
        <f t="shared" si="36"/>
        <v>1.0719105954666661</v>
      </c>
      <c r="AQ36" s="21">
        <f>IFERROR(AP36/AN36,"")</f>
        <v>0.37588916264172978</v>
      </c>
      <c r="AS36" s="232">
        <f>SUM(AS18,AS32,AS34:AS35)</f>
        <v>2.8516666666666666</v>
      </c>
      <c r="AT36" s="232">
        <f>SUM(AT18,AT32,AT34:AT35)</f>
        <v>1.9169346463157899</v>
      </c>
      <c r="AU36" s="232">
        <f t="shared" si="37"/>
        <v>0.93473202035087666</v>
      </c>
      <c r="AV36" s="21">
        <f>IFERROR(AU36/AS36,"")</f>
        <v>0.327784460672429</v>
      </c>
      <c r="AX36" s="232">
        <f>SUM(AX18,AX32,AX34:AX35)</f>
        <v>2.8516666666666666</v>
      </c>
      <c r="AY36" s="232">
        <f>SUM(AY18,AY32,AY34:AY35)</f>
        <v>2.8383838799999994</v>
      </c>
      <c r="AZ36" s="232">
        <f t="shared" si="38"/>
        <v>1.3282786666667157E-2</v>
      </c>
      <c r="BA36" s="21">
        <f>IFERROR(AZ36/AX36,"")</f>
        <v>4.6579029807132053E-3</v>
      </c>
      <c r="BC36" s="232">
        <f>SUM(BC18,BC32,BC34:BC35)</f>
        <v>2.8516666666666666</v>
      </c>
      <c r="BD36" s="232">
        <f>SUM(BD18,BD32,BD34:BD35)</f>
        <v>3.0270365499999983</v>
      </c>
      <c r="BE36" s="232">
        <f t="shared" si="39"/>
        <v>-0.1753698833333317</v>
      </c>
      <c r="BF36" s="21">
        <f>IFERROR(BE36/BC36,"")</f>
        <v>-6.1497329047340163E-2</v>
      </c>
      <c r="BH36" s="232">
        <f>SUM(BH18,BH32,BH34:BH35)</f>
        <v>2.8516666666666666</v>
      </c>
      <c r="BI36" s="232">
        <f>SUM(BI18,BI32,BI34:BI35)</f>
        <v>0</v>
      </c>
      <c r="BJ36" s="232">
        <f t="shared" si="40"/>
        <v>2.8516666666666666</v>
      </c>
      <c r="BK36" s="21">
        <f>IFERROR(BJ36/BH36,"")</f>
        <v>1</v>
      </c>
      <c r="BM36" s="237">
        <f>SUM(BM18,BM32,BM34:BM35)</f>
        <v>31.368333333333332</v>
      </c>
      <c r="BN36" s="237">
        <f>SUM(BN18,BN32,BN34:BN35)</f>
        <v>23.755786355484211</v>
      </c>
      <c r="BO36" s="232">
        <f t="shared" ref="BO36" si="106">BM36-BN36</f>
        <v>7.6125469778491208</v>
      </c>
      <c r="BP36" s="21">
        <f>IFERROR(BO36/BM36,"")</f>
        <v>0.24268254538597697</v>
      </c>
    </row>
    <row r="37" spans="2:73" s="27" customFormat="1" x14ac:dyDescent="0.25">
      <c r="B37" s="5">
        <v>65</v>
      </c>
      <c r="C37" s="58" t="s">
        <v>163</v>
      </c>
      <c r="D37" s="56"/>
      <c r="E37" s="227">
        <f>+_xlfn.XLOOKUP($B37,Expenses_FY25B!$B:$B,Expenses_FY25B!S:S)/1000</f>
        <v>26.130500000000001</v>
      </c>
      <c r="F37" s="228">
        <v>25.04081</v>
      </c>
      <c r="G37" s="229">
        <f t="shared" si="105"/>
        <v>1.0896900000000009</v>
      </c>
      <c r="H37" s="20">
        <f t="shared" ref="H37" si="107">IFERROR(G37/E37,"n.a.")</f>
        <v>4.1701842674269567E-2</v>
      </c>
      <c r="I37" s="5"/>
      <c r="J37" s="227">
        <f>+_xlfn.XLOOKUP($B37,Expenses_FY25B!$B:$B,Expenses_FY25B!T:T)/1000</f>
        <v>26.130500000000001</v>
      </c>
      <c r="K37" s="228">
        <v>24.050711</v>
      </c>
      <c r="L37" s="230">
        <f t="shared" si="30"/>
        <v>2.0797890000000017</v>
      </c>
      <c r="M37" s="20">
        <f t="shared" si="87"/>
        <v>7.959239203229948E-2</v>
      </c>
      <c r="N37" s="5"/>
      <c r="O37" s="227">
        <f>+_xlfn.XLOOKUP($B37,Expenses_FY25B!$B:$B,Expenses_FY25B!U:U)/1000</f>
        <v>26.130500000000001</v>
      </c>
      <c r="P37" s="228">
        <v>24.720500000000001</v>
      </c>
      <c r="Q37" s="230">
        <f t="shared" ref="Q37" si="108">O37-P37</f>
        <v>1.4100000000000001</v>
      </c>
      <c r="R37" s="20">
        <f t="shared" ref="R37" si="109">IFERROR(Q37/O37,"n.a.")</f>
        <v>5.3959931880369683E-2</v>
      </c>
      <c r="S37" s="5"/>
      <c r="T37" s="227">
        <f>+_xlfn.XLOOKUP($B37,Expenses_FY25B!$B:$B,Expenses_FY25B!V:V)/1000</f>
        <v>26.130500000000001</v>
      </c>
      <c r="U37" s="228">
        <v>23.270299999999999</v>
      </c>
      <c r="V37" s="230">
        <f t="shared" si="89"/>
        <v>2.8602000000000025</v>
      </c>
      <c r="W37" s="20">
        <f t="shared" ref="W37" si="110">IFERROR(V37/T37,"n.a.")</f>
        <v>0.1094582958611585</v>
      </c>
      <c r="X37" s="5"/>
      <c r="Y37" s="227">
        <f>+_xlfn.XLOOKUP($B37,Expenses_FY25B!$B:$B,Expenses_FY25B!W:W)/1000</f>
        <v>26.130500000000001</v>
      </c>
      <c r="Z37" s="228">
        <v>27.459099999999999</v>
      </c>
      <c r="AA37" s="230">
        <f t="shared" ref="AA37" si="111">Y37-Z37</f>
        <v>-1.328599999999998</v>
      </c>
      <c r="AB37" s="20">
        <f t="shared" ref="AB37" si="112">IFERROR(AA37/Y37,"n.a.")</f>
        <v>-5.0844798224297195E-2</v>
      </c>
      <c r="AC37" s="5"/>
      <c r="AD37" s="227">
        <f>+_xlfn.XLOOKUP($B37,Expenses_FY25B!$B:$B,Expenses_FY25B!X:X)/1000</f>
        <v>26.130500000000001</v>
      </c>
      <c r="AE37" s="228">
        <v>31.620512999999999</v>
      </c>
      <c r="AF37" s="227">
        <f t="shared" ref="AF37" si="113">AD37-AE37</f>
        <v>-5.4900129999999976</v>
      </c>
      <c r="AG37" s="20">
        <f t="shared" ref="AG37" si="114">IFERROR(AF37/AD37,"n.a.")</f>
        <v>-0.21009980673925097</v>
      </c>
      <c r="AH37" s="5"/>
      <c r="AI37" s="227">
        <f>+_xlfn.XLOOKUP($B37,Expenses_FY25B!$B:$B,Expenses_FY25B!Y:Y)/1000</f>
        <v>24.751666666666669</v>
      </c>
      <c r="AJ37" s="228">
        <v>19.240290000000002</v>
      </c>
      <c r="AK37" s="230">
        <f t="shared" ref="AK37" si="115">AI37-AJ37</f>
        <v>5.511376666666667</v>
      </c>
      <c r="AL37" s="20">
        <f t="shared" ref="AL37" si="116">IFERROR(AK37/AI37,"n.a.")</f>
        <v>0.22266689111844321</v>
      </c>
      <c r="AM37" s="5"/>
      <c r="AN37" s="227">
        <f>+_xlfn.XLOOKUP($B37,Expenses_FY25B!$B:$B,Expenses_FY25B!Z:Z)/1000</f>
        <v>24.751666666666669</v>
      </c>
      <c r="AO37" s="228">
        <v>22.380032</v>
      </c>
      <c r="AP37" s="230">
        <f t="shared" ref="AP37" si="117">AN37-AO37</f>
        <v>2.3716346666666688</v>
      </c>
      <c r="AQ37" s="20">
        <f t="shared" ref="AQ37" si="118">IFERROR(AP37/AN37,"n.a.")</f>
        <v>9.5817170560905066E-2</v>
      </c>
      <c r="AR37" s="5"/>
      <c r="AS37" s="227">
        <f>+_xlfn.XLOOKUP($B37,Expenses_FY25B!$B:$B,Expenses_FY25B!AA:AA)/1000</f>
        <v>24.751666666666669</v>
      </c>
      <c r="AT37" s="228">
        <v>24.676075999999998</v>
      </c>
      <c r="AU37" s="230">
        <f t="shared" ref="AU37" si="119">AS37-AT37</f>
        <v>7.5590666666670359E-2</v>
      </c>
      <c r="AV37" s="20">
        <f t="shared" ref="AV37" si="120">IFERROR(AU37/AS37,"n.a.")</f>
        <v>3.0539626961148887E-3</v>
      </c>
      <c r="AW37" s="5"/>
      <c r="AX37" s="227">
        <f>+_xlfn.XLOOKUP($B37,Expenses_FY25B!$B:$B,Expenses_FY25B!AB:AB)/1000</f>
        <v>25</v>
      </c>
      <c r="AY37" s="228">
        <v>23.592610000000001</v>
      </c>
      <c r="AZ37" s="230">
        <f t="shared" ref="AZ37" si="121">AX37-AY37</f>
        <v>1.4073899999999995</v>
      </c>
      <c r="BA37" s="20">
        <f t="shared" ref="BA37" si="122">IFERROR(AZ37/AX37,"n.a.")</f>
        <v>5.629559999999998E-2</v>
      </c>
      <c r="BB37" s="5"/>
      <c r="BC37" s="227">
        <f>+_xlfn.XLOOKUP($B37,Expenses_FY25B!$B:$B,Expenses_FY25B!AC:AC)/1000</f>
        <v>25</v>
      </c>
      <c r="BD37" s="228">
        <v>23.845500000000001</v>
      </c>
      <c r="BE37" s="230">
        <f t="shared" ref="BE37" si="123">BC37-BD37</f>
        <v>1.1544999999999987</v>
      </c>
      <c r="BF37" s="20">
        <f t="shared" ref="BF37" si="124">IFERROR(BE37/BC37,"n.a.")</f>
        <v>4.617999999999995E-2</v>
      </c>
      <c r="BG37" s="5"/>
      <c r="BH37" s="227">
        <f>+_xlfn.XLOOKUP($B37,Expenses_FY25B!$B:$B,Expenses_FY25B!AC:AC)/1000</f>
        <v>25</v>
      </c>
      <c r="BI37" s="228"/>
      <c r="BJ37" s="230">
        <f t="shared" ref="BJ37" si="125">BH37-BI37</f>
        <v>25</v>
      </c>
      <c r="BK37" s="20">
        <f t="shared" ref="BK37" si="126">IFERROR(BJ37/BH37,"n.a.")</f>
        <v>1</v>
      </c>
      <c r="BL37" s="5"/>
      <c r="BM37" s="233">
        <f t="shared" ref="BM37" si="127">+E37+J37+O37+T37+Y37+AD37+AI37+AN37+AS37+AX37+BC37</f>
        <v>281.03800000000001</v>
      </c>
      <c r="BN37" s="233">
        <f t="shared" ref="BN37" si="128">+F37+K37+P37+U37+Z37+AE37+AJ37+AO37+AT37+AY37+BD37</f>
        <v>269.89644199999998</v>
      </c>
      <c r="BO37" s="230">
        <f t="shared" si="43"/>
        <v>11.141558000000032</v>
      </c>
      <c r="BP37" s="20">
        <f t="shared" si="104"/>
        <v>3.9644311445427419E-2</v>
      </c>
      <c r="BR37" s="264"/>
      <c r="BS37" s="264"/>
      <c r="BT37" s="264"/>
      <c r="BU37" s="278"/>
    </row>
    <row r="38" spans="2:73" s="27" customFormat="1" ht="15.75" thickBot="1" x14ac:dyDescent="0.3">
      <c r="C38" s="58" t="s">
        <v>164</v>
      </c>
      <c r="D38" s="56"/>
      <c r="E38" s="231">
        <f>SUM(E36:E37)</f>
        <v>28.982166666666668</v>
      </c>
      <c r="F38" s="231">
        <f>SUM(F36:F37)</f>
        <v>27.024658694000003</v>
      </c>
      <c r="G38" s="231">
        <f t="shared" ref="G38" si="129">E38-F38</f>
        <v>1.9575079726666651</v>
      </c>
      <c r="H38" s="22">
        <f>IFERROR(G38/E38,"")</f>
        <v>6.7541809250516061E-2</v>
      </c>
      <c r="I38" s="5"/>
      <c r="J38" s="231">
        <f>SUM(J36:J37)</f>
        <v>28.982166666666668</v>
      </c>
      <c r="K38" s="231">
        <f>SUM(K36:K37)</f>
        <v>26.242360508400001</v>
      </c>
      <c r="L38" s="231">
        <f t="shared" ref="L38" si="130">J38-K38</f>
        <v>2.7398061582666671</v>
      </c>
      <c r="M38" s="22">
        <f>IFERROR(L38/J38,"")</f>
        <v>9.453420752761757E-2</v>
      </c>
      <c r="N38" s="5"/>
      <c r="O38" s="231">
        <f>SUM(O36:O37)</f>
        <v>28.982166666666668</v>
      </c>
      <c r="P38" s="231">
        <f>SUM(P36:P37)</f>
        <v>26.4974193396</v>
      </c>
      <c r="Q38" s="231">
        <f t="shared" ref="Q38" si="131">O38-P38</f>
        <v>2.4847473270666676</v>
      </c>
      <c r="R38" s="22">
        <f>IFERROR(Q38/O38,"")</f>
        <v>8.5733663588528602E-2</v>
      </c>
      <c r="S38" s="5"/>
      <c r="T38" s="231">
        <f>SUM(T36:T37)</f>
        <v>28.982166666666668</v>
      </c>
      <c r="U38" s="231">
        <f>SUM(U36:U37)</f>
        <v>25.012063172126314</v>
      </c>
      <c r="V38" s="231">
        <f t="shared" si="89"/>
        <v>3.9701034945403535</v>
      </c>
      <c r="W38" s="22">
        <f>IFERROR(V38/T38,"")</f>
        <v>0.13698435800890271</v>
      </c>
      <c r="X38" s="5"/>
      <c r="Y38" s="231">
        <f>SUM(Y36:Y37)</f>
        <v>28.982166666666668</v>
      </c>
      <c r="Z38" s="231">
        <f>SUM(Z36:Z37)</f>
        <v>29.819695354494733</v>
      </c>
      <c r="AA38" s="231">
        <f t="shared" ref="AA38" si="132">Y38-Z38</f>
        <v>-0.83752868782806544</v>
      </c>
      <c r="AB38" s="22">
        <f>IFERROR(AA38/Y38,"")</f>
        <v>-2.8898070232662571E-2</v>
      </c>
      <c r="AC38" s="5"/>
      <c r="AD38" s="231">
        <f>SUM(AD36:AD37)</f>
        <v>28.982166666666668</v>
      </c>
      <c r="AE38" s="231">
        <f>SUM(AE36:AE37)</f>
        <v>33.321026140400001</v>
      </c>
      <c r="AF38" s="231">
        <f t="shared" ref="AF38" si="133">AD38-AE38</f>
        <v>-4.3388594737333328</v>
      </c>
      <c r="AG38" s="22">
        <f>IFERROR(AF38/AD38,"")</f>
        <v>-0.14970790567992959</v>
      </c>
      <c r="AH38" s="5"/>
      <c r="AI38" s="231">
        <f>SUM(AI36:AI37)</f>
        <v>27.603333333333335</v>
      </c>
      <c r="AJ38" s="231">
        <f>SUM(AJ36:AJ37)</f>
        <v>21.678675998947369</v>
      </c>
      <c r="AK38" s="231">
        <f t="shared" ref="AK38" si="134">AI38-AJ38</f>
        <v>5.9246573343859659</v>
      </c>
      <c r="AL38" s="22">
        <f>IFERROR(AK38/AI38,"")</f>
        <v>0.21463557545173162</v>
      </c>
      <c r="AM38" s="5"/>
      <c r="AN38" s="231">
        <f>SUM(AN36:AN37)</f>
        <v>27.603333333333335</v>
      </c>
      <c r="AO38" s="231">
        <f>SUM(AO36:AO37)</f>
        <v>24.159788071200001</v>
      </c>
      <c r="AP38" s="231">
        <f t="shared" ref="AP38" si="135">AN38-AO38</f>
        <v>3.443545262133334</v>
      </c>
      <c r="AQ38" s="22">
        <f>IFERROR(AP38/AN38,"")</f>
        <v>0.12475106613210966</v>
      </c>
      <c r="AR38" s="5"/>
      <c r="AS38" s="231">
        <f>SUM(AS36:AS37)</f>
        <v>27.603333333333335</v>
      </c>
      <c r="AT38" s="231">
        <f>SUM(AT36:AT37)</f>
        <v>26.59301064631579</v>
      </c>
      <c r="AU38" s="231">
        <f t="shared" ref="AU38" si="136">AS38-AT38</f>
        <v>1.0103226870175455</v>
      </c>
      <c r="AV38" s="22">
        <f>IFERROR(AU38/AS38,"")</f>
        <v>3.6601473989284337E-2</v>
      </c>
      <c r="AW38" s="5"/>
      <c r="AX38" s="231">
        <f>SUM(AX36:AX37)</f>
        <v>27.851666666666667</v>
      </c>
      <c r="AY38" s="231">
        <f>SUM(AY36:AY37)</f>
        <v>26.430993879999999</v>
      </c>
      <c r="AZ38" s="231">
        <f t="shared" ref="AZ38" si="137">AX38-AY38</f>
        <v>1.4206727866666675</v>
      </c>
      <c r="BA38" s="22">
        <f>IFERROR(AZ38/AX38,"")</f>
        <v>5.1008537609957542E-2</v>
      </c>
      <c r="BB38" s="5"/>
      <c r="BC38" s="231">
        <f>SUM(BC36:BC37)</f>
        <v>27.851666666666667</v>
      </c>
      <c r="BD38" s="231">
        <f>SUM(BD36:BD37)</f>
        <v>26.87253655</v>
      </c>
      <c r="BE38" s="231">
        <f t="shared" ref="BE38" si="138">BC38-BD38</f>
        <v>0.97913011666666705</v>
      </c>
      <c r="BF38" s="22">
        <f>IFERROR(BE38/BC38,"")</f>
        <v>3.5155171443959084E-2</v>
      </c>
      <c r="BG38" s="5"/>
      <c r="BH38" s="231">
        <f>SUM(BH36:BH37)</f>
        <v>27.851666666666667</v>
      </c>
      <c r="BI38" s="231">
        <f>SUM(BI36:BI37)</f>
        <v>0</v>
      </c>
      <c r="BJ38" s="231">
        <f t="shared" ref="BJ38" si="139">BH38-BI38</f>
        <v>27.851666666666667</v>
      </c>
      <c r="BK38" s="22">
        <f>IFERROR(BJ38/BH38,"")</f>
        <v>1</v>
      </c>
      <c r="BL38" s="5"/>
      <c r="BM38" s="234">
        <f>SUM(BM36:BM37)</f>
        <v>312.40633333333335</v>
      </c>
      <c r="BN38" s="234">
        <f>SUM(BN36:BN37)</f>
        <v>293.65222835548417</v>
      </c>
      <c r="BO38" s="231">
        <f t="shared" ref="BO38" si="140">BM38-BN38</f>
        <v>18.754104977849181</v>
      </c>
      <c r="BP38" s="22">
        <f>IFERROR(BO38/BM38,"")</f>
        <v>6.003112925959412E-2</v>
      </c>
      <c r="BR38" s="168"/>
    </row>
    <row r="39" spans="2:73" s="27" customFormat="1" ht="15.75" thickTop="1" x14ac:dyDescent="0.25">
      <c r="C39" s="58"/>
      <c r="D39" s="56"/>
      <c r="E39" s="207"/>
      <c r="F39" s="85"/>
      <c r="G39" s="85"/>
      <c r="H39" s="83"/>
      <c r="I39" s="5"/>
      <c r="J39" s="207"/>
      <c r="K39" s="85"/>
      <c r="L39" s="85"/>
      <c r="M39" s="83"/>
      <c r="N39" s="5"/>
      <c r="O39" s="207"/>
      <c r="P39" s="85"/>
      <c r="Q39" s="85"/>
      <c r="R39" s="83"/>
      <c r="S39" s="5"/>
      <c r="T39" s="207"/>
      <c r="U39" s="85"/>
      <c r="V39" s="85"/>
      <c r="W39" s="83"/>
      <c r="X39" s="5"/>
      <c r="Y39" s="207"/>
      <c r="Z39" s="85"/>
      <c r="AA39" s="272"/>
      <c r="AB39" s="83"/>
      <c r="AC39" s="5"/>
      <c r="AD39" s="207"/>
      <c r="AE39" s="85"/>
      <c r="AF39" s="207"/>
      <c r="AG39" s="83"/>
      <c r="AH39" s="5"/>
      <c r="AI39" s="207"/>
      <c r="AJ39" s="85"/>
      <c r="AK39" s="85"/>
      <c r="AL39" s="83"/>
      <c r="AM39" s="5"/>
      <c r="AN39" s="207"/>
      <c r="AO39" s="85"/>
      <c r="AP39" s="85"/>
      <c r="AQ39" s="83"/>
      <c r="AR39" s="5"/>
      <c r="AS39" s="207"/>
      <c r="AT39" s="85"/>
      <c r="AU39" s="85"/>
      <c r="AV39" s="83"/>
      <c r="AW39" s="5"/>
      <c r="AX39" s="207"/>
      <c r="AY39" s="85"/>
      <c r="AZ39" s="85"/>
      <c r="BA39" s="83"/>
      <c r="BB39" s="5"/>
      <c r="BC39" s="207"/>
      <c r="BD39" s="85"/>
      <c r="BE39" s="85"/>
      <c r="BF39" s="83"/>
      <c r="BG39" s="5"/>
      <c r="BH39" s="207"/>
      <c r="BI39" s="85"/>
      <c r="BJ39" s="85"/>
      <c r="BK39" s="83"/>
      <c r="BL39" s="5"/>
      <c r="BM39" s="239"/>
      <c r="BN39" s="240"/>
      <c r="BO39" s="85"/>
      <c r="BP39" s="83"/>
    </row>
    <row r="40" spans="2:73" s="27" customFormat="1" x14ac:dyDescent="0.25">
      <c r="B40" s="53" t="s">
        <v>79</v>
      </c>
      <c r="C40" s="80" t="s">
        <v>80</v>
      </c>
      <c r="D40" s="54"/>
      <c r="E40"/>
      <c r="F40"/>
      <c r="G40"/>
      <c r="H40"/>
      <c r="J40"/>
      <c r="K40"/>
      <c r="L40"/>
      <c r="M40"/>
      <c r="O40"/>
      <c r="P40"/>
      <c r="Q40"/>
      <c r="R40"/>
      <c r="T40"/>
      <c r="U40"/>
      <c r="V40"/>
      <c r="W40"/>
      <c r="Y40"/>
      <c r="Z40"/>
      <c r="AA40"/>
      <c r="AB40"/>
      <c r="AD40"/>
      <c r="AE40"/>
      <c r="AF40"/>
      <c r="AG40"/>
      <c r="AI40"/>
      <c r="AJ40"/>
      <c r="AK40"/>
      <c r="AL40"/>
      <c r="AN40"/>
      <c r="AO40"/>
      <c r="AP40"/>
      <c r="AQ40"/>
      <c r="AS40"/>
      <c r="AT40"/>
      <c r="AU40"/>
      <c r="AV40"/>
      <c r="AX40"/>
      <c r="AY40"/>
      <c r="AZ40"/>
      <c r="BA40"/>
      <c r="BC40"/>
      <c r="BD40"/>
      <c r="BE40"/>
      <c r="BF40"/>
      <c r="BH40"/>
      <c r="BI40"/>
      <c r="BJ40"/>
      <c r="BK40"/>
      <c r="BM40" s="241"/>
      <c r="BN40" s="241"/>
      <c r="BO40"/>
      <c r="BP40"/>
      <c r="BT40" s="264"/>
    </row>
    <row r="41" spans="2:73" s="27" customFormat="1" x14ac:dyDescent="0.25">
      <c r="B41">
        <v>66</v>
      </c>
      <c r="C41" s="11" t="s">
        <v>59</v>
      </c>
      <c r="D41" s="54"/>
      <c r="E41" s="227">
        <f>+_xlfn.XLOOKUP($B41,Expenses_FY25B!$B:$B,Expenses_FY25B!S:S)/1000</f>
        <v>0.21191666666666667</v>
      </c>
      <c r="F41" s="228">
        <v>0.23561579999999999</v>
      </c>
      <c r="G41" s="229">
        <f t="shared" ref="G41:G59" si="141">E41-F41</f>
        <v>-2.3699133333333317E-2</v>
      </c>
      <c r="H41" s="20">
        <f t="shared" ref="H41:H53" si="142">IFERROR(G41/E41,"n.a.")</f>
        <v>-0.11183232402674</v>
      </c>
      <c r="J41" s="227">
        <f>+_xlfn.XLOOKUP($B41,Expenses_FY25B!$B:$B,Expenses_FY25B!T:T)/1000</f>
        <v>0.21191666666666667</v>
      </c>
      <c r="K41" s="228">
        <v>0.26889988000000004</v>
      </c>
      <c r="L41" s="229">
        <f t="shared" ref="L41:L59" si="143">J41-K41</f>
        <v>-5.6983213333333366E-2</v>
      </c>
      <c r="M41" s="20">
        <f t="shared" ref="M41:M53" si="144">IFERROR(L41/J41,"n.a.")</f>
        <v>-0.26889443963822274</v>
      </c>
      <c r="O41" s="227">
        <f>+_xlfn.XLOOKUP($B41,Expenses_FY25B!$B:$B,Expenses_FY25B!U:U)/1000</f>
        <v>0.21191666666666667</v>
      </c>
      <c r="P41" s="228">
        <v>0.19972761</v>
      </c>
      <c r="Q41" s="229">
        <f t="shared" ref="Q41:Q59" si="145">O41-P41</f>
        <v>1.218905666666667E-2</v>
      </c>
      <c r="R41" s="20">
        <f t="shared" ref="R41:R53" si="146">IFERROR(Q41/O41,"n.a.")</f>
        <v>5.7518159653952038E-2</v>
      </c>
      <c r="T41" s="227">
        <f>+_xlfn.XLOOKUP($B41,Expenses_FY25B!$B:$B,Expenses_FY25B!V:V)/1000</f>
        <v>0.21191666666666667</v>
      </c>
      <c r="U41" s="228">
        <v>0.18874769</v>
      </c>
      <c r="V41" s="229">
        <f t="shared" ref="V41:V44" si="147">T41-U41</f>
        <v>2.3168976666666674E-2</v>
      </c>
      <c r="W41" s="20">
        <f t="shared" ref="W41:W44" si="148">IFERROR(V41/T41,"n.a.")</f>
        <v>0.10933060165159264</v>
      </c>
      <c r="Y41" s="227">
        <f>+_xlfn.XLOOKUP($B41,Expenses_FY25B!$B:$B,Expenses_FY25B!W:W)/1000</f>
        <v>0.21191666666666667</v>
      </c>
      <c r="Z41" s="228">
        <v>0.18285509999999996</v>
      </c>
      <c r="AA41" s="229">
        <f t="shared" ref="AA41:AA59" si="149">Y41-Z41</f>
        <v>2.9061566666666705E-2</v>
      </c>
      <c r="AB41" s="20">
        <f t="shared" ref="AB41:AB53" si="150">IFERROR(AA41/Y41,"n.a.")</f>
        <v>0.13713676759732618</v>
      </c>
      <c r="AD41" s="227">
        <f>+_xlfn.XLOOKUP($B41,Expenses_FY25B!$B:$B,Expenses_FY25B!X:X)/1000</f>
        <v>0.21191666666666667</v>
      </c>
      <c r="AE41" s="228">
        <v>0.18109261999999998</v>
      </c>
      <c r="AF41" s="227">
        <f t="shared" ref="AF41:AF59" si="151">AD41-AE41</f>
        <v>3.0824046666666688E-2</v>
      </c>
      <c r="AG41" s="20">
        <f t="shared" ref="AG41:AG53" si="152">IFERROR(AF41/AD41,"n.a.")</f>
        <v>0.1454536217066458</v>
      </c>
      <c r="AI41" s="227">
        <f>+_xlfn.XLOOKUP($B41,Expenses_FY25B!$B:$B,Expenses_FY25B!Y:Y)/1000</f>
        <v>0.21191666666666667</v>
      </c>
      <c r="AJ41" s="228">
        <v>0.17888593</v>
      </c>
      <c r="AK41" s="229">
        <f t="shared" ref="AK41:AK59" si="153">AI41-AJ41</f>
        <v>3.3030736666666671E-2</v>
      </c>
      <c r="AL41" s="20">
        <f t="shared" ref="AL41:AL53" si="154">IFERROR(AK41/AI41,"n.a.")</f>
        <v>0.15586662996460876</v>
      </c>
      <c r="AN41" s="227">
        <f>+_xlfn.XLOOKUP($B41,Expenses_FY25B!$B:$B,Expenses_FY25B!Z:Z)/1000</f>
        <v>0.21191666666666667</v>
      </c>
      <c r="AO41" s="228">
        <v>0.17895576000000002</v>
      </c>
      <c r="AP41" s="229">
        <f t="shared" ref="AP41:AP59" si="155">AN41-AO41</f>
        <v>3.2960906666666651E-2</v>
      </c>
      <c r="AQ41" s="20">
        <f t="shared" ref="AQ41:AQ53" si="156">IFERROR(AP41/AN41,"n.a.")</f>
        <v>0.15553711364530073</v>
      </c>
      <c r="AS41" s="227">
        <f>+_xlfn.XLOOKUP($B41,Expenses_FY25B!$B:$B,Expenses_FY25B!AA:AA)/1000</f>
        <v>0.21191666666666667</v>
      </c>
      <c r="AT41" s="228">
        <v>0.26118290999999999</v>
      </c>
      <c r="AU41" s="229">
        <f t="shared" ref="AU41:AU59" si="157">AS41-AT41</f>
        <v>-4.9266243333333321E-2</v>
      </c>
      <c r="AV41" s="20">
        <f t="shared" ref="AV41:AV53" si="158">IFERROR(AU41/AS41,"n.a.")</f>
        <v>-0.23247932363350368</v>
      </c>
      <c r="AX41" s="227">
        <f>+_xlfn.XLOOKUP($B41,Expenses_FY25B!$B:$B,Expenses_FY25B!AB:AB)/1000</f>
        <v>0.21191666666666667</v>
      </c>
      <c r="AY41" s="228">
        <v>0.16440134999999997</v>
      </c>
      <c r="AZ41" s="229">
        <f t="shared" ref="AZ41:AZ59" si="159">AX41-AY41</f>
        <v>4.7515316666666696E-2</v>
      </c>
      <c r="BA41" s="20">
        <f t="shared" ref="BA41:BA53" si="160">IFERROR(AZ41/AX41,"n.a.")</f>
        <v>0.22421698780967375</v>
      </c>
      <c r="BC41" s="227">
        <f>+_xlfn.XLOOKUP($B41,Expenses_FY25B!$B:$B,Expenses_FY25B!AC:AC)/1000</f>
        <v>0.21191666666666667</v>
      </c>
      <c r="BD41" s="228">
        <v>0.17646641999999998</v>
      </c>
      <c r="BE41" s="229">
        <f t="shared" ref="BE41:BE59" si="161">BC41-BD41</f>
        <v>3.5450246666666685E-2</v>
      </c>
      <c r="BF41" s="20">
        <f t="shared" ref="BF41:BF53" si="162">IFERROR(BE41/BC41,"n.a.")</f>
        <v>0.16728390090444364</v>
      </c>
      <c r="BH41" s="227">
        <f>+_xlfn.XLOOKUP($B41,Expenses_FY25B!$B:$B,Expenses_FY25B!AC:AC)/1000</f>
        <v>0.21191666666666667</v>
      </c>
      <c r="BI41" s="228"/>
      <c r="BJ41" s="229">
        <f t="shared" ref="BJ41:BJ59" si="163">BH41-BI41</f>
        <v>0.21191666666666667</v>
      </c>
      <c r="BK41" s="20">
        <f t="shared" ref="BK41:BK53" si="164">IFERROR(BJ41/BH41,"n.a.")</f>
        <v>1</v>
      </c>
      <c r="BM41" s="233">
        <f t="shared" ref="BM41:BM44" si="165">+E41+J41+O41+T41+Y41+AD41+AI41+AN41+AS41+AX41+BC41</f>
        <v>2.3310833333333338</v>
      </c>
      <c r="BN41" s="233">
        <f t="shared" ref="BN41:BN44" si="166">+F41+K41+P41+U41+Z41+AE41+AJ41+AO41+AT41+AY41+BD41</f>
        <v>2.2168310700000005</v>
      </c>
      <c r="BO41" s="229">
        <f t="shared" ref="BO41:BO59" si="167">BM41-BN41</f>
        <v>0.11425226333333338</v>
      </c>
      <c r="BP41" s="20">
        <f t="shared" ref="BP41:BP53" si="168">IFERROR(BO41/BM41,"n.a.")</f>
        <v>4.9012517785006982E-2</v>
      </c>
      <c r="BT41" s="263"/>
    </row>
    <row r="42" spans="2:73" s="27" customFormat="1" x14ac:dyDescent="0.25">
      <c r="B42">
        <v>67</v>
      </c>
      <c r="C42" s="11" t="s">
        <v>60</v>
      </c>
      <c r="D42" s="54"/>
      <c r="E42" s="227">
        <f>+_xlfn.XLOOKUP($B42,Expenses_FY25B!$B:$B,Expenses_FY25B!S:S)/1000</f>
        <v>0.12766666666666665</v>
      </c>
      <c r="F42" s="228">
        <v>4.2752880000000007E-2</v>
      </c>
      <c r="G42" s="229">
        <f t="shared" si="141"/>
        <v>8.4913786666666644E-2</v>
      </c>
      <c r="H42" s="20">
        <f t="shared" si="142"/>
        <v>0.66512104438642283</v>
      </c>
      <c r="J42" s="227">
        <f>+_xlfn.XLOOKUP($B42,Expenses_FY25B!$B:$B,Expenses_FY25B!T:T)/1000</f>
        <v>0.12766666666666665</v>
      </c>
      <c r="K42" s="228">
        <v>6.0431530000000004E-2</v>
      </c>
      <c r="L42" s="229">
        <f t="shared" si="143"/>
        <v>6.7235136666666639E-2</v>
      </c>
      <c r="M42" s="20">
        <f t="shared" si="144"/>
        <v>0.5266459791122714</v>
      </c>
      <c r="O42" s="227">
        <f>+_xlfn.XLOOKUP($B42,Expenses_FY25B!$B:$B,Expenses_FY25B!U:U)/1000</f>
        <v>0.12766666666666665</v>
      </c>
      <c r="P42" s="228">
        <v>4.7665650000000004E-2</v>
      </c>
      <c r="Q42" s="229">
        <f t="shared" si="145"/>
        <v>8.0001016666666647E-2</v>
      </c>
      <c r="R42" s="20">
        <f t="shared" si="146"/>
        <v>0.62663981723237594</v>
      </c>
      <c r="T42" s="227">
        <f>+_xlfn.XLOOKUP($B42,Expenses_FY25B!$B:$B,Expenses_FY25B!V:V)/1000</f>
        <v>0.12766666666666665</v>
      </c>
      <c r="U42" s="228">
        <v>4.2840610000000008E-2</v>
      </c>
      <c r="V42" s="229">
        <f t="shared" si="147"/>
        <v>8.4826056666666649E-2</v>
      </c>
      <c r="W42" s="20">
        <f t="shared" si="148"/>
        <v>0.66443386422976491</v>
      </c>
      <c r="Y42" s="227">
        <f>+_xlfn.XLOOKUP($B42,Expenses_FY25B!$B:$B,Expenses_FY25B!W:W)/1000</f>
        <v>0.12766666666666665</v>
      </c>
      <c r="Z42" s="228">
        <v>4.7550300000000004E-2</v>
      </c>
      <c r="AA42" s="229">
        <f t="shared" si="149"/>
        <v>8.0116366666666647E-2</v>
      </c>
      <c r="AB42" s="20">
        <f t="shared" si="150"/>
        <v>0.62754334203655349</v>
      </c>
      <c r="AD42" s="227">
        <f>+_xlfn.XLOOKUP($B42,Expenses_FY25B!$B:$B,Expenses_FY25B!X:X)/1000</f>
        <v>0.12766666666666665</v>
      </c>
      <c r="AE42" s="228">
        <v>4.3630600000000005E-2</v>
      </c>
      <c r="AF42" s="227">
        <f t="shared" si="151"/>
        <v>8.4036066666666645E-2</v>
      </c>
      <c r="AG42" s="20">
        <f t="shared" si="152"/>
        <v>0.65824595300261091</v>
      </c>
      <c r="AI42" s="227">
        <f>+_xlfn.XLOOKUP($B42,Expenses_FY25B!$B:$B,Expenses_FY25B!Y:Y)/1000</f>
        <v>0.12766666666666665</v>
      </c>
      <c r="AJ42" s="228">
        <v>4.185639E-2</v>
      </c>
      <c r="AK42" s="229">
        <f t="shared" si="153"/>
        <v>8.5810276666666657E-2</v>
      </c>
      <c r="AL42" s="20">
        <f t="shared" si="154"/>
        <v>0.67214315926892954</v>
      </c>
      <c r="AN42" s="227">
        <f>+_xlfn.XLOOKUP($B42,Expenses_FY25B!$B:$B,Expenses_FY25B!Z:Z)/1000</f>
        <v>0.12766666666666665</v>
      </c>
      <c r="AO42" s="228">
        <v>4.1404330000000003E-2</v>
      </c>
      <c r="AP42" s="229">
        <f t="shared" si="155"/>
        <v>8.6262336666666647E-2</v>
      </c>
      <c r="AQ42" s="20">
        <f t="shared" si="156"/>
        <v>0.67568409921671013</v>
      </c>
      <c r="AS42" s="227">
        <f>+_xlfn.XLOOKUP($B42,Expenses_FY25B!$B:$B,Expenses_FY25B!AA:AA)/1000</f>
        <v>0.12766666666666665</v>
      </c>
      <c r="AT42" s="228">
        <v>6.0385769999999998E-2</v>
      </c>
      <c r="AU42" s="229">
        <f t="shared" si="157"/>
        <v>6.7280896666666645E-2</v>
      </c>
      <c r="AV42" s="20">
        <f t="shared" si="158"/>
        <v>0.52700441253263697</v>
      </c>
      <c r="AX42" s="227">
        <f>+_xlfn.XLOOKUP($B42,Expenses_FY25B!$B:$B,Expenses_FY25B!AB:AB)/1000</f>
        <v>0.12766666666666665</v>
      </c>
      <c r="AY42" s="228">
        <v>3.846695E-2</v>
      </c>
      <c r="AZ42" s="229">
        <f t="shared" si="159"/>
        <v>8.9199716666666651E-2</v>
      </c>
      <c r="BA42" s="20">
        <f t="shared" si="160"/>
        <v>0.69869229765013052</v>
      </c>
      <c r="BC42" s="227">
        <f>+_xlfn.XLOOKUP($B42,Expenses_FY25B!$B:$B,Expenses_FY25B!AC:AC)/1000</f>
        <v>0.12766666666666665</v>
      </c>
      <c r="BD42" s="228">
        <v>4.1298300000000003E-2</v>
      </c>
      <c r="BE42" s="229">
        <f t="shared" si="161"/>
        <v>8.6368366666666641E-2</v>
      </c>
      <c r="BF42" s="20">
        <f t="shared" si="162"/>
        <v>0.67651462140992158</v>
      </c>
      <c r="BH42" s="227">
        <f>+_xlfn.XLOOKUP($B42,Expenses_FY25B!$B:$B,Expenses_FY25B!AC:AC)/1000</f>
        <v>0.12766666666666665</v>
      </c>
      <c r="BI42" s="228"/>
      <c r="BJ42" s="229">
        <f t="shared" si="163"/>
        <v>0.12766666666666665</v>
      </c>
      <c r="BK42" s="20">
        <f t="shared" si="164"/>
        <v>1</v>
      </c>
      <c r="BM42" s="233">
        <f t="shared" si="165"/>
        <v>1.4043333333333328</v>
      </c>
      <c r="BN42" s="233">
        <f t="shared" si="166"/>
        <v>0.50828331000000004</v>
      </c>
      <c r="BO42" s="229">
        <f t="shared" si="167"/>
        <v>0.89605002333333272</v>
      </c>
      <c r="BP42" s="20">
        <f t="shared" si="168"/>
        <v>0.63806078091621155</v>
      </c>
      <c r="BR42" s="9"/>
      <c r="BT42" s="263"/>
    </row>
    <row r="43" spans="2:73" s="27" customFormat="1" x14ac:dyDescent="0.25">
      <c r="B43">
        <v>68</v>
      </c>
      <c r="C43" s="11" t="s">
        <v>61</v>
      </c>
      <c r="D43" s="54"/>
      <c r="E43" s="227">
        <f>+_xlfn.XLOOKUP($B43,Expenses_FY25B!$B:$B,Expenses_FY25B!S:S)/1000</f>
        <v>2.4E-2</v>
      </c>
      <c r="F43" s="228">
        <v>3.5498880000000003E-2</v>
      </c>
      <c r="G43" s="229">
        <f t="shared" si="141"/>
        <v>-1.1498880000000003E-2</v>
      </c>
      <c r="H43" s="20">
        <f t="shared" si="142"/>
        <v>-0.4791200000000001</v>
      </c>
      <c r="J43" s="227">
        <f>+_xlfn.XLOOKUP($B43,Expenses_FY25B!$B:$B,Expenses_FY25B!T:T)/1000</f>
        <v>2.4E-2</v>
      </c>
      <c r="K43" s="228">
        <v>6.5067280000000005E-2</v>
      </c>
      <c r="L43" s="229">
        <f t="shared" si="143"/>
        <v>-4.1067280000000005E-2</v>
      </c>
      <c r="M43" s="20">
        <f t="shared" si="144"/>
        <v>-1.7111366666666668</v>
      </c>
      <c r="O43" s="227">
        <f>+_xlfn.XLOOKUP($B43,Expenses_FY25B!$B:$B,Expenses_FY25B!U:U)/1000</f>
        <v>2.4E-2</v>
      </c>
      <c r="P43" s="228">
        <v>9.8373940000000007E-2</v>
      </c>
      <c r="Q43" s="229">
        <f t="shared" si="145"/>
        <v>-7.4373939999999999E-2</v>
      </c>
      <c r="R43" s="20">
        <f t="shared" si="146"/>
        <v>-3.0989141666666664</v>
      </c>
      <c r="T43" s="227">
        <f>+_xlfn.XLOOKUP($B43,Expenses_FY25B!$B:$B,Expenses_FY25B!V:V)/1000</f>
        <v>2.4E-2</v>
      </c>
      <c r="U43" s="228">
        <v>5.1326699999999996E-2</v>
      </c>
      <c r="V43" s="229">
        <f t="shared" si="147"/>
        <v>-2.7326699999999995E-2</v>
      </c>
      <c r="W43" s="20">
        <f t="shared" si="148"/>
        <v>-1.1386124999999998</v>
      </c>
      <c r="Y43" s="227">
        <f>+_xlfn.XLOOKUP($B43,Expenses_FY25B!$B:$B,Expenses_FY25B!W:W)/1000</f>
        <v>2.4E-2</v>
      </c>
      <c r="Z43" s="228">
        <v>4.0827549999999997E-2</v>
      </c>
      <c r="AA43" s="229">
        <f t="shared" si="149"/>
        <v>-1.6827549999999997E-2</v>
      </c>
      <c r="AB43" s="20">
        <f t="shared" si="150"/>
        <v>-0.70114791666666654</v>
      </c>
      <c r="AD43" s="227">
        <f>+_xlfn.XLOOKUP($B43,Expenses_FY25B!$B:$B,Expenses_FY25B!X:X)/1000</f>
        <v>2.4E-2</v>
      </c>
      <c r="AE43" s="228">
        <v>4.1679079999999993E-2</v>
      </c>
      <c r="AF43" s="227">
        <f t="shared" si="151"/>
        <v>-1.7679079999999993E-2</v>
      </c>
      <c r="AG43" s="20">
        <f t="shared" si="152"/>
        <v>-0.736628333333333</v>
      </c>
      <c r="AI43" s="227">
        <f>+_xlfn.XLOOKUP($B43,Expenses_FY25B!$B:$B,Expenses_FY25B!Y:Y)/1000</f>
        <v>2.4E-2</v>
      </c>
      <c r="AJ43" s="228">
        <v>3.7522410000000006E-2</v>
      </c>
      <c r="AK43" s="229">
        <f t="shared" si="153"/>
        <v>-1.3522410000000006E-2</v>
      </c>
      <c r="AL43" s="20">
        <f t="shared" si="154"/>
        <v>-0.56343375000000018</v>
      </c>
      <c r="AN43" s="227">
        <f>+_xlfn.XLOOKUP($B43,Expenses_FY25B!$B:$B,Expenses_FY25B!Z:Z)/1000</f>
        <v>2.4E-2</v>
      </c>
      <c r="AO43" s="228">
        <v>3.2467249999999996E-2</v>
      </c>
      <c r="AP43" s="229">
        <f t="shared" si="155"/>
        <v>-8.4672499999999956E-3</v>
      </c>
      <c r="AQ43" s="20">
        <f t="shared" si="156"/>
        <v>-0.35280208333333313</v>
      </c>
      <c r="AS43" s="227">
        <f>+_xlfn.XLOOKUP($B43,Expenses_FY25B!$B:$B,Expenses_FY25B!AA:AA)/1000</f>
        <v>2.4E-2</v>
      </c>
      <c r="AT43" s="228">
        <v>4.1710440000000001E-2</v>
      </c>
      <c r="AU43" s="229">
        <f t="shared" si="157"/>
        <v>-1.7710440000000001E-2</v>
      </c>
      <c r="AV43" s="20">
        <f t="shared" si="158"/>
        <v>-0.73793500000000001</v>
      </c>
      <c r="AX43" s="227">
        <f>+_xlfn.XLOOKUP($B43,Expenses_FY25B!$B:$B,Expenses_FY25B!AB:AB)/1000</f>
        <v>2.4E-2</v>
      </c>
      <c r="AY43" s="228">
        <v>3.5041719999999998E-2</v>
      </c>
      <c r="AZ43" s="229">
        <f t="shared" si="159"/>
        <v>-1.1041719999999998E-2</v>
      </c>
      <c r="BA43" s="20">
        <f t="shared" si="160"/>
        <v>-0.46007166666666655</v>
      </c>
      <c r="BC43" s="227">
        <f>+_xlfn.XLOOKUP($B43,Expenses_FY25B!$B:$B,Expenses_FY25B!AC:AC)/1000</f>
        <v>2.4E-2</v>
      </c>
      <c r="BD43" s="228">
        <v>4.7024800000000005E-2</v>
      </c>
      <c r="BE43" s="229">
        <f t="shared" si="161"/>
        <v>-2.3024800000000005E-2</v>
      </c>
      <c r="BF43" s="20">
        <f t="shared" si="162"/>
        <v>-0.95936666666666681</v>
      </c>
      <c r="BH43" s="227">
        <f>+_xlfn.XLOOKUP($B43,Expenses_FY25B!$B:$B,Expenses_FY25B!AC:AC)/1000</f>
        <v>2.4E-2</v>
      </c>
      <c r="BI43" s="228"/>
      <c r="BJ43" s="229">
        <f t="shared" si="163"/>
        <v>2.4E-2</v>
      </c>
      <c r="BK43" s="20">
        <f t="shared" si="164"/>
        <v>1</v>
      </c>
      <c r="BM43" s="233">
        <f t="shared" si="165"/>
        <v>0.26399999999999996</v>
      </c>
      <c r="BN43" s="233">
        <f t="shared" si="166"/>
        <v>0.52654005000000004</v>
      </c>
      <c r="BO43" s="229">
        <f t="shared" si="167"/>
        <v>-0.26254005000000008</v>
      </c>
      <c r="BP43" s="20">
        <f t="shared" si="168"/>
        <v>-0.99446988636363687</v>
      </c>
      <c r="BR43" s="9"/>
    </row>
    <row r="44" spans="2:73" s="27" customFormat="1" x14ac:dyDescent="0.25">
      <c r="B44">
        <v>69</v>
      </c>
      <c r="C44" s="11" t="s">
        <v>62</v>
      </c>
      <c r="D44" s="54"/>
      <c r="E44" s="227">
        <f>+_xlfn.XLOOKUP($B44,Expenses_FY25B!$B:$B,Expenses_FY25B!S:S)/1000</f>
        <v>2.9166666666666664E-3</v>
      </c>
      <c r="F44" s="228">
        <v>4.2598656E-3</v>
      </c>
      <c r="G44" s="229">
        <f t="shared" si="141"/>
        <v>-1.3431989333333337E-3</v>
      </c>
      <c r="H44" s="20">
        <f t="shared" si="142"/>
        <v>-0.46052534857142874</v>
      </c>
      <c r="J44" s="227">
        <f>+_xlfn.XLOOKUP($B44,Expenses_FY25B!$B:$B,Expenses_FY25B!T:T)/1000</f>
        <v>2.9166666666666664E-3</v>
      </c>
      <c r="K44" s="228">
        <v>7.8080736000000006E-3</v>
      </c>
      <c r="L44" s="229">
        <f t="shared" si="143"/>
        <v>-4.8914069333333343E-3</v>
      </c>
      <c r="M44" s="20">
        <f t="shared" si="144"/>
        <v>-1.6770538057142863</v>
      </c>
      <c r="O44" s="227">
        <f>+_xlfn.XLOOKUP($B44,Expenses_FY25B!$B:$B,Expenses_FY25B!U:U)/1000</f>
        <v>2.9166666666666664E-3</v>
      </c>
      <c r="P44" s="228">
        <v>1.1804872800000001E-2</v>
      </c>
      <c r="Q44" s="229">
        <f t="shared" si="145"/>
        <v>-8.8882061333333349E-3</v>
      </c>
      <c r="R44" s="20">
        <f t="shared" si="146"/>
        <v>-3.0473849600000009</v>
      </c>
      <c r="T44" s="227">
        <f>+_xlfn.XLOOKUP($B44,Expenses_FY25B!$B:$B,Expenses_FY25B!V:V)/1000</f>
        <v>2.9166666666666664E-3</v>
      </c>
      <c r="U44" s="228">
        <v>6.1592039999999989E-3</v>
      </c>
      <c r="V44" s="229">
        <f t="shared" si="147"/>
        <v>-3.2425373333333325E-3</v>
      </c>
      <c r="W44" s="20">
        <f t="shared" si="148"/>
        <v>-1.1117270857142856</v>
      </c>
      <c r="Y44" s="227">
        <f>+_xlfn.XLOOKUP($B44,Expenses_FY25B!$B:$B,Expenses_FY25B!W:W)/1000</f>
        <v>2.9166666666666664E-3</v>
      </c>
      <c r="Z44" s="228">
        <v>4.8993059999999991E-3</v>
      </c>
      <c r="AA44" s="229">
        <f t="shared" si="149"/>
        <v>-1.9826393333333327E-3</v>
      </c>
      <c r="AB44" s="20">
        <f t="shared" si="150"/>
        <v>-0.67976205714285698</v>
      </c>
      <c r="AD44" s="227">
        <f>+_xlfn.XLOOKUP($B44,Expenses_FY25B!$B:$B,Expenses_FY25B!X:X)/1000</f>
        <v>2.9166666666666664E-3</v>
      </c>
      <c r="AE44" s="228">
        <v>5.0014895999999989E-3</v>
      </c>
      <c r="AF44" s="227">
        <f t="shared" si="151"/>
        <v>-2.0848229333333326E-3</v>
      </c>
      <c r="AG44" s="20">
        <f t="shared" si="152"/>
        <v>-0.71479643428571404</v>
      </c>
      <c r="AI44" s="227">
        <f>+_xlfn.XLOOKUP($B44,Expenses_FY25B!$B:$B,Expenses_FY25B!Y:Y)/1000</f>
        <v>2.9166666666666664E-3</v>
      </c>
      <c r="AJ44" s="228">
        <v>3.9399999999999998E-4</v>
      </c>
      <c r="AK44" s="229">
        <f t="shared" si="153"/>
        <v>2.5226666666666665E-3</v>
      </c>
      <c r="AL44" s="20">
        <f t="shared" si="154"/>
        <v>0.86491428571428575</v>
      </c>
      <c r="AN44" s="227">
        <f>+_xlfn.XLOOKUP($B44,Expenses_FY25B!$B:$B,Expenses_FY25B!Z:Z)/1000</f>
        <v>2.9166666666666664E-3</v>
      </c>
      <c r="AO44" s="228">
        <v>3.8960699999999993E-3</v>
      </c>
      <c r="AP44" s="229">
        <f t="shared" si="155"/>
        <v>-9.7940333333333294E-4</v>
      </c>
      <c r="AQ44" s="20">
        <f t="shared" si="156"/>
        <v>-0.33579542857142847</v>
      </c>
      <c r="AS44" s="227">
        <f>+_xlfn.XLOOKUP($B44,Expenses_FY25B!$B:$B,Expenses_FY25B!AA:AA)/1000</f>
        <v>2.9166666666666664E-3</v>
      </c>
      <c r="AT44" s="228">
        <v>1.9467200000000003E-3</v>
      </c>
      <c r="AU44" s="229">
        <f t="shared" si="157"/>
        <v>9.6994666666666606E-4</v>
      </c>
      <c r="AV44" s="20">
        <f t="shared" si="158"/>
        <v>0.33255314285714266</v>
      </c>
      <c r="AX44" s="227">
        <f>+_xlfn.XLOOKUP($B44,Expenses_FY25B!$B:$B,Expenses_FY25B!AB:AB)/1000</f>
        <v>2.9166666666666664E-3</v>
      </c>
      <c r="AY44" s="228">
        <v>4.03332E-3</v>
      </c>
      <c r="AZ44" s="229">
        <f t="shared" si="159"/>
        <v>-1.1166533333333336E-3</v>
      </c>
      <c r="BA44" s="20">
        <f t="shared" si="160"/>
        <v>-0.38285257142857154</v>
      </c>
      <c r="BC44" s="227">
        <f>+_xlfn.XLOOKUP($B44,Expenses_FY25B!$B:$B,Expenses_FY25B!AC:AC)/1000</f>
        <v>2.9166666666666664E-3</v>
      </c>
      <c r="BD44" s="228">
        <v>5.4125600000000003E-3</v>
      </c>
      <c r="BE44" s="229">
        <f t="shared" si="161"/>
        <v>-2.4958933333333339E-3</v>
      </c>
      <c r="BF44" s="20">
        <f t="shared" si="162"/>
        <v>-0.85573485714285746</v>
      </c>
      <c r="BH44" s="227">
        <f>+_xlfn.XLOOKUP($B44,Expenses_FY25B!$B:$B,Expenses_FY25B!AC:AC)/1000</f>
        <v>2.9166666666666664E-3</v>
      </c>
      <c r="BI44" s="228"/>
      <c r="BJ44" s="229">
        <f t="shared" si="163"/>
        <v>2.9166666666666664E-3</v>
      </c>
      <c r="BK44" s="20">
        <f t="shared" si="164"/>
        <v>1</v>
      </c>
      <c r="BM44" s="233">
        <f t="shared" si="165"/>
        <v>3.2083333333333325E-2</v>
      </c>
      <c r="BN44" s="233">
        <f t="shared" si="166"/>
        <v>5.5615481600000002E-2</v>
      </c>
      <c r="BO44" s="229">
        <f t="shared" si="167"/>
        <v>-2.3532148266666678E-2</v>
      </c>
      <c r="BP44" s="20">
        <f t="shared" si="168"/>
        <v>-0.73346955636363687</v>
      </c>
      <c r="BR44" s="9"/>
    </row>
    <row r="45" spans="2:73" s="27" customFormat="1" x14ac:dyDescent="0.25">
      <c r="C45" s="80" t="s">
        <v>81</v>
      </c>
      <c r="D45" s="55"/>
      <c r="E45" s="232">
        <f>SUM(E41:E44)</f>
        <v>0.36650000000000005</v>
      </c>
      <c r="F45" s="232">
        <f>SUM(F41:F44)</f>
        <v>0.31812742560000001</v>
      </c>
      <c r="G45" s="232">
        <f>E45-F45</f>
        <v>4.8372574400000035E-2</v>
      </c>
      <c r="H45" s="21">
        <f>IFERROR(G45/E45,"")</f>
        <v>0.13198519618008192</v>
      </c>
      <c r="I45"/>
      <c r="J45" s="232">
        <f>SUM(J41:J44)</f>
        <v>0.36650000000000005</v>
      </c>
      <c r="K45" s="232">
        <f>SUM(K41:K44)</f>
        <v>0.40220676360000007</v>
      </c>
      <c r="L45" s="232">
        <f>J45-K45</f>
        <v>-3.5706763600000024E-2</v>
      </c>
      <c r="M45" s="21">
        <f>IFERROR(L45/J45,"")</f>
        <v>-9.7426367257844523E-2</v>
      </c>
      <c r="O45" s="232">
        <f>SUM(O41:O44)</f>
        <v>0.36650000000000005</v>
      </c>
      <c r="P45" s="232">
        <f>SUM(P41:P44)</f>
        <v>0.35757207279999997</v>
      </c>
      <c r="Q45" s="232">
        <f>O45-P45</f>
        <v>8.9279272000000742E-3</v>
      </c>
      <c r="R45" s="21">
        <f>IFERROR(Q45/O45,"")</f>
        <v>2.4359965075034306E-2</v>
      </c>
      <c r="T45" s="232">
        <f>SUM(T41:T44)</f>
        <v>0.36650000000000005</v>
      </c>
      <c r="U45" s="232">
        <f>SUM(U41:U44)</f>
        <v>0.28907420399999995</v>
      </c>
      <c r="V45" s="232">
        <f>T45-U45</f>
        <v>7.7425796000000102E-2</v>
      </c>
      <c r="W45" s="21">
        <f>IFERROR(V45/T45,"")</f>
        <v>0.21125728785811757</v>
      </c>
      <c r="Y45" s="232">
        <f>SUM(Y41:Y44)</f>
        <v>0.36650000000000005</v>
      </c>
      <c r="Z45" s="232">
        <f>SUM(Z41:Z44)</f>
        <v>0.27613225599999996</v>
      </c>
      <c r="AA45" s="232">
        <f>Y45-Z45</f>
        <v>9.0367744000000083E-2</v>
      </c>
      <c r="AB45" s="21">
        <f>IFERROR(AA45/Y45,"")</f>
        <v>0.24656956070941358</v>
      </c>
      <c r="AD45" s="232">
        <f>SUM(AD41:AD44)</f>
        <v>0.36650000000000005</v>
      </c>
      <c r="AE45" s="232">
        <f>SUM(AE41:AE44)</f>
        <v>0.2714037896</v>
      </c>
      <c r="AF45" s="232">
        <f>AD45-AE45</f>
        <v>9.5096210400000047E-2</v>
      </c>
      <c r="AG45" s="21">
        <f>IFERROR(AF45/AD45,"")</f>
        <v>0.25947124256480225</v>
      </c>
      <c r="AI45" s="232">
        <f>SUM(AI41:AI44)</f>
        <v>0.36650000000000005</v>
      </c>
      <c r="AJ45" s="232">
        <f>SUM(AJ41:AJ44)</f>
        <v>0.25865873</v>
      </c>
      <c r="AK45" s="232">
        <f>AI45-AJ45</f>
        <v>0.10784127000000004</v>
      </c>
      <c r="AL45" s="21">
        <f>IFERROR(AK45/AI45,"")</f>
        <v>0.29424630286493869</v>
      </c>
      <c r="AN45" s="232">
        <f>SUM(AN41:AN44)</f>
        <v>0.36650000000000005</v>
      </c>
      <c r="AO45" s="232">
        <f>SUM(AO41:AO44)</f>
        <v>0.25672340999999999</v>
      </c>
      <c r="AP45" s="232">
        <f>AN45-AO45</f>
        <v>0.10977659000000006</v>
      </c>
      <c r="AQ45" s="21">
        <f>IFERROR(AP45/AN45,"")</f>
        <v>0.29952684856753081</v>
      </c>
      <c r="AS45" s="232">
        <f>SUM(AS41:AS44)</f>
        <v>0.36650000000000005</v>
      </c>
      <c r="AT45" s="232">
        <f>SUM(AT41:AT44)</f>
        <v>0.36522584000000002</v>
      </c>
      <c r="AU45" s="232">
        <f>AS45-AT45</f>
        <v>1.2741600000000242E-3</v>
      </c>
      <c r="AV45" s="21">
        <f>IFERROR(AU45/AS45,"")</f>
        <v>3.4765620736699155E-3</v>
      </c>
      <c r="AX45" s="232">
        <f>SUM(AX41:AX44)</f>
        <v>0.36650000000000005</v>
      </c>
      <c r="AY45" s="232">
        <f>SUM(AY41:AY44)</f>
        <v>0.24194333999999998</v>
      </c>
      <c r="AZ45" s="232">
        <f>AX45-AY45</f>
        <v>0.12455666000000007</v>
      </c>
      <c r="BA45" s="21">
        <f>IFERROR(AZ45/AX45,"")</f>
        <v>0.33985446111869044</v>
      </c>
      <c r="BC45" s="232">
        <f>SUM(BC41:BC44)</f>
        <v>0.36650000000000005</v>
      </c>
      <c r="BD45" s="232">
        <f>SUM(BD41:BD44)</f>
        <v>0.27020208000000001</v>
      </c>
      <c r="BE45" s="232">
        <f>BC45-BD45</f>
        <v>9.6297920000000037E-2</v>
      </c>
      <c r="BF45" s="21">
        <f>IFERROR(BE45/BC45,"")</f>
        <v>0.2627501227830833</v>
      </c>
      <c r="BH45" s="232">
        <f>SUM(BH41:BH44)</f>
        <v>0.36650000000000005</v>
      </c>
      <c r="BI45" s="232">
        <f>SUM(BI41:BI44)</f>
        <v>0</v>
      </c>
      <c r="BJ45" s="232">
        <f>BH45-BI45</f>
        <v>0.36650000000000005</v>
      </c>
      <c r="BK45" s="21">
        <f>IFERROR(BJ45/BH45,"")</f>
        <v>1</v>
      </c>
      <c r="BM45" s="237">
        <f>SUM(BM41:BM44)</f>
        <v>4.0314999999999994</v>
      </c>
      <c r="BN45" s="237">
        <f>SUM(BN41:BN44)</f>
        <v>3.3072699116000002</v>
      </c>
      <c r="BO45" s="232">
        <f t="shared" ref="BO45" si="169">BM45-BN45</f>
        <v>0.72423008839999925</v>
      </c>
      <c r="BP45" s="21">
        <f>IFERROR(BO45/BM45,"")</f>
        <v>0.17964283477613777</v>
      </c>
      <c r="BR45" s="170"/>
    </row>
    <row r="46" spans="2:73" s="27" customFormat="1" x14ac:dyDescent="0.25">
      <c r="C46" s="58"/>
      <c r="D46" s="54"/>
      <c r="E46"/>
      <c r="G46"/>
      <c r="H46"/>
      <c r="I46"/>
      <c r="J46"/>
      <c r="L46"/>
      <c r="M46"/>
      <c r="O46"/>
      <c r="Q46"/>
      <c r="R46"/>
      <c r="T46"/>
      <c r="V46"/>
      <c r="W46"/>
      <c r="Y46" s="275"/>
      <c r="Z46" s="268"/>
      <c r="AA46"/>
      <c r="AB46"/>
      <c r="AD46"/>
      <c r="AE46" s="268"/>
      <c r="AF46"/>
      <c r="AG46"/>
      <c r="AI46"/>
      <c r="AK46"/>
      <c r="AL46"/>
      <c r="AN46"/>
      <c r="AP46"/>
      <c r="AQ46"/>
      <c r="AS46"/>
      <c r="AU46"/>
      <c r="AV46"/>
      <c r="AX46"/>
      <c r="AZ46"/>
      <c r="BA46"/>
      <c r="BC46"/>
      <c r="BE46"/>
      <c r="BF46"/>
      <c r="BH46"/>
      <c r="BJ46"/>
      <c r="BK46"/>
      <c r="BM46" s="241"/>
      <c r="BN46" s="242"/>
      <c r="BO46"/>
      <c r="BP46"/>
    </row>
    <row r="47" spans="2:73" s="27" customFormat="1" x14ac:dyDescent="0.25">
      <c r="B47"/>
      <c r="C47" s="80" t="s">
        <v>63</v>
      </c>
      <c r="D47" s="54"/>
      <c r="E47" s="18"/>
      <c r="F47"/>
      <c r="G47" s="8"/>
      <c r="H47" s="20"/>
      <c r="J47" s="18"/>
      <c r="K47"/>
      <c r="L47" s="8"/>
      <c r="M47" s="20"/>
      <c r="O47" s="18"/>
      <c r="P47"/>
      <c r="Q47" s="8"/>
      <c r="R47" s="20"/>
      <c r="T47" s="18"/>
      <c r="U47"/>
      <c r="V47" s="8"/>
      <c r="W47" s="20"/>
      <c r="Y47" s="18"/>
      <c r="Z47"/>
      <c r="AA47" s="8"/>
      <c r="AB47" s="20"/>
      <c r="AD47" s="18"/>
      <c r="AE47"/>
      <c r="AF47" s="18"/>
      <c r="AG47" s="20"/>
      <c r="AI47" s="18"/>
      <c r="AJ47"/>
      <c r="AK47" s="8"/>
      <c r="AL47" s="20"/>
      <c r="AN47" s="18"/>
      <c r="AO47"/>
      <c r="AP47" s="8"/>
      <c r="AQ47" s="20"/>
      <c r="AS47" s="18"/>
      <c r="AT47"/>
      <c r="AU47" s="8"/>
      <c r="AV47" s="20"/>
      <c r="AX47" s="18"/>
      <c r="AY47"/>
      <c r="AZ47" s="8"/>
      <c r="BA47" s="20"/>
      <c r="BC47" s="18"/>
      <c r="BD47"/>
      <c r="BE47" s="8"/>
      <c r="BF47" s="20"/>
      <c r="BH47" s="18"/>
      <c r="BI47"/>
      <c r="BJ47" s="8"/>
      <c r="BK47" s="20"/>
      <c r="BM47" s="23"/>
      <c r="BN47" s="241"/>
      <c r="BO47" s="8"/>
      <c r="BP47" s="20"/>
    </row>
    <row r="48" spans="2:73" s="27" customFormat="1" x14ac:dyDescent="0.25">
      <c r="B48">
        <v>70</v>
      </c>
      <c r="C48" s="11" t="s">
        <v>64</v>
      </c>
      <c r="D48" s="54"/>
      <c r="E48" s="227">
        <f>+_xlfn.XLOOKUP($B48,Expenses_FY25B!$B:$B,Expenses_FY25B!S:S)/1000</f>
        <v>6.0333333333333329E-2</v>
      </c>
      <c r="F48" s="228">
        <v>0.27651040000000005</v>
      </c>
      <c r="G48" s="229">
        <f t="shared" si="141"/>
        <v>-0.21617706666666672</v>
      </c>
      <c r="H48" s="20">
        <f t="shared" si="142"/>
        <v>-3.5830453038674044</v>
      </c>
      <c r="J48" s="227">
        <f>+_xlfn.XLOOKUP($B48,Expenses_FY25B!$B:$B,Expenses_FY25B!T:T)/1000</f>
        <v>6.0333333333333329E-2</v>
      </c>
      <c r="K48" s="228">
        <v>0.11426523000000001</v>
      </c>
      <c r="L48" s="229">
        <f t="shared" si="143"/>
        <v>-5.393189666666668E-2</v>
      </c>
      <c r="M48" s="20">
        <f t="shared" si="144"/>
        <v>-0.89389883977900586</v>
      </c>
      <c r="O48" s="227">
        <f>+_xlfn.XLOOKUP($B48,Expenses_FY25B!$B:$B,Expenses_FY25B!U:U)/1000</f>
        <v>6.0333333333333329E-2</v>
      </c>
      <c r="P48" s="228">
        <v>0.22173390999999998</v>
      </c>
      <c r="Q48" s="229">
        <f t="shared" si="145"/>
        <v>-0.16140057666666666</v>
      </c>
      <c r="R48" s="20">
        <f t="shared" si="146"/>
        <v>-2.6751476795580111</v>
      </c>
      <c r="T48" s="227">
        <f>+_xlfn.XLOOKUP($B48,Expenses_FY25B!$B:$B,Expenses_FY25B!V:V)/1000</f>
        <v>6.0333333333333329E-2</v>
      </c>
      <c r="U48" s="228">
        <v>-0.50455780999999988</v>
      </c>
      <c r="V48" s="229">
        <f t="shared" ref="V48:V54" si="170">T48-U48</f>
        <v>0.56489114333333323</v>
      </c>
      <c r="W48" s="20">
        <f t="shared" ref="W48:W54" si="171">IFERROR(V48/T48,"n.a.")</f>
        <v>9.3628366298342538</v>
      </c>
      <c r="Y48" s="227">
        <f>+_xlfn.XLOOKUP($B48,Expenses_FY25B!$B:$B,Expenses_FY25B!W:W)/1000</f>
        <v>6.0333333333333329E-2</v>
      </c>
      <c r="Z48" s="228">
        <v>5.4267469999999998E-2</v>
      </c>
      <c r="AA48" s="229">
        <f t="shared" si="149"/>
        <v>6.0658633333333309E-3</v>
      </c>
      <c r="AB48" s="20">
        <f t="shared" si="150"/>
        <v>0.10053917127071819</v>
      </c>
      <c r="AD48" s="227">
        <f>+_xlfn.XLOOKUP($B48,Expenses_FY25B!$B:$B,Expenses_FY25B!X:X)/1000</f>
        <v>6.0333333333333329E-2</v>
      </c>
      <c r="AE48" s="228">
        <v>4.2167129999999997E-2</v>
      </c>
      <c r="AF48" s="227">
        <f t="shared" si="151"/>
        <v>1.8166203333333332E-2</v>
      </c>
      <c r="AG48" s="20">
        <f t="shared" si="152"/>
        <v>0.30109729281767955</v>
      </c>
      <c r="AI48" s="227">
        <f>+_xlfn.XLOOKUP($B48,Expenses_FY25B!$B:$B,Expenses_FY25B!Y:Y)/1000</f>
        <v>6.0333333333333329E-2</v>
      </c>
      <c r="AJ48" s="228">
        <v>3.6388980000000001E-2</v>
      </c>
      <c r="AK48" s="229">
        <f t="shared" si="153"/>
        <v>2.3944353333333328E-2</v>
      </c>
      <c r="AL48" s="20">
        <f t="shared" si="154"/>
        <v>0.39686773480662979</v>
      </c>
      <c r="AN48" s="227">
        <f>+_xlfn.XLOOKUP($B48,Expenses_FY25B!$B:$B,Expenses_FY25B!Z:Z)/1000</f>
        <v>6.0333333333333329E-2</v>
      </c>
      <c r="AO48" s="228">
        <v>1.4432790000000001E-2</v>
      </c>
      <c r="AP48" s="229">
        <f t="shared" si="155"/>
        <v>4.5900543333333328E-2</v>
      </c>
      <c r="AQ48" s="20">
        <f t="shared" si="156"/>
        <v>0.76078248618784527</v>
      </c>
      <c r="AS48" s="227">
        <f>+_xlfn.XLOOKUP($B48,Expenses_FY25B!$B:$B,Expenses_FY25B!AA:AA)/1000</f>
        <v>6.0333333333333329E-2</v>
      </c>
      <c r="AT48" s="228">
        <v>1.675548E-2</v>
      </c>
      <c r="AU48" s="229">
        <f t="shared" si="157"/>
        <v>4.3577853333333333E-2</v>
      </c>
      <c r="AV48" s="20">
        <f t="shared" si="158"/>
        <v>0.72228486187845309</v>
      </c>
      <c r="AX48" s="227">
        <f>+_xlfn.XLOOKUP($B48,Expenses_FY25B!$B:$B,Expenses_FY25B!AB:AB)/1000</f>
        <v>6.0333333333333329E-2</v>
      </c>
      <c r="AY48" s="228">
        <v>8.4630650000000016E-2</v>
      </c>
      <c r="AZ48" s="229">
        <f t="shared" si="159"/>
        <v>-2.4297316666666686E-2</v>
      </c>
      <c r="BA48" s="20">
        <f t="shared" si="160"/>
        <v>-0.40271795580110531</v>
      </c>
      <c r="BC48" s="227">
        <f>+_xlfn.XLOOKUP($B48,Expenses_FY25B!$B:$B,Expenses_FY25B!AC:AC)/1000</f>
        <v>6.0333333333333329E-2</v>
      </c>
      <c r="BD48" s="228">
        <v>2.1752230000000001E-2</v>
      </c>
      <c r="BE48" s="229">
        <f t="shared" si="161"/>
        <v>3.8581103333333325E-2</v>
      </c>
      <c r="BF48" s="20">
        <f t="shared" si="162"/>
        <v>0.63946580110497231</v>
      </c>
      <c r="BH48" s="227">
        <f>+_xlfn.XLOOKUP($B48,Expenses_FY25B!$B:$B,Expenses_FY25B!AC:AC)/1000</f>
        <v>6.0333333333333329E-2</v>
      </c>
      <c r="BI48" s="228"/>
      <c r="BJ48" s="229">
        <f t="shared" si="163"/>
        <v>6.0333333333333329E-2</v>
      </c>
      <c r="BK48" s="20">
        <f t="shared" si="164"/>
        <v>1</v>
      </c>
      <c r="BM48" s="233">
        <f t="shared" ref="BM48:BM54" si="172">+E48+J48+O48+T48+Y48+AD48+AI48+AN48+AS48+AX48+BC48</f>
        <v>0.66366666666666674</v>
      </c>
      <c r="BN48" s="233">
        <f t="shared" ref="BN48:BN54" si="173">+F48+K48+P48+U48+Z48+AE48+AJ48+AO48+AT48+AY48+BD48</f>
        <v>0.37834646000000016</v>
      </c>
      <c r="BO48" s="229">
        <f t="shared" si="167"/>
        <v>0.28532020666666658</v>
      </c>
      <c r="BP48" s="20">
        <f t="shared" si="168"/>
        <v>0.42991492717227503</v>
      </c>
    </row>
    <row r="49" spans="1:74" s="27" customFormat="1" x14ac:dyDescent="0.25">
      <c r="B49">
        <v>71</v>
      </c>
      <c r="C49" s="11" t="s">
        <v>65</v>
      </c>
      <c r="D49" s="54"/>
      <c r="E49" s="227">
        <f>+_xlfn.XLOOKUP($B49,Expenses_FY25B!$B:$B,Expenses_FY25B!S:S)/1000</f>
        <v>2.0333333333333332E-2</v>
      </c>
      <c r="F49" s="228">
        <v>1.1944380000000001E-2</v>
      </c>
      <c r="G49" s="229">
        <f t="shared" si="141"/>
        <v>8.3889533333333308E-3</v>
      </c>
      <c r="H49" s="20">
        <f t="shared" si="142"/>
        <v>0.41257147540983596</v>
      </c>
      <c r="J49" s="227">
        <f>+_xlfn.XLOOKUP($B49,Expenses_FY25B!$B:$B,Expenses_FY25B!T:T)/1000</f>
        <v>2.0333333333333332E-2</v>
      </c>
      <c r="K49" s="228">
        <v>1.3842289999999998E-2</v>
      </c>
      <c r="L49" s="229">
        <f t="shared" si="143"/>
        <v>6.4910433333333333E-3</v>
      </c>
      <c r="M49" s="20">
        <f t="shared" si="144"/>
        <v>0.3192316393442623</v>
      </c>
      <c r="O49" s="227">
        <f>+_xlfn.XLOOKUP($B49,Expenses_FY25B!$B:$B,Expenses_FY25B!U:U)/1000</f>
        <v>2.0333333333333332E-2</v>
      </c>
      <c r="P49" s="228">
        <v>3.140192E-2</v>
      </c>
      <c r="Q49" s="229">
        <f t="shared" si="145"/>
        <v>-1.1068586666666668E-2</v>
      </c>
      <c r="R49" s="20">
        <f t="shared" si="146"/>
        <v>-0.5443567213114755</v>
      </c>
      <c r="T49" s="227">
        <f>+_xlfn.XLOOKUP($B49,Expenses_FY25B!$B:$B,Expenses_FY25B!V:V)/1000</f>
        <v>2.0333333333333332E-2</v>
      </c>
      <c r="U49" s="228">
        <v>2.7164389999999993E-2</v>
      </c>
      <c r="V49" s="229">
        <f t="shared" si="170"/>
        <v>-6.8310566666666614E-3</v>
      </c>
      <c r="W49" s="20">
        <f t="shared" si="171"/>
        <v>-0.33595360655737683</v>
      </c>
      <c r="Y49" s="227">
        <f>+_xlfn.XLOOKUP($B49,Expenses_FY25B!$B:$B,Expenses_FY25B!W:W)/1000</f>
        <v>2.0333333333333332E-2</v>
      </c>
      <c r="Z49" s="228">
        <v>9.8643200000000011E-3</v>
      </c>
      <c r="AA49" s="229">
        <f t="shared" si="149"/>
        <v>1.0469013333333331E-2</v>
      </c>
      <c r="AB49" s="20">
        <f t="shared" si="150"/>
        <v>0.51486950819672117</v>
      </c>
      <c r="AD49" s="227">
        <f>+_xlfn.XLOOKUP($B49,Expenses_FY25B!$B:$B,Expenses_FY25B!X:X)/1000</f>
        <v>2.0333333333333332E-2</v>
      </c>
      <c r="AE49" s="228">
        <v>3.2577549999999997E-2</v>
      </c>
      <c r="AF49" s="227">
        <f t="shared" si="151"/>
        <v>-1.2244216666666665E-2</v>
      </c>
      <c r="AG49" s="20">
        <f t="shared" si="152"/>
        <v>-0.60217459016393438</v>
      </c>
      <c r="AI49" s="227">
        <f>+_xlfn.XLOOKUP($B49,Expenses_FY25B!$B:$B,Expenses_FY25B!Y:Y)/1000</f>
        <v>2.0333333333333332E-2</v>
      </c>
      <c r="AJ49" s="228">
        <v>2.5426580000000001E-2</v>
      </c>
      <c r="AK49" s="229">
        <f t="shared" si="153"/>
        <v>-5.093246666666669E-3</v>
      </c>
      <c r="AL49" s="20">
        <f t="shared" si="154"/>
        <v>-0.2504875409836067</v>
      </c>
      <c r="AN49" s="227">
        <f>+_xlfn.XLOOKUP($B49,Expenses_FY25B!$B:$B,Expenses_FY25B!Z:Z)/1000</f>
        <v>2.0333333333333332E-2</v>
      </c>
      <c r="AO49" s="228">
        <v>1.7880730000000001E-2</v>
      </c>
      <c r="AP49" s="229">
        <f t="shared" si="155"/>
        <v>2.4526033333333308E-3</v>
      </c>
      <c r="AQ49" s="20">
        <f t="shared" si="156"/>
        <v>0.12061983606557365</v>
      </c>
      <c r="AS49" s="227">
        <f>+_xlfn.XLOOKUP($B49,Expenses_FY25B!$B:$B,Expenses_FY25B!AA:AA)/1000</f>
        <v>2.0333333333333332E-2</v>
      </c>
      <c r="AT49" s="228">
        <v>8.3806200000000001E-3</v>
      </c>
      <c r="AU49" s="229">
        <f t="shared" si="157"/>
        <v>1.1952713333333332E-2</v>
      </c>
      <c r="AV49" s="20">
        <f t="shared" si="158"/>
        <v>0.58783836065573769</v>
      </c>
      <c r="AX49" s="227">
        <f>+_xlfn.XLOOKUP($B49,Expenses_FY25B!$B:$B,Expenses_FY25B!AB:AB)/1000</f>
        <v>2.0333333333333332E-2</v>
      </c>
      <c r="AY49" s="228">
        <v>2.3293199999999997E-2</v>
      </c>
      <c r="AZ49" s="229">
        <f t="shared" si="159"/>
        <v>-2.9598666666666648E-3</v>
      </c>
      <c r="BA49" s="20">
        <f t="shared" si="160"/>
        <v>-0.14556721311475401</v>
      </c>
      <c r="BC49" s="227">
        <f>+_xlfn.XLOOKUP($B49,Expenses_FY25B!$B:$B,Expenses_FY25B!AC:AC)/1000</f>
        <v>2.0333333333333332E-2</v>
      </c>
      <c r="BD49" s="228">
        <v>3.1695960000000002E-2</v>
      </c>
      <c r="BE49" s="229">
        <f t="shared" si="161"/>
        <v>-1.136262666666667E-2</v>
      </c>
      <c r="BF49" s="20">
        <f t="shared" si="162"/>
        <v>-0.55881770491803306</v>
      </c>
      <c r="BH49" s="227">
        <f>+_xlfn.XLOOKUP($B49,Expenses_FY25B!$B:$B,Expenses_FY25B!AC:AC)/1000</f>
        <v>2.0333333333333332E-2</v>
      </c>
      <c r="BI49" s="228"/>
      <c r="BJ49" s="229">
        <f t="shared" si="163"/>
        <v>2.0333333333333332E-2</v>
      </c>
      <c r="BK49" s="20">
        <f t="shared" si="164"/>
        <v>1</v>
      </c>
      <c r="BM49" s="233">
        <f t="shared" si="172"/>
        <v>0.22366666666666668</v>
      </c>
      <c r="BN49" s="233">
        <f t="shared" si="173"/>
        <v>0.23347193999999999</v>
      </c>
      <c r="BO49" s="229">
        <f t="shared" si="167"/>
        <v>-9.8052733333333086E-3</v>
      </c>
      <c r="BP49" s="20">
        <f t="shared" si="168"/>
        <v>-4.3838777943367997E-2</v>
      </c>
    </row>
    <row r="50" spans="1:74" s="27" customFormat="1" x14ac:dyDescent="0.25">
      <c r="B50">
        <v>72</v>
      </c>
      <c r="C50" s="11" t="s">
        <v>67</v>
      </c>
      <c r="D50" s="54"/>
      <c r="E50" s="227">
        <f>+_xlfn.XLOOKUP($B50,Expenses_FY25B!$B:$B,Expenses_FY25B!S:S)/1000</f>
        <v>0.14266666666666666</v>
      </c>
      <c r="F50" s="228">
        <v>0.20153144000000001</v>
      </c>
      <c r="G50" s="229">
        <f t="shared" si="141"/>
        <v>-5.8864773333333342E-2</v>
      </c>
      <c r="H50" s="20">
        <f t="shared" si="142"/>
        <v>-0.41260355140186922</v>
      </c>
      <c r="J50" s="227">
        <f>+_xlfn.XLOOKUP($B50,Expenses_FY25B!$B:$B,Expenses_FY25B!T:T)/1000</f>
        <v>0.14266666666666666</v>
      </c>
      <c r="K50" s="228">
        <v>0.19959879999999999</v>
      </c>
      <c r="L50" s="229">
        <f t="shared" si="143"/>
        <v>-5.6932133333333329E-2</v>
      </c>
      <c r="M50" s="20">
        <f t="shared" si="144"/>
        <v>-0.39905700934579436</v>
      </c>
      <c r="O50" s="227">
        <f>+_xlfn.XLOOKUP($B50,Expenses_FY25B!$B:$B,Expenses_FY25B!U:U)/1000</f>
        <v>0.14266666666666666</v>
      </c>
      <c r="P50" s="228">
        <v>0.19436048</v>
      </c>
      <c r="Q50" s="229">
        <f t="shared" si="145"/>
        <v>-5.1693813333333338E-2</v>
      </c>
      <c r="R50" s="20">
        <f t="shared" si="146"/>
        <v>-0.36233981308411217</v>
      </c>
      <c r="T50" s="227">
        <f>+_xlfn.XLOOKUP($B50,Expenses_FY25B!$B:$B,Expenses_FY25B!V:V)/1000</f>
        <v>0.14266666666666666</v>
      </c>
      <c r="U50" s="228">
        <v>0.20063288000000001</v>
      </c>
      <c r="V50" s="229">
        <f t="shared" si="170"/>
        <v>-5.796621333333335E-2</v>
      </c>
      <c r="W50" s="20">
        <f t="shared" si="171"/>
        <v>-0.40630523364485993</v>
      </c>
      <c r="Y50" s="227">
        <f>+_xlfn.XLOOKUP($B50,Expenses_FY25B!$B:$B,Expenses_FY25B!W:W)/1000</f>
        <v>0.14266666666666666</v>
      </c>
      <c r="Z50" s="228">
        <v>0.1955144</v>
      </c>
      <c r="AA50" s="229">
        <f t="shared" si="149"/>
        <v>-5.2847733333333341E-2</v>
      </c>
      <c r="AB50" s="20">
        <f t="shared" si="150"/>
        <v>-0.37042803738317764</v>
      </c>
      <c r="AD50" s="227">
        <f>+_xlfn.XLOOKUP($B50,Expenses_FY25B!$B:$B,Expenses_FY25B!X:X)/1000</f>
        <v>0.14266666666666666</v>
      </c>
      <c r="AE50" s="228">
        <v>0.20545832</v>
      </c>
      <c r="AF50" s="227">
        <f t="shared" si="151"/>
        <v>-6.2791653333333336E-2</v>
      </c>
      <c r="AG50" s="20">
        <f t="shared" si="152"/>
        <v>-0.44012841121495327</v>
      </c>
      <c r="AI50" s="227">
        <f>+_xlfn.XLOOKUP($B50,Expenses_FY25B!$B:$B,Expenses_FY25B!Y:Y)/1000</f>
        <v>0.14266666666666666</v>
      </c>
      <c r="AJ50" s="228">
        <v>0.16228528</v>
      </c>
      <c r="AK50" s="229">
        <f t="shared" si="153"/>
        <v>-1.961861333333334E-2</v>
      </c>
      <c r="AL50" s="20">
        <f t="shared" si="154"/>
        <v>-0.13751364485981313</v>
      </c>
      <c r="AN50" s="227">
        <f>+_xlfn.XLOOKUP($B50,Expenses_FY25B!$B:$B,Expenses_FY25B!Z:Z)/1000</f>
        <v>0.14266666666666666</v>
      </c>
      <c r="AO50" s="228">
        <v>7.9650320000000011E-2</v>
      </c>
      <c r="AP50" s="229">
        <f t="shared" si="155"/>
        <v>6.3016346666666653E-2</v>
      </c>
      <c r="AQ50" s="20">
        <f t="shared" si="156"/>
        <v>0.44170336448598124</v>
      </c>
      <c r="AS50" s="227">
        <f>+_xlfn.XLOOKUP($B50,Expenses_FY25B!$B:$B,Expenses_FY25B!AA:AA)/1000</f>
        <v>0.14266666666666666</v>
      </c>
      <c r="AT50" s="228">
        <v>8.6938279999999993E-2</v>
      </c>
      <c r="AU50" s="229">
        <f t="shared" si="157"/>
        <v>5.5728386666666671E-2</v>
      </c>
      <c r="AV50" s="20">
        <f t="shared" si="158"/>
        <v>0.39061953271028044</v>
      </c>
      <c r="AX50" s="227">
        <f>+_xlfn.XLOOKUP($B50,Expenses_FY25B!$B:$B,Expenses_FY25B!AB:AB)/1000</f>
        <v>0.14266666666666666</v>
      </c>
      <c r="AY50" s="228">
        <v>8.5094080000000002E-2</v>
      </c>
      <c r="AZ50" s="229">
        <f t="shared" si="159"/>
        <v>5.7572586666666661E-2</v>
      </c>
      <c r="BA50" s="20">
        <f t="shared" si="160"/>
        <v>0.40354616822429906</v>
      </c>
      <c r="BC50" s="227">
        <f>+_xlfn.XLOOKUP($B50,Expenses_FY25B!$B:$B,Expenses_FY25B!AC:AC)/1000</f>
        <v>0.14266666666666666</v>
      </c>
      <c r="BD50" s="228">
        <v>8.7384839999999991E-2</v>
      </c>
      <c r="BE50" s="229">
        <f t="shared" si="161"/>
        <v>5.5281826666666672E-2</v>
      </c>
      <c r="BF50" s="20">
        <f t="shared" si="162"/>
        <v>0.38748943925233648</v>
      </c>
      <c r="BH50" s="227">
        <f>+_xlfn.XLOOKUP($B50,Expenses_FY25B!$B:$B,Expenses_FY25B!AC:AC)/1000</f>
        <v>0.14266666666666666</v>
      </c>
      <c r="BI50" s="228"/>
      <c r="BJ50" s="229">
        <f t="shared" si="163"/>
        <v>0.14266666666666666</v>
      </c>
      <c r="BK50" s="20">
        <f t="shared" si="164"/>
        <v>1</v>
      </c>
      <c r="BM50" s="233">
        <f t="shared" si="172"/>
        <v>1.5693333333333337</v>
      </c>
      <c r="BN50" s="233">
        <f t="shared" si="173"/>
        <v>1.69844912</v>
      </c>
      <c r="BO50" s="229">
        <f t="shared" si="167"/>
        <v>-0.12911578666666634</v>
      </c>
      <c r="BP50" s="20">
        <f t="shared" si="168"/>
        <v>-8.2274290569243611E-2</v>
      </c>
    </row>
    <row r="51" spans="1:74" s="27" customFormat="1" x14ac:dyDescent="0.25">
      <c r="B51">
        <v>73</v>
      </c>
      <c r="C51" s="11" t="s">
        <v>68</v>
      </c>
      <c r="D51" s="54"/>
      <c r="E51" s="227">
        <f>+_xlfn.XLOOKUP($B51,Expenses_FY25B!$B:$B,Expenses_FY25B!S:S)/1000</f>
        <v>6.6666666666666662E-3</v>
      </c>
      <c r="F51" s="228">
        <v>5.1233499999999996E-3</v>
      </c>
      <c r="G51" s="229">
        <f t="shared" si="141"/>
        <v>1.5433166666666666E-3</v>
      </c>
      <c r="H51" s="20">
        <f t="shared" si="142"/>
        <v>0.23149749999999999</v>
      </c>
      <c r="J51" s="227">
        <f>+_xlfn.XLOOKUP($B51,Expenses_FY25B!$B:$B,Expenses_FY25B!T:T)/1000</f>
        <v>6.6666666666666662E-3</v>
      </c>
      <c r="K51" s="228">
        <f>0.00440046/2</f>
        <v>2.2002300000000001E-3</v>
      </c>
      <c r="L51" s="229">
        <f t="shared" si="143"/>
        <v>4.4664366666666662E-3</v>
      </c>
      <c r="M51" s="20">
        <f t="shared" si="144"/>
        <v>0.66996549999999999</v>
      </c>
      <c r="O51" s="227">
        <f>+_xlfn.XLOOKUP($B51,Expenses_FY25B!$B:$B,Expenses_FY25B!U:U)/1000</f>
        <v>6.6666666666666662E-3</v>
      </c>
      <c r="P51" s="228">
        <v>0</v>
      </c>
      <c r="Q51" s="229">
        <f t="shared" si="145"/>
        <v>6.6666666666666662E-3</v>
      </c>
      <c r="R51" s="20">
        <f t="shared" si="146"/>
        <v>1</v>
      </c>
      <c r="T51" s="227">
        <f>+_xlfn.XLOOKUP($B51,Expenses_FY25B!$B:$B,Expenses_FY25B!V:V)/1000</f>
        <v>6.6666666666666662E-3</v>
      </c>
      <c r="U51" s="228">
        <v>5.2460894736842106E-3</v>
      </c>
      <c r="V51" s="229">
        <f t="shared" si="170"/>
        <v>1.4205771929824557E-3</v>
      </c>
      <c r="W51" s="20">
        <f t="shared" si="171"/>
        <v>0.21308657894736838</v>
      </c>
      <c r="Y51" s="227">
        <f>+_xlfn.XLOOKUP($B51,Expenses_FY25B!$B:$B,Expenses_FY25B!W:W)/1000</f>
        <v>6.6666666666666662E-3</v>
      </c>
      <c r="Z51" s="228">
        <v>2.2496421052631576E-3</v>
      </c>
      <c r="AA51" s="229">
        <f t="shared" si="149"/>
        <v>4.417024561403509E-3</v>
      </c>
      <c r="AB51" s="20">
        <f t="shared" si="150"/>
        <v>0.66255368421052641</v>
      </c>
      <c r="AD51" s="227">
        <f>+_xlfn.XLOOKUP($B51,Expenses_FY25B!$B:$B,Expenses_FY25B!X:X)/1000</f>
        <v>6.6666666666666662E-3</v>
      </c>
      <c r="AE51" s="228">
        <v>0</v>
      </c>
      <c r="AF51" s="227">
        <f t="shared" si="151"/>
        <v>6.6666666666666662E-3</v>
      </c>
      <c r="AG51" s="20">
        <f t="shared" si="152"/>
        <v>1</v>
      </c>
      <c r="AI51" s="227">
        <f>+_xlfn.XLOOKUP($B51,Expenses_FY25B!$B:$B,Expenses_FY25B!Y:Y)/1000</f>
        <v>6.6666666666666662E-3</v>
      </c>
      <c r="AJ51" s="228">
        <v>7.2742210526315788E-3</v>
      </c>
      <c r="AK51" s="229">
        <f t="shared" si="153"/>
        <v>-6.0755438596491254E-4</v>
      </c>
      <c r="AL51" s="20">
        <f t="shared" si="154"/>
        <v>-9.1133157894736888E-2</v>
      </c>
      <c r="AN51" s="227">
        <f>+_xlfn.XLOOKUP($B51,Expenses_FY25B!$B:$B,Expenses_FY25B!Z:Z)/1000</f>
        <v>6.6666666666666662E-3</v>
      </c>
      <c r="AO51" s="228">
        <v>0</v>
      </c>
      <c r="AP51" s="229">
        <f t="shared" si="155"/>
        <v>6.6666666666666662E-3</v>
      </c>
      <c r="AQ51" s="20">
        <f t="shared" si="156"/>
        <v>1</v>
      </c>
      <c r="AS51" s="227">
        <f>+_xlfn.XLOOKUP($B51,Expenses_FY25B!$B:$B,Expenses_FY25B!AA:AA)/1000</f>
        <v>6.6666666666666662E-3</v>
      </c>
      <c r="AT51" s="228">
        <v>9.7107736842105257E-3</v>
      </c>
      <c r="AU51" s="229">
        <f t="shared" si="157"/>
        <v>-3.0441070175438595E-3</v>
      </c>
      <c r="AV51" s="20">
        <f t="shared" si="158"/>
        <v>-0.45661605263157895</v>
      </c>
      <c r="AX51" s="227">
        <f>+_xlfn.XLOOKUP($B51,Expenses_FY25B!$B:$B,Expenses_FY25B!AB:AB)/1000</f>
        <v>6.6666666666666662E-3</v>
      </c>
      <c r="AY51" s="228">
        <v>0</v>
      </c>
      <c r="AZ51" s="229">
        <f t="shared" si="159"/>
        <v>6.6666666666666662E-3</v>
      </c>
      <c r="BA51" s="20">
        <f t="shared" si="160"/>
        <v>1</v>
      </c>
      <c r="BC51" s="227">
        <f>+_xlfn.XLOOKUP($B51,Expenses_FY25B!$B:$B,Expenses_FY25B!AC:AC)/1000</f>
        <v>6.6666666666666662E-3</v>
      </c>
      <c r="BD51" s="228">
        <v>0</v>
      </c>
      <c r="BE51" s="229">
        <f t="shared" si="161"/>
        <v>6.6666666666666662E-3</v>
      </c>
      <c r="BF51" s="20">
        <f t="shared" si="162"/>
        <v>1</v>
      </c>
      <c r="BH51" s="227">
        <f>+_xlfn.XLOOKUP($B51,Expenses_FY25B!$B:$B,Expenses_FY25B!AC:AC)/1000</f>
        <v>6.6666666666666662E-3</v>
      </c>
      <c r="BI51" s="228"/>
      <c r="BJ51" s="229">
        <f t="shared" si="163"/>
        <v>6.6666666666666662E-3</v>
      </c>
      <c r="BK51" s="20">
        <f t="shared" si="164"/>
        <v>1</v>
      </c>
      <c r="BM51" s="233">
        <f t="shared" si="172"/>
        <v>7.3333333333333334E-2</v>
      </c>
      <c r="BN51" s="233">
        <f t="shared" si="173"/>
        <v>3.1804306315789475E-2</v>
      </c>
      <c r="BO51" s="229">
        <f t="shared" si="167"/>
        <v>4.1529027017543858E-2</v>
      </c>
      <c r="BP51" s="20">
        <f t="shared" si="168"/>
        <v>0.56630491387559811</v>
      </c>
      <c r="BR51" s="169"/>
      <c r="BS51" s="169"/>
    </row>
    <row r="52" spans="1:74" s="27" customFormat="1" x14ac:dyDescent="0.25">
      <c r="B52">
        <v>74</v>
      </c>
      <c r="C52" s="11" t="s">
        <v>70</v>
      </c>
      <c r="D52" s="54"/>
      <c r="E52" s="227">
        <f>+_xlfn.XLOOKUP($B52,Expenses_FY25B!$B:$B,Expenses_FY25B!S:S)/1000</f>
        <v>1.5583333333333333E-2</v>
      </c>
      <c r="F52" s="228">
        <v>0</v>
      </c>
      <c r="G52" s="229">
        <f t="shared" si="141"/>
        <v>1.5583333333333333E-2</v>
      </c>
      <c r="H52" s="20">
        <f t="shared" si="142"/>
        <v>1</v>
      </c>
      <c r="J52" s="227">
        <f>+_xlfn.XLOOKUP($B52,Expenses_FY25B!$B:$B,Expenses_FY25B!T:T)/1000</f>
        <v>1.5583333333333333E-2</v>
      </c>
      <c r="K52" s="228">
        <v>0</v>
      </c>
      <c r="L52" s="229">
        <f t="shared" si="143"/>
        <v>1.5583333333333333E-2</v>
      </c>
      <c r="M52" s="20">
        <f t="shared" si="144"/>
        <v>1</v>
      </c>
      <c r="O52" s="227">
        <f>+_xlfn.XLOOKUP($B52,Expenses_FY25B!$B:$B,Expenses_FY25B!U:U)/1000</f>
        <v>1.5583333333333333E-2</v>
      </c>
      <c r="P52" s="228">
        <v>0</v>
      </c>
      <c r="Q52" s="229">
        <f t="shared" si="145"/>
        <v>1.5583333333333333E-2</v>
      </c>
      <c r="R52" s="20">
        <f t="shared" si="146"/>
        <v>1</v>
      </c>
      <c r="T52" s="227">
        <f>+_xlfn.XLOOKUP($B52,Expenses_FY25B!$B:$B,Expenses_FY25B!V:V)/1000</f>
        <v>1.5583333333333333E-2</v>
      </c>
      <c r="U52" s="228">
        <v>0</v>
      </c>
      <c r="V52" s="229">
        <f t="shared" si="170"/>
        <v>1.5583333333333333E-2</v>
      </c>
      <c r="W52" s="20">
        <f t="shared" si="171"/>
        <v>1</v>
      </c>
      <c r="Y52" s="227">
        <f>+_xlfn.XLOOKUP($B52,Expenses_FY25B!$B:$B,Expenses_FY25B!W:W)/1000</f>
        <v>1.5583333333333333E-2</v>
      </c>
      <c r="Z52" s="228">
        <v>0</v>
      </c>
      <c r="AA52" s="229">
        <f t="shared" si="149"/>
        <v>1.5583333333333333E-2</v>
      </c>
      <c r="AB52" s="20">
        <f t="shared" si="150"/>
        <v>1</v>
      </c>
      <c r="AD52" s="227">
        <f>+_xlfn.XLOOKUP($B52,Expenses_FY25B!$B:$B,Expenses_FY25B!X:X)/1000</f>
        <v>1.5583333333333333E-2</v>
      </c>
      <c r="AE52" s="228">
        <v>4.79E-3</v>
      </c>
      <c r="AF52" s="227">
        <f t="shared" si="151"/>
        <v>1.0793333333333332E-2</v>
      </c>
      <c r="AG52" s="20">
        <f t="shared" si="152"/>
        <v>0.69262032085561487</v>
      </c>
      <c r="AI52" s="227">
        <f>+_xlfn.XLOOKUP($B52,Expenses_FY25B!$B:$B,Expenses_FY25B!Y:Y)/1000</f>
        <v>1.5583333333333333E-2</v>
      </c>
      <c r="AJ52" s="228">
        <v>0</v>
      </c>
      <c r="AK52" s="229">
        <f t="shared" si="153"/>
        <v>1.5583333333333333E-2</v>
      </c>
      <c r="AL52" s="20">
        <f t="shared" si="154"/>
        <v>1</v>
      </c>
      <c r="AN52" s="227">
        <f>+_xlfn.XLOOKUP($B52,Expenses_FY25B!$B:$B,Expenses_FY25B!Z:Z)/1000</f>
        <v>1.5583333333333333E-2</v>
      </c>
      <c r="AO52" s="228">
        <v>1.01E-3</v>
      </c>
      <c r="AP52" s="229">
        <f t="shared" si="155"/>
        <v>1.4573333333333332E-2</v>
      </c>
      <c r="AQ52" s="20">
        <f t="shared" si="156"/>
        <v>0.93518716577540106</v>
      </c>
      <c r="AS52" s="227">
        <f>+_xlfn.XLOOKUP($B52,Expenses_FY25B!$B:$B,Expenses_FY25B!AA:AA)/1000</f>
        <v>1.5583333333333333E-2</v>
      </c>
      <c r="AT52" s="228">
        <v>0</v>
      </c>
      <c r="AU52" s="229">
        <f t="shared" si="157"/>
        <v>1.5583333333333333E-2</v>
      </c>
      <c r="AV52" s="20">
        <f t="shared" si="158"/>
        <v>1</v>
      </c>
      <c r="AX52" s="227">
        <f>+_xlfn.XLOOKUP($B52,Expenses_FY25B!$B:$B,Expenses_FY25B!AB:AB)/1000</f>
        <v>1.5583333333333333E-2</v>
      </c>
      <c r="AY52" s="228">
        <v>2.0200000000000001E-3</v>
      </c>
      <c r="AZ52" s="229">
        <f t="shared" si="159"/>
        <v>1.3563333333333333E-2</v>
      </c>
      <c r="BA52" s="20">
        <f t="shared" si="160"/>
        <v>0.87037433155080224</v>
      </c>
      <c r="BC52" s="227">
        <f>+_xlfn.XLOOKUP($B52,Expenses_FY25B!$B:$B,Expenses_FY25B!AC:AC)/1000</f>
        <v>1.5583333333333333E-2</v>
      </c>
      <c r="BD52" s="228">
        <v>2.0200000000000001E-3</v>
      </c>
      <c r="BE52" s="229">
        <f t="shared" si="161"/>
        <v>1.3563333333333333E-2</v>
      </c>
      <c r="BF52" s="20">
        <f t="shared" si="162"/>
        <v>0.87037433155080224</v>
      </c>
      <c r="BH52" s="227">
        <f>+_xlfn.XLOOKUP($B52,Expenses_FY25B!$B:$B,Expenses_FY25B!AC:AC)/1000</f>
        <v>1.5583333333333333E-2</v>
      </c>
      <c r="BI52" s="228"/>
      <c r="BJ52" s="229">
        <f t="shared" si="163"/>
        <v>1.5583333333333333E-2</v>
      </c>
      <c r="BK52" s="20">
        <f t="shared" si="164"/>
        <v>1</v>
      </c>
      <c r="BM52" s="233">
        <f t="shared" si="172"/>
        <v>0.17141666666666669</v>
      </c>
      <c r="BN52" s="233">
        <f t="shared" si="173"/>
        <v>9.8400000000000015E-3</v>
      </c>
      <c r="BO52" s="229">
        <f t="shared" si="167"/>
        <v>0.1615766666666667</v>
      </c>
      <c r="BP52" s="20">
        <f t="shared" si="168"/>
        <v>0.94259601361205647</v>
      </c>
    </row>
    <row r="53" spans="1:74" s="27" customFormat="1" x14ac:dyDescent="0.25">
      <c r="B53">
        <v>75</v>
      </c>
      <c r="C53" s="11" t="s">
        <v>71</v>
      </c>
      <c r="D53" s="54"/>
      <c r="E53" s="227">
        <f>+_xlfn.XLOOKUP($B53,Expenses_FY25B!$B:$B,Expenses_FY25B!S:S)/1000</f>
        <v>6.0916666666666668E-2</v>
      </c>
      <c r="F53" s="228">
        <v>2.0000000000000001E-4</v>
      </c>
      <c r="G53" s="229">
        <f t="shared" si="141"/>
        <v>6.0716666666666669E-2</v>
      </c>
      <c r="H53" s="20">
        <f t="shared" si="142"/>
        <v>0.99671682626538993</v>
      </c>
      <c r="J53" s="227">
        <f>+_xlfn.XLOOKUP($B53,Expenses_FY25B!$B:$B,Expenses_FY25B!T:T)/1000</f>
        <v>6.0916666666666668E-2</v>
      </c>
      <c r="K53" s="228">
        <f>0.00246</f>
        <v>2.4599999999999999E-3</v>
      </c>
      <c r="L53" s="229">
        <f t="shared" si="143"/>
        <v>5.8456666666666671E-2</v>
      </c>
      <c r="M53" s="20">
        <f t="shared" si="144"/>
        <v>0.95961696306429556</v>
      </c>
      <c r="O53" s="227">
        <f>+_xlfn.XLOOKUP($B53,Expenses_FY25B!$B:$B,Expenses_FY25B!U:U)/1000</f>
        <v>6.0916666666666668E-2</v>
      </c>
      <c r="P53" s="228">
        <v>6.426799999999999E-3</v>
      </c>
      <c r="Q53" s="229">
        <f t="shared" si="145"/>
        <v>5.4489866666666671E-2</v>
      </c>
      <c r="R53" s="20">
        <f t="shared" si="146"/>
        <v>0.89449849521203839</v>
      </c>
      <c r="T53" s="227">
        <f>+_xlfn.XLOOKUP($B53,Expenses_FY25B!$B:$B,Expenses_FY25B!V:V)/1000</f>
        <v>6.0916666666666668E-2</v>
      </c>
      <c r="U53" s="228">
        <v>2.9999999999999997E-4</v>
      </c>
      <c r="V53" s="229">
        <f t="shared" si="170"/>
        <v>6.0616666666666666E-2</v>
      </c>
      <c r="W53" s="20">
        <f t="shared" si="171"/>
        <v>0.99507523939808484</v>
      </c>
      <c r="Y53" s="227">
        <f>+_xlfn.XLOOKUP($B53,Expenses_FY25B!$B:$B,Expenses_FY25B!W:W)/1000</f>
        <v>6.0916666666666668E-2</v>
      </c>
      <c r="Z53" s="228">
        <f>3684.1/10^6</f>
        <v>3.6841E-3</v>
      </c>
      <c r="AA53" s="229">
        <f t="shared" si="149"/>
        <v>5.7232566666666665E-2</v>
      </c>
      <c r="AB53" s="20">
        <f t="shared" si="150"/>
        <v>0.93952229822161415</v>
      </c>
      <c r="AD53" s="227">
        <f>+_xlfn.XLOOKUP($B53,Expenses_FY25B!$B:$B,Expenses_FY25B!X:X)/1000</f>
        <v>6.0916666666666668E-2</v>
      </c>
      <c r="AE53" s="228">
        <v>4.6239999999999996E-3</v>
      </c>
      <c r="AF53" s="227">
        <f t="shared" si="151"/>
        <v>5.6292666666666671E-2</v>
      </c>
      <c r="AG53" s="20">
        <f t="shared" si="152"/>
        <v>0.92409302325581399</v>
      </c>
      <c r="AI53" s="227">
        <f>+_xlfn.XLOOKUP($B53,Expenses_FY25B!$B:$B,Expenses_FY25B!Y:Y)/1000</f>
        <v>6.0916666666666668E-2</v>
      </c>
      <c r="AJ53" s="228">
        <v>7.0260000000000001E-3</v>
      </c>
      <c r="AK53" s="229">
        <f t="shared" si="153"/>
        <v>5.389066666666667E-2</v>
      </c>
      <c r="AL53" s="20">
        <f t="shared" si="154"/>
        <v>0.88466210670314638</v>
      </c>
      <c r="AN53" s="227">
        <f>+_xlfn.XLOOKUP($B53,Expenses_FY25B!$B:$B,Expenses_FY25B!Z:Z)/1000</f>
        <v>6.0916666666666668E-2</v>
      </c>
      <c r="AO53" s="228">
        <v>1.9400000000000001E-3</v>
      </c>
      <c r="AP53" s="229">
        <f t="shared" si="155"/>
        <v>5.897666666666667E-2</v>
      </c>
      <c r="AQ53" s="20">
        <f t="shared" si="156"/>
        <v>0.96815321477428185</v>
      </c>
      <c r="AS53" s="227">
        <f>+_xlfn.XLOOKUP($B53,Expenses_FY25B!$B:$B,Expenses_FY25B!AA:AA)/1000</f>
        <v>6.0916666666666668E-2</v>
      </c>
      <c r="AT53" s="228">
        <v>4.0519999999999992E-3</v>
      </c>
      <c r="AU53" s="229">
        <f t="shared" si="157"/>
        <v>5.6864666666666668E-2</v>
      </c>
      <c r="AV53" s="20">
        <f t="shared" si="158"/>
        <v>0.93348290013679891</v>
      </c>
      <c r="AX53" s="227">
        <f>+_xlfn.XLOOKUP($B53,Expenses_FY25B!$B:$B,Expenses_FY25B!AB:AB)/1000</f>
        <v>6.0916666666666668E-2</v>
      </c>
      <c r="AY53" s="228">
        <v>2.8912999999999999E-3</v>
      </c>
      <c r="AZ53" s="229">
        <f t="shared" si="159"/>
        <v>5.8025366666666668E-2</v>
      </c>
      <c r="BA53" s="20">
        <f t="shared" si="160"/>
        <v>0.95253679890560872</v>
      </c>
      <c r="BC53" s="227">
        <f>+_xlfn.XLOOKUP($B53,Expenses_FY25B!$B:$B,Expenses_FY25B!AC:AC)/1000</f>
        <v>6.0916666666666668E-2</v>
      </c>
      <c r="BD53" s="228">
        <v>0.15461932</v>
      </c>
      <c r="BE53" s="229">
        <f t="shared" si="161"/>
        <v>-9.370265333333333E-2</v>
      </c>
      <c r="BF53" s="20">
        <f t="shared" si="162"/>
        <v>-1.5382104514363883</v>
      </c>
      <c r="BH53" s="227">
        <f>+_xlfn.XLOOKUP($B53,Expenses_FY25B!$B:$B,Expenses_FY25B!AC:AC)/1000</f>
        <v>6.0916666666666668E-2</v>
      </c>
      <c r="BI53" s="228"/>
      <c r="BJ53" s="229">
        <f t="shared" si="163"/>
        <v>6.0916666666666668E-2</v>
      </c>
      <c r="BK53" s="20">
        <f t="shared" si="164"/>
        <v>1</v>
      </c>
      <c r="BM53" s="233">
        <f t="shared" si="172"/>
        <v>0.67008333333333325</v>
      </c>
      <c r="BN53" s="233">
        <f t="shared" si="173"/>
        <v>0.18822352000000001</v>
      </c>
      <c r="BO53" s="229">
        <f t="shared" si="167"/>
        <v>0.48185981333333328</v>
      </c>
      <c r="BP53" s="20">
        <f t="shared" si="168"/>
        <v>0.71910431040915312</v>
      </c>
    </row>
    <row r="54" spans="1:74" s="27" customFormat="1" x14ac:dyDescent="0.25">
      <c r="B54">
        <v>76</v>
      </c>
      <c r="C54" s="11" t="s">
        <v>73</v>
      </c>
      <c r="D54" s="54"/>
      <c r="E54" s="227">
        <f>+_xlfn.XLOOKUP($B54,Expenses_FY25B!$B:$B,Expenses_FY25B!S:S)/1000</f>
        <v>0.14933333333333332</v>
      </c>
      <c r="F54" s="228">
        <v>1.02354E-2</v>
      </c>
      <c r="G54" s="229">
        <f t="shared" ref="G54" si="174">E54-F54</f>
        <v>0.13909793333333331</v>
      </c>
      <c r="H54" s="20">
        <f t="shared" ref="H54" si="175">IFERROR(G54/E54,"n.a.")</f>
        <v>0.93145937499999998</v>
      </c>
      <c r="J54" s="227">
        <f>+_xlfn.XLOOKUP($B54,Expenses_FY25B!$B:$B,Expenses_FY25B!T:T)/1000</f>
        <v>0.14933333333333332</v>
      </c>
      <c r="K54" s="228">
        <v>9.7131299999999986E-3</v>
      </c>
      <c r="L54" s="229">
        <f t="shared" ref="L54" si="176">J54-K54</f>
        <v>0.13962020333333333</v>
      </c>
      <c r="M54" s="20">
        <f t="shared" ref="M54" si="177">IFERROR(L54/J54,"n.a.")</f>
        <v>0.93495671875000008</v>
      </c>
      <c r="O54" s="227">
        <f>+_xlfn.XLOOKUP($B54,Expenses_FY25B!$B:$B,Expenses_FY25B!U:U)/1000</f>
        <v>0.14933333333333332</v>
      </c>
      <c r="P54" s="228">
        <v>3.0051499999999998E-2</v>
      </c>
      <c r="Q54" s="229">
        <f t="shared" ref="Q54" si="178">O54-P54</f>
        <v>0.11928183333333332</v>
      </c>
      <c r="R54" s="20">
        <f t="shared" ref="R54" si="179">IFERROR(Q54/O54,"n.a.")</f>
        <v>0.79876227678571432</v>
      </c>
      <c r="T54" s="227">
        <f>+_xlfn.XLOOKUP($B54,Expenses_FY25B!$B:$B,Expenses_FY25B!V:V)/1000</f>
        <v>0.14933333333333332</v>
      </c>
      <c r="U54" s="228">
        <v>-1.342135E-2</v>
      </c>
      <c r="V54" s="229">
        <f t="shared" si="170"/>
        <v>0.16275468333333332</v>
      </c>
      <c r="W54" s="20">
        <f t="shared" si="171"/>
        <v>1.0898751116071428</v>
      </c>
      <c r="Y54" s="227">
        <f>+_xlfn.XLOOKUP($B54,Expenses_FY25B!$B:$B,Expenses_FY25B!W:W)/1000</f>
        <v>0.14933333333333332</v>
      </c>
      <c r="Z54" s="228">
        <v>1.5961549999999998E-2</v>
      </c>
      <c r="AA54" s="229">
        <f t="shared" ref="AA54" si="180">Y54-Z54</f>
        <v>0.13337178333333333</v>
      </c>
      <c r="AB54" s="20">
        <f t="shared" ref="AB54" si="181">IFERROR(AA54/Y54,"n.a.")</f>
        <v>0.89311462053571433</v>
      </c>
      <c r="AD54" s="227">
        <f>+_xlfn.XLOOKUP($B54,Expenses_FY25B!$B:$B,Expenses_FY25B!X:X)/1000</f>
        <v>0.14933333333333332</v>
      </c>
      <c r="AE54" s="228">
        <v>0.10951420999999999</v>
      </c>
      <c r="AF54" s="227">
        <f t="shared" ref="AF54" si="182">AD54-AE54</f>
        <v>3.9819123333333331E-2</v>
      </c>
      <c r="AG54" s="20">
        <f t="shared" ref="AG54" si="183">IFERROR(AF54/AD54,"n.a.")</f>
        <v>0.26664591517857145</v>
      </c>
      <c r="AI54" s="227">
        <f>+_xlfn.XLOOKUP($B54,Expenses_FY25B!$B:$B,Expenses_FY25B!Y:Y)/1000</f>
        <v>0.14933333333333332</v>
      </c>
      <c r="AJ54" s="228">
        <v>4.4754740000000008E-2</v>
      </c>
      <c r="AK54" s="229">
        <f t="shared" ref="AK54" si="184">AI54-AJ54</f>
        <v>0.1045785933333333</v>
      </c>
      <c r="AL54" s="20">
        <f t="shared" ref="AL54" si="185">IFERROR(AK54/AI54,"n.a.")</f>
        <v>0.70030308035714273</v>
      </c>
      <c r="AN54" s="227">
        <f>+_xlfn.XLOOKUP($B54,Expenses_FY25B!$B:$B,Expenses_FY25B!Z:Z)/1000</f>
        <v>0.14933333333333332</v>
      </c>
      <c r="AO54" s="228">
        <v>8.6107500000000003E-3</v>
      </c>
      <c r="AP54" s="229">
        <f t="shared" ref="AP54" si="186">AN54-AO54</f>
        <v>0.14072258333333332</v>
      </c>
      <c r="AQ54" s="20">
        <f t="shared" ref="AQ54" si="187">IFERROR(AP54/AN54,"n.a.")</f>
        <v>0.94233872767857141</v>
      </c>
      <c r="AS54" s="227">
        <f>+_xlfn.XLOOKUP($B54,Expenses_FY25B!$B:$B,Expenses_FY25B!AA:AA)/1000</f>
        <v>0.14933333333333332</v>
      </c>
      <c r="AT54" s="228">
        <v>2.4660749999999999E-2</v>
      </c>
      <c r="AU54" s="229">
        <f t="shared" ref="AU54" si="188">AS54-AT54</f>
        <v>0.12467258333333332</v>
      </c>
      <c r="AV54" s="20">
        <f t="shared" ref="AV54" si="189">IFERROR(AU54/AS54,"n.a.")</f>
        <v>0.83486104910714287</v>
      </c>
      <c r="AX54" s="227">
        <f>+_xlfn.XLOOKUP($B54,Expenses_FY25B!$B:$B,Expenses_FY25B!AB:AB)/1000</f>
        <v>0.14933333333333332</v>
      </c>
      <c r="AY54" s="228">
        <v>6.4108500000000001E-3</v>
      </c>
      <c r="AZ54" s="229">
        <f t="shared" ref="AZ54" si="190">AX54-AY54</f>
        <v>0.14292248333333332</v>
      </c>
      <c r="BA54" s="20">
        <f t="shared" ref="BA54" si="191">IFERROR(AZ54/AX54,"n.a.")</f>
        <v>0.95707020089285721</v>
      </c>
      <c r="BC54" s="227">
        <f>+_xlfn.XLOOKUP($B54,Expenses_FY25B!$B:$B,Expenses_FY25B!AC:AC)/1000</f>
        <v>0.14933333333333332</v>
      </c>
      <c r="BD54" s="228">
        <v>5.90035E-2</v>
      </c>
      <c r="BE54" s="229">
        <f t="shared" ref="BE54" si="192">BC54-BD54</f>
        <v>9.0329833333333318E-2</v>
      </c>
      <c r="BF54" s="20">
        <f t="shared" ref="BF54" si="193">IFERROR(BE54/BC54,"n.a.")</f>
        <v>0.60488727678571419</v>
      </c>
      <c r="BH54" s="227">
        <f>+_xlfn.XLOOKUP($B54,Expenses_FY25B!$B:$B,Expenses_FY25B!AC:AC)/1000</f>
        <v>0.14933333333333332</v>
      </c>
      <c r="BI54" s="228"/>
      <c r="BJ54" s="229">
        <f t="shared" ref="BJ54" si="194">BH54-BI54</f>
        <v>0.14933333333333332</v>
      </c>
      <c r="BK54" s="20">
        <f t="shared" ref="BK54" si="195">IFERROR(BJ54/BH54,"n.a.")</f>
        <v>1</v>
      </c>
      <c r="BM54" s="233">
        <f t="shared" si="172"/>
        <v>1.6426666666666665</v>
      </c>
      <c r="BN54" s="233">
        <f t="shared" si="173"/>
        <v>0.30549503</v>
      </c>
      <c r="BO54" s="229">
        <f t="shared" ref="BO54" si="196">BM54-BN54</f>
        <v>1.3371716366666666</v>
      </c>
      <c r="BP54" s="20">
        <f t="shared" ref="BP54" si="197">IFERROR(BO54/BM54,"n.a.")</f>
        <v>0.81402494115259749</v>
      </c>
    </row>
    <row r="55" spans="1:74" s="27" customFormat="1" x14ac:dyDescent="0.25">
      <c r="B55"/>
      <c r="C55" s="80" t="s">
        <v>82</v>
      </c>
      <c r="D55" s="54"/>
      <c r="E55" s="232">
        <f>SUM(E48:E54)</f>
        <v>0.45583333333333331</v>
      </c>
      <c r="F55" s="232">
        <f>SUM(F48:F54)</f>
        <v>0.50554496999999998</v>
      </c>
      <c r="G55" s="232">
        <f>E55-F55</f>
        <v>-4.971163666666667E-2</v>
      </c>
      <c r="H55" s="21">
        <f>IFERROR(G55/E55,"")</f>
        <v>-0.10905660694698356</v>
      </c>
      <c r="I55"/>
      <c r="J55" s="232">
        <f>SUM(J48:J54)</f>
        <v>0.45583333333333331</v>
      </c>
      <c r="K55" s="232">
        <f>SUM(K48:K54)</f>
        <v>0.34207968000000005</v>
      </c>
      <c r="L55" s="232">
        <f>J55-K55</f>
        <v>0.11375365333333326</v>
      </c>
      <c r="M55" s="21">
        <f>IFERROR(L55/J55,"")</f>
        <v>0.24955097623400352</v>
      </c>
      <c r="O55" s="232">
        <f>SUM(O48:O54)</f>
        <v>0.45583333333333331</v>
      </c>
      <c r="P55" s="232">
        <f>SUM(P48:P54)</f>
        <v>0.48397460999999997</v>
      </c>
      <c r="Q55" s="232">
        <f>O55-P55</f>
        <v>-2.8141276666666659E-2</v>
      </c>
      <c r="R55" s="21">
        <f>IFERROR(Q55/O55,"")</f>
        <v>-6.1735890310786093E-2</v>
      </c>
      <c r="T55" s="232">
        <f>SUM(T48:T54)</f>
        <v>0.45583333333333331</v>
      </c>
      <c r="U55" s="232">
        <f>SUM(U48:U54)</f>
        <v>-0.28463580052631565</v>
      </c>
      <c r="V55" s="232">
        <f>T55-U55</f>
        <v>0.74046913385964896</v>
      </c>
      <c r="W55" s="21">
        <f>IFERROR(V55/T55,"")</f>
        <v>1.6244295441162317</v>
      </c>
      <c r="Y55" s="232">
        <f>SUM(Y48:Y54)</f>
        <v>0.45583333333333331</v>
      </c>
      <c r="Z55" s="232">
        <f>SUM(Z48:Z54)</f>
        <v>0.2815414821052632</v>
      </c>
      <c r="AA55" s="232">
        <f>Y55-Z55</f>
        <v>0.17429185122807012</v>
      </c>
      <c r="AB55" s="21">
        <f>IFERROR(AA55/Y55,"")</f>
        <v>0.38235872298662549</v>
      </c>
      <c r="AD55" s="232">
        <f>SUM(AD48:AD54)</f>
        <v>0.45583333333333331</v>
      </c>
      <c r="AE55" s="232">
        <f>SUM(AE48:AE54)</f>
        <v>0.39913121000000001</v>
      </c>
      <c r="AF55" s="232">
        <f>AD55-AE55</f>
        <v>5.6702123333333299E-2</v>
      </c>
      <c r="AG55" s="21">
        <f>IFERROR(AF55/AD55,"")</f>
        <v>0.12439222669104198</v>
      </c>
      <c r="AI55" s="232">
        <f>SUM(AI48:AI54)</f>
        <v>0.45583333333333331</v>
      </c>
      <c r="AJ55" s="232">
        <f>SUM(AJ48:AJ54)</f>
        <v>0.28315580105263161</v>
      </c>
      <c r="AK55" s="232">
        <f>AI55-AJ55</f>
        <v>0.17267753228070171</v>
      </c>
      <c r="AL55" s="21">
        <f>IFERROR(AK55/AI55,"")</f>
        <v>0.37881725546040595</v>
      </c>
      <c r="AN55" s="232">
        <f>SUM(AN48:AN54)</f>
        <v>0.45583333333333331</v>
      </c>
      <c r="AO55" s="232">
        <f>SUM(AO48:AO54)</f>
        <v>0.12352459</v>
      </c>
      <c r="AP55" s="232">
        <f>AN55-AO55</f>
        <v>0.33230874333333332</v>
      </c>
      <c r="AQ55" s="21">
        <f>IFERROR(AP55/AN55,"")</f>
        <v>0.72901369652650827</v>
      </c>
      <c r="AS55" s="232">
        <f>SUM(AS48:AS54)</f>
        <v>0.45583333333333331</v>
      </c>
      <c r="AT55" s="232">
        <f>SUM(AT48:AT54)</f>
        <v>0.15049790368421054</v>
      </c>
      <c r="AU55" s="232">
        <f>AS55-AT55</f>
        <v>0.30533542964912275</v>
      </c>
      <c r="AV55" s="21">
        <f>IFERROR(AU55/AS55,"")</f>
        <v>0.66984006504377935</v>
      </c>
      <c r="AX55" s="232">
        <f>SUM(AX48:AX54)</f>
        <v>0.45583333333333331</v>
      </c>
      <c r="AY55" s="232">
        <f>SUM(AY48:AY54)</f>
        <v>0.20434008000000001</v>
      </c>
      <c r="AZ55" s="232">
        <f>AX55-AY55</f>
        <v>0.25149325333333328</v>
      </c>
      <c r="BA55" s="21">
        <f>IFERROR(AZ55/AX55,"")</f>
        <v>0.55172194515539297</v>
      </c>
      <c r="BC55" s="232">
        <f>SUM(BC48:BC54)</f>
        <v>0.45583333333333331</v>
      </c>
      <c r="BD55" s="232">
        <f>SUM(BD48:BD54)</f>
        <v>0.35647584999999998</v>
      </c>
      <c r="BE55" s="232">
        <f>BC55-BD55</f>
        <v>9.935748333333333E-2</v>
      </c>
      <c r="BF55" s="21">
        <f>IFERROR(BE55/BC55,"")</f>
        <v>0.21796888482632543</v>
      </c>
      <c r="BH55" s="232">
        <f>SUM(BH48:BH54)</f>
        <v>0.45583333333333331</v>
      </c>
      <c r="BI55" s="232">
        <f>SUM(BI48:BI54)</f>
        <v>0</v>
      </c>
      <c r="BJ55" s="232">
        <f>BH55-BI55</f>
        <v>0.45583333333333331</v>
      </c>
      <c r="BK55" s="21">
        <f>IFERROR(BJ55/BH55,"")</f>
        <v>1</v>
      </c>
      <c r="BM55" s="237">
        <f>SUM(BM48:BM54)</f>
        <v>5.0141666666666662</v>
      </c>
      <c r="BN55" s="237">
        <f>SUM(BN48:BN54)</f>
        <v>2.8456303763157895</v>
      </c>
      <c r="BO55" s="232">
        <f t="shared" ref="BO55" si="198">BM55-BN55</f>
        <v>2.1685362903508767</v>
      </c>
      <c r="BP55" s="21">
        <f>IFERROR(BO55/BM55,"")</f>
        <v>0.43248189270750409</v>
      </c>
    </row>
    <row r="56" spans="1:74" s="27" customFormat="1" x14ac:dyDescent="0.25">
      <c r="B56"/>
      <c r="C56" s="80"/>
      <c r="D56" s="54"/>
      <c r="E56" s="85"/>
      <c r="F56" s="85"/>
      <c r="G56" s="85"/>
      <c r="H56" s="83"/>
      <c r="I56"/>
      <c r="J56" s="85"/>
      <c r="K56" s="85"/>
      <c r="L56" s="85"/>
      <c r="M56" s="83"/>
      <c r="O56" s="85"/>
      <c r="P56" s="85"/>
      <c r="Q56" s="85"/>
      <c r="R56" s="83"/>
      <c r="T56" s="85"/>
      <c r="U56" s="85"/>
      <c r="V56" s="85"/>
      <c r="W56" s="83"/>
      <c r="Y56" s="85"/>
      <c r="Z56" s="85"/>
      <c r="AA56" s="85"/>
      <c r="AB56" s="83"/>
      <c r="AD56" s="85"/>
      <c r="AE56" s="85"/>
      <c r="AF56" s="85"/>
      <c r="AG56" s="83"/>
      <c r="AI56" s="85"/>
      <c r="AJ56" s="85"/>
      <c r="AK56" s="85"/>
      <c r="AL56" s="83"/>
      <c r="AN56" s="85"/>
      <c r="AO56" s="85"/>
      <c r="AP56" s="85"/>
      <c r="AQ56" s="83"/>
      <c r="AS56" s="85"/>
      <c r="AT56" s="85"/>
      <c r="AU56" s="85"/>
      <c r="AV56" s="83"/>
      <c r="AX56" s="85"/>
      <c r="AY56" s="85"/>
      <c r="AZ56" s="85"/>
      <c r="BA56" s="83"/>
      <c r="BC56" s="85"/>
      <c r="BD56" s="85"/>
      <c r="BE56" s="85"/>
      <c r="BF56" s="83"/>
      <c r="BH56" s="85"/>
      <c r="BI56" s="85"/>
      <c r="BJ56" s="85"/>
      <c r="BK56" s="83"/>
      <c r="BM56" s="240"/>
      <c r="BN56" s="240"/>
      <c r="BO56" s="85"/>
      <c r="BP56" s="83"/>
    </row>
    <row r="57" spans="1:74" s="27" customFormat="1" x14ac:dyDescent="0.25">
      <c r="B57">
        <v>77</v>
      </c>
      <c r="C57" s="11" t="s">
        <v>36</v>
      </c>
      <c r="D57" s="54"/>
      <c r="E57" s="227">
        <f>+_xlfn.XLOOKUP($B57,Expenses_FY25B!$B:$B,Expenses_FY25B!S:S)/1000</f>
        <v>0.21141666666666667</v>
      </c>
      <c r="F57" s="228">
        <v>0.26444101000000003</v>
      </c>
      <c r="G57" s="229">
        <f t="shared" ref="G57" si="199">E57-F57</f>
        <v>-5.3024343333333362E-2</v>
      </c>
      <c r="H57" s="20">
        <f t="shared" ref="H57" si="200">IFERROR(G57/E57,"n.a.")</f>
        <v>-0.25080493496255435</v>
      </c>
      <c r="J57" s="227">
        <f>+_xlfn.XLOOKUP($B57,Expenses_FY25B!$B:$B,Expenses_FY25B!T:T)/1000</f>
        <v>0.21141666666666667</v>
      </c>
      <c r="K57" s="228">
        <v>0.27243338</v>
      </c>
      <c r="L57" s="229">
        <f t="shared" ref="L57" si="201">J57-K57</f>
        <v>-6.1016713333333333E-2</v>
      </c>
      <c r="M57" s="20">
        <f t="shared" ref="M57" si="202">IFERROR(L57/J57,"n.a.")</f>
        <v>-0.28860881355932205</v>
      </c>
      <c r="O57" s="227">
        <f>+_xlfn.XLOOKUP($B57,Expenses_FY25B!$B:$B,Expenses_FY25B!U:U)/1000</f>
        <v>0.21141666666666667</v>
      </c>
      <c r="P57" s="228">
        <v>0.23245213000000001</v>
      </c>
      <c r="Q57" s="229">
        <f t="shared" ref="Q57" si="203">O57-P57</f>
        <v>-2.1035463333333337E-2</v>
      </c>
      <c r="R57" s="20">
        <f t="shared" ref="R57" si="204">IFERROR(Q57/O57,"n.a.")</f>
        <v>-9.9497658651951135E-2</v>
      </c>
      <c r="T57" s="227">
        <f>+_xlfn.XLOOKUP($B57,Expenses_FY25B!$B:$B,Expenses_FY25B!V:V)/1000</f>
        <v>0.21141666666666667</v>
      </c>
      <c r="U57" s="228">
        <v>0.24909324999999999</v>
      </c>
      <c r="V57" s="229">
        <f t="shared" ref="V57:V59" si="205">T57-U57</f>
        <v>-3.7676583333333319E-2</v>
      </c>
      <c r="W57" s="20">
        <f t="shared" ref="W57:W58" si="206">IFERROR(V57/T57,"n.a.")</f>
        <v>-0.17821009065825771</v>
      </c>
      <c r="Y57" s="227">
        <f>+_xlfn.XLOOKUP($B57,Expenses_FY25B!$B:$B,Expenses_FY25B!W:W)/1000</f>
        <v>0.21141666666666667</v>
      </c>
      <c r="Z57" s="228">
        <v>0.26432209000000001</v>
      </c>
      <c r="AA57" s="229">
        <f t="shared" ref="AA57" si="207">Y57-Z57</f>
        <v>-5.290542333333334E-2</v>
      </c>
      <c r="AB57" s="20">
        <f t="shared" ref="AB57" si="208">IFERROR(AA57/Y57,"n.a.")</f>
        <v>-0.25024244383129685</v>
      </c>
      <c r="AD57" s="227">
        <f>+_xlfn.XLOOKUP($B57,Expenses_FY25B!$B:$B,Expenses_FY25B!X:X)/1000</f>
        <v>0.21141666666666667</v>
      </c>
      <c r="AE57" s="228">
        <v>0.27798868999999998</v>
      </c>
      <c r="AF57" s="227">
        <f t="shared" ref="AF57" si="209">AD57-AE57</f>
        <v>-6.6572023333333313E-2</v>
      </c>
      <c r="AG57" s="20">
        <f t="shared" ref="AG57" si="210">IFERROR(AF57/AD57,"n.a.")</f>
        <v>-0.31488540796215991</v>
      </c>
      <c r="AI57" s="227">
        <f>+_xlfn.XLOOKUP($B57,Expenses_FY25B!$B:$B,Expenses_FY25B!Y:Y)/1000</f>
        <v>0.21141666666666667</v>
      </c>
      <c r="AJ57" s="228">
        <v>0.22267024999999999</v>
      </c>
      <c r="AK57" s="229">
        <f t="shared" ref="AK57" si="211">AI57-AJ57</f>
        <v>-1.1253583333333317E-2</v>
      </c>
      <c r="AL57" s="20">
        <f t="shared" ref="AL57" si="212">IFERROR(AK57/AI57,"n.a.")</f>
        <v>-5.3229404808829248E-2</v>
      </c>
      <c r="AN57" s="227">
        <f>+_xlfn.XLOOKUP($B57,Expenses_FY25B!$B:$B,Expenses_FY25B!Z:Z)/1000</f>
        <v>0.21141666666666667</v>
      </c>
      <c r="AO57" s="228">
        <v>0.25843326</v>
      </c>
      <c r="AP57" s="229">
        <f t="shared" ref="AP57" si="213">AN57-AO57</f>
        <v>-4.7016593333333329E-2</v>
      </c>
      <c r="AQ57" s="20">
        <f t="shared" ref="AQ57" si="214">IFERROR(AP57/AN57,"n.a.")</f>
        <v>-0.22238830114308236</v>
      </c>
      <c r="AS57" s="227">
        <f>+_xlfn.XLOOKUP($B57,Expenses_FY25B!$B:$B,Expenses_FY25B!AA:AA)/1000</f>
        <v>0.21141666666666667</v>
      </c>
      <c r="AT57" s="228">
        <v>0.15430454000000002</v>
      </c>
      <c r="AU57" s="229">
        <f t="shared" ref="AU57" si="215">AS57-AT57</f>
        <v>5.7112126666666652E-2</v>
      </c>
      <c r="AV57" s="20">
        <f t="shared" ref="AV57" si="216">IFERROR(AU57/AS57,"n.a.")</f>
        <v>0.2701401340165549</v>
      </c>
      <c r="AX57" s="227">
        <f>+_xlfn.XLOOKUP($B57,Expenses_FY25B!$B:$B,Expenses_FY25B!AB:AB)/1000</f>
        <v>0.21141666666666667</v>
      </c>
      <c r="AY57" s="228">
        <v>0.84696779</v>
      </c>
      <c r="AZ57" s="229">
        <f t="shared" ref="AZ57" si="217">AX57-AY57</f>
        <v>-0.6355511233333333</v>
      </c>
      <c r="BA57" s="20">
        <f t="shared" ref="BA57" si="218">IFERROR(AZ57/AX57,"n.a.")</f>
        <v>-3.0061543082380764</v>
      </c>
      <c r="BC57" s="227">
        <f>+_xlfn.XLOOKUP($B57,Expenses_FY25B!$B:$B,Expenses_FY25B!AC:AC)/1000</f>
        <v>0.21141666666666667</v>
      </c>
      <c r="BD57" s="228">
        <v>0.37672549</v>
      </c>
      <c r="BE57" s="229">
        <f t="shared" ref="BE57" si="219">BC57-BD57</f>
        <v>-0.16530882333333333</v>
      </c>
      <c r="BF57" s="20">
        <f t="shared" ref="BF57" si="220">IFERROR(BE57/BC57,"n.a.")</f>
        <v>-0.78191008277493101</v>
      </c>
      <c r="BH57" s="227">
        <f>+_xlfn.XLOOKUP($B57,Expenses_FY25B!$B:$B,Expenses_FY25B!AC:AC)/1000</f>
        <v>0.21141666666666667</v>
      </c>
      <c r="BI57" s="228"/>
      <c r="BJ57" s="229">
        <f t="shared" ref="BJ57" si="221">BH57-BI57</f>
        <v>0.21141666666666667</v>
      </c>
      <c r="BK57" s="20">
        <f t="shared" ref="BK57" si="222">IFERROR(BJ57/BH57,"n.a.")</f>
        <v>1</v>
      </c>
      <c r="BM57" s="233">
        <f t="shared" ref="BM57:BM58" si="223">+E57+J57+O57+T57+Y57+AD57+AI57+AN57+AS57+AX57+BC57</f>
        <v>2.3255833333333329</v>
      </c>
      <c r="BN57" s="233">
        <f t="shared" ref="BN57:BN58" si="224">+F57+K57+P57+U57+Z57+AE57+AJ57+AO57+AT57+AY57+BD57</f>
        <v>3.4198318799999998</v>
      </c>
      <c r="BO57" s="229">
        <f t="shared" ref="BO57" si="225">BM57-BN57</f>
        <v>-1.0942485466666669</v>
      </c>
      <c r="BP57" s="20">
        <f t="shared" ref="BP57" si="226">IFERROR(BO57/BM57,"n.a.")</f>
        <v>-0.47052648296126443</v>
      </c>
    </row>
    <row r="58" spans="1:74" s="27" customFormat="1" x14ac:dyDescent="0.25">
      <c r="B58">
        <v>78</v>
      </c>
      <c r="C58" s="11" t="s">
        <v>57</v>
      </c>
      <c r="D58" s="54"/>
      <c r="E58" s="227">
        <f>+_xlfn.XLOOKUP($B58,Expenses_FY25B!$B:$B,Expenses_FY25B!S:S)/1000</f>
        <v>0.10283333333333333</v>
      </c>
      <c r="F58" s="228">
        <v>0.67894878000000003</v>
      </c>
      <c r="G58" s="229">
        <f t="shared" ref="G58" si="227">E58-F58</f>
        <v>-0.5761154466666667</v>
      </c>
      <c r="H58" s="20">
        <f t="shared" ref="H58" si="228">IFERROR(G58/E58,"n.a.")</f>
        <v>-5.6024192544570504</v>
      </c>
      <c r="J58" s="227">
        <f>+_xlfn.XLOOKUP($B58,Expenses_FY25B!$B:$B,Expenses_FY25B!T:T)/1000</f>
        <v>0.10283333333333333</v>
      </c>
      <c r="K58" s="228">
        <v>1.8510499999999999E-3</v>
      </c>
      <c r="L58" s="229">
        <f t="shared" ref="L58" si="229">J58-K58</f>
        <v>0.10098228333333334</v>
      </c>
      <c r="M58" s="20">
        <f t="shared" ref="M58" si="230">IFERROR(L58/J58,"n.a.")</f>
        <v>0.98199951377633721</v>
      </c>
      <c r="O58" s="227">
        <f>+_xlfn.XLOOKUP($B58,Expenses_FY25B!$B:$B,Expenses_FY25B!U:U)/1000</f>
        <v>0.10283333333333333</v>
      </c>
      <c r="P58" s="228">
        <v>0</v>
      </c>
      <c r="Q58" s="229">
        <f t="shared" ref="Q58" si="231">O58-P58</f>
        <v>0.10283333333333333</v>
      </c>
      <c r="R58" s="20">
        <f t="shared" ref="R58" si="232">IFERROR(Q58/O58,"n.a.")</f>
        <v>1</v>
      </c>
      <c r="T58" s="227">
        <f>+_xlfn.XLOOKUP($B58,Expenses_FY25B!$B:$B,Expenses_FY25B!V:V)/1000</f>
        <v>0.10283333333333333</v>
      </c>
      <c r="U58" s="228">
        <v>0</v>
      </c>
      <c r="V58" s="229">
        <f t="shared" si="205"/>
        <v>0.10283333333333333</v>
      </c>
      <c r="W58" s="20">
        <f t="shared" si="206"/>
        <v>1</v>
      </c>
      <c r="Y58" s="227">
        <f>+_xlfn.XLOOKUP($B58,Expenses_FY25B!$B:$B,Expenses_FY25B!W:W)/1000</f>
        <v>0.10283333333333333</v>
      </c>
      <c r="Z58" s="228">
        <v>5.0644349999999991E-3</v>
      </c>
      <c r="AA58" s="229">
        <f t="shared" ref="AA58" si="233">Y58-Z58</f>
        <v>9.7768898333333326E-2</v>
      </c>
      <c r="AB58" s="20">
        <f t="shared" ref="AB58" si="234">IFERROR(AA58/Y58,"n.a.")</f>
        <v>0.95075103727714738</v>
      </c>
      <c r="AD58" s="227">
        <f>+_xlfn.XLOOKUP($B58,Expenses_FY25B!$B:$B,Expenses_FY25B!X:X)/1000</f>
        <v>0.10283333333333333</v>
      </c>
      <c r="AE58" s="228">
        <v>0.29879176600000001</v>
      </c>
      <c r="AF58" s="227">
        <f t="shared" ref="AF58" si="235">AD58-AE58</f>
        <v>-0.19595843266666668</v>
      </c>
      <c r="AG58" s="20">
        <f t="shared" ref="AG58" si="236">IFERROR(AF58/AD58,"n.a.")</f>
        <v>-1.9055925380875205</v>
      </c>
      <c r="AI58" s="227">
        <f>+_xlfn.XLOOKUP($B58,Expenses_FY25B!$B:$B,Expenses_FY25B!Y:Y)/1000</f>
        <v>0.10283333333333333</v>
      </c>
      <c r="AJ58" s="228">
        <v>0.10286255</v>
      </c>
      <c r="AK58" s="229">
        <f t="shared" ref="AK58" si="237">AI58-AJ58</f>
        <v>-2.9216666666664892E-5</v>
      </c>
      <c r="AL58" s="20">
        <f t="shared" ref="AL58" si="238">IFERROR(AK58/AI58,"n.a.")</f>
        <v>-2.8411669367907512E-4</v>
      </c>
      <c r="AN58" s="227">
        <f>+_xlfn.XLOOKUP($B58,Expenses_FY25B!$B:$B,Expenses_FY25B!Z:Z)/1000</f>
        <v>0.10283333333333333</v>
      </c>
      <c r="AO58" s="228">
        <v>4.6085000000000001E-2</v>
      </c>
      <c r="AP58" s="229">
        <f t="shared" ref="AP58" si="239">AN58-AO58</f>
        <v>5.6748333333333331E-2</v>
      </c>
      <c r="AQ58" s="20">
        <f t="shared" ref="AQ58" si="240">IFERROR(AP58/AN58,"n.a.")</f>
        <v>0.55184764991896273</v>
      </c>
      <c r="AS58" s="227">
        <f>+_xlfn.XLOOKUP($B58,Expenses_FY25B!$B:$B,Expenses_FY25B!AA:AA)/1000</f>
        <v>0.10283333333333333</v>
      </c>
      <c r="AT58" s="228">
        <v>0</v>
      </c>
      <c r="AU58" s="229">
        <f t="shared" ref="AU58" si="241">AS58-AT58</f>
        <v>0.10283333333333333</v>
      </c>
      <c r="AV58" s="20">
        <f t="shared" ref="AV58" si="242">IFERROR(AU58/AS58,"n.a.")</f>
        <v>1</v>
      </c>
      <c r="AX58" s="227">
        <f>+_xlfn.XLOOKUP($B58,Expenses_FY25B!$B:$B,Expenses_FY25B!AB:AB)/1000</f>
        <v>0.10283333333333333</v>
      </c>
      <c r="AY58" s="228">
        <v>1.7999999999999999E-2</v>
      </c>
      <c r="AZ58" s="229">
        <f t="shared" ref="AZ58" si="243">AX58-AY58</f>
        <v>8.483333333333333E-2</v>
      </c>
      <c r="BA58" s="20">
        <f t="shared" ref="BA58" si="244">IFERROR(AZ58/AX58,"n.a.")</f>
        <v>0.82495948136142627</v>
      </c>
      <c r="BC58" s="227">
        <f>+_xlfn.XLOOKUP($B58,Expenses_FY25B!$B:$B,Expenses_FY25B!AC:AC)/1000</f>
        <v>0.10283333333333333</v>
      </c>
      <c r="BD58" s="228">
        <v>4.8654000000000003E-2</v>
      </c>
      <c r="BE58" s="229">
        <f t="shared" ref="BE58" si="245">BC58-BD58</f>
        <v>5.4179333333333329E-2</v>
      </c>
      <c r="BF58" s="20">
        <f t="shared" ref="BF58" si="246">IFERROR(BE58/BC58,"n.a.")</f>
        <v>0.52686547811993512</v>
      </c>
      <c r="BH58" s="227">
        <f>+_xlfn.XLOOKUP($B58,Expenses_FY25B!$B:$B,Expenses_FY25B!AC:AC)/1000</f>
        <v>0.10283333333333333</v>
      </c>
      <c r="BI58" s="228"/>
      <c r="BJ58" s="229">
        <f t="shared" ref="BJ58" si="247">BH58-BI58</f>
        <v>0.10283333333333333</v>
      </c>
      <c r="BK58" s="20">
        <f t="shared" ref="BK58" si="248">IFERROR(BJ58/BH58,"n.a.")</f>
        <v>1</v>
      </c>
      <c r="BM58" s="233">
        <f t="shared" si="223"/>
        <v>1.1311666666666667</v>
      </c>
      <c r="BN58" s="233">
        <f t="shared" si="224"/>
        <v>1.2002575809999998</v>
      </c>
      <c r="BO58" s="229">
        <f t="shared" ref="BO58" si="249">BM58-BN58</f>
        <v>-6.9090914333333142E-2</v>
      </c>
      <c r="BP58" s="20">
        <f t="shared" ref="BP58" si="250">IFERROR(BO58/BM58,"n.a.")</f>
        <v>-6.107934079858536E-2</v>
      </c>
      <c r="BR58" s="264"/>
      <c r="BS58" s="264"/>
      <c r="BT58" s="229"/>
      <c r="BU58" s="229"/>
      <c r="BV58" s="20"/>
    </row>
    <row r="59" spans="1:74" s="27" customFormat="1" ht="15.75" thickBot="1" x14ac:dyDescent="0.3">
      <c r="C59" s="80" t="s">
        <v>83</v>
      </c>
      <c r="D59" s="55"/>
      <c r="E59" s="231">
        <f>SUM(E45,E55,E57:E58)</f>
        <v>1.1365833333333333</v>
      </c>
      <c r="F59" s="231">
        <f>SUM(F45,F55,F57:F58)</f>
        <v>1.7670621856000002</v>
      </c>
      <c r="G59" s="231">
        <f t="shared" si="141"/>
        <v>-0.63047885226666689</v>
      </c>
      <c r="H59" s="22">
        <f>IFERROR(G59/E59,"")</f>
        <v>-0.55471414525991669</v>
      </c>
      <c r="I59"/>
      <c r="J59" s="231">
        <f>SUM(J45,J55,J57:J58)</f>
        <v>1.1365833333333333</v>
      </c>
      <c r="K59" s="231">
        <f>SUM(K45,K55,K57:K58)</f>
        <v>1.0185708736000001</v>
      </c>
      <c r="L59" s="231">
        <f t="shared" si="143"/>
        <v>0.11801245973333319</v>
      </c>
      <c r="M59" s="22">
        <f>IFERROR(L59/J59,"")</f>
        <v>0.10383089059315187</v>
      </c>
      <c r="O59" s="231">
        <f>SUM(O45,O55,O57:O58)</f>
        <v>1.1365833333333333</v>
      </c>
      <c r="P59" s="231">
        <f>SUM(P45,P55,P57:P58)</f>
        <v>1.0739988128</v>
      </c>
      <c r="Q59" s="231">
        <f t="shared" si="145"/>
        <v>6.2584520533333299E-2</v>
      </c>
      <c r="R59" s="22">
        <f>IFERROR(Q59/O59,"")</f>
        <v>5.5063732414399852E-2</v>
      </c>
      <c r="T59" s="231">
        <f>SUM(T45,T55,T57:T58)</f>
        <v>1.1365833333333333</v>
      </c>
      <c r="U59" s="231">
        <f>SUM(U45,U55,U57:U58)</f>
        <v>0.25353165347368428</v>
      </c>
      <c r="V59" s="231">
        <f t="shared" si="205"/>
        <v>0.88305167985964905</v>
      </c>
      <c r="W59" s="22">
        <f>IFERROR(V59/T59,"")</f>
        <v>0.77693527079080493</v>
      </c>
      <c r="Y59" s="231">
        <f>SUM(Y45,Y55,Y57:Y58)</f>
        <v>1.1365833333333333</v>
      </c>
      <c r="Z59" s="231">
        <f>SUM(Z45,Z55,Z57:Z58)</f>
        <v>0.82706026310526326</v>
      </c>
      <c r="AA59" s="231">
        <f t="shared" si="149"/>
        <v>0.30952307022807002</v>
      </c>
      <c r="AB59" s="22">
        <f>IFERROR(AA59/Y59,"")</f>
        <v>0.2723276517880226</v>
      </c>
      <c r="AD59" s="231">
        <f>SUM(AD45,AD55,AD57:AD58)</f>
        <v>1.1365833333333333</v>
      </c>
      <c r="AE59" s="231">
        <f>SUM(AE45,AE55,AE57:AE58)</f>
        <v>1.2473154555999999</v>
      </c>
      <c r="AF59" s="231">
        <f t="shared" si="151"/>
        <v>-0.11073212226666662</v>
      </c>
      <c r="AG59" s="22">
        <f>IFERROR(AF59/AD59,"")</f>
        <v>-9.742543201114448E-2</v>
      </c>
      <c r="AI59" s="231">
        <f>SUM(AI45,AI55,AI57:AI58)</f>
        <v>1.1365833333333333</v>
      </c>
      <c r="AJ59" s="231">
        <f>SUM(AJ45,AJ55,AJ57:AJ58)</f>
        <v>0.86734733105263162</v>
      </c>
      <c r="AK59" s="231">
        <f t="shared" si="153"/>
        <v>0.26923600228070166</v>
      </c>
      <c r="AL59" s="22">
        <f>IFERROR(AK59/AI59,"")</f>
        <v>0.23688188484261458</v>
      </c>
      <c r="AN59" s="231">
        <f>SUM(AN45,AN55,AN57:AN58)</f>
        <v>1.1365833333333333</v>
      </c>
      <c r="AO59" s="231">
        <f>SUM(AO45,AO55,AO57:AO58)</f>
        <v>0.68476626000000007</v>
      </c>
      <c r="AP59" s="231">
        <f t="shared" si="155"/>
        <v>0.45181707333333321</v>
      </c>
      <c r="AQ59" s="22">
        <f>IFERROR(AP59/AN59,"")</f>
        <v>0.39752217024708547</v>
      </c>
      <c r="AS59" s="231">
        <f>SUM(AS45,AS55,AS57:AS58)</f>
        <v>1.1365833333333333</v>
      </c>
      <c r="AT59" s="231">
        <f>SUM(AT45,AT55,AT57:AT58)</f>
        <v>0.67002828368421063</v>
      </c>
      <c r="AU59" s="231">
        <f t="shared" si="157"/>
        <v>0.46655504964912264</v>
      </c>
      <c r="AV59" s="22">
        <f>IFERROR(AU59/AS59,"")</f>
        <v>0.41048908246861737</v>
      </c>
      <c r="AX59" s="231">
        <f>SUM(AX45,AX55,AX57:AX58)</f>
        <v>1.1365833333333333</v>
      </c>
      <c r="AY59" s="231">
        <f>SUM(AY45,AY55,AY57:AY58)</f>
        <v>1.31125121</v>
      </c>
      <c r="AZ59" s="231">
        <f t="shared" si="159"/>
        <v>-0.17466787666666672</v>
      </c>
      <c r="BA59" s="22">
        <f>IFERROR(AZ59/AX59,"")</f>
        <v>-0.15367802038272607</v>
      </c>
      <c r="BC59" s="231">
        <f>SUM(BC45,BC55,BC57:BC58)</f>
        <v>1.1365833333333333</v>
      </c>
      <c r="BD59" s="231">
        <f>SUM(BD45,BD55,BD57:BD58)</f>
        <v>1.0520574200000001</v>
      </c>
      <c r="BE59" s="231">
        <f t="shared" si="161"/>
        <v>8.4525913333333147E-2</v>
      </c>
      <c r="BF59" s="22">
        <f>IFERROR(BE59/BC59,"")</f>
        <v>7.4368425837671226E-2</v>
      </c>
      <c r="BH59" s="231">
        <f>SUM(BH45,BH55,BH57:BH58)</f>
        <v>1.1365833333333333</v>
      </c>
      <c r="BI59" s="231">
        <f>SUM(BI45,BI55,BI57:BI58)</f>
        <v>0</v>
      </c>
      <c r="BJ59" s="231">
        <f t="shared" si="163"/>
        <v>1.1365833333333333</v>
      </c>
      <c r="BK59" s="22">
        <f>IFERROR(BJ59/BH59,"")</f>
        <v>1</v>
      </c>
      <c r="BM59" s="234">
        <f>SUM(BM45,BM55,BM57:BM58)</f>
        <v>12.502416666666665</v>
      </c>
      <c r="BN59" s="234">
        <f>SUM(BN45,BN55,BN57:BN58)</f>
        <v>10.772989748915791</v>
      </c>
      <c r="BO59" s="231">
        <f t="shared" si="167"/>
        <v>1.7294269177508745</v>
      </c>
      <c r="BP59" s="22">
        <f>IFERROR(BO59/BM59,"")</f>
        <v>0.13832741012077995</v>
      </c>
      <c r="BR59" s="286"/>
      <c r="BS59" s="286"/>
      <c r="BT59" s="286"/>
    </row>
    <row r="60" spans="1:74" s="27" customFormat="1" ht="15.75" thickTop="1" x14ac:dyDescent="0.25">
      <c r="C60" s="58"/>
      <c r="D60" s="54"/>
      <c r="E60"/>
      <c r="F60"/>
      <c r="G60"/>
      <c r="H60"/>
      <c r="I60"/>
      <c r="J60"/>
      <c r="K60"/>
      <c r="L60"/>
      <c r="M60"/>
      <c r="O60"/>
      <c r="P60"/>
      <c r="Q60"/>
      <c r="R60"/>
      <c r="T60"/>
      <c r="U60"/>
      <c r="V60"/>
      <c r="W60"/>
      <c r="Y60"/>
      <c r="Z60"/>
      <c r="AA60"/>
      <c r="AB60"/>
      <c r="AD60"/>
      <c r="AE60"/>
      <c r="AF60"/>
      <c r="AG60"/>
      <c r="AI60"/>
      <c r="AJ60"/>
      <c r="AK60"/>
      <c r="AL60"/>
      <c r="AN60"/>
      <c r="AO60"/>
      <c r="AP60"/>
      <c r="AQ60"/>
      <c r="AS60"/>
      <c r="AT60"/>
      <c r="AU60"/>
      <c r="AV60"/>
      <c r="AX60"/>
      <c r="AY60"/>
      <c r="AZ60"/>
      <c r="BA60"/>
      <c r="BC60"/>
      <c r="BD60"/>
      <c r="BE60"/>
      <c r="BF60"/>
      <c r="BH60"/>
      <c r="BI60"/>
      <c r="BJ60"/>
      <c r="BK60"/>
      <c r="BM60"/>
      <c r="BN60"/>
      <c r="BO60"/>
      <c r="BP60"/>
    </row>
    <row r="61" spans="1:74" s="5" customFormat="1" ht="15.75" thickBot="1" x14ac:dyDescent="0.3">
      <c r="C61" s="5" t="s">
        <v>168</v>
      </c>
      <c r="E61" s="243">
        <f>SUM(E38,E59)</f>
        <v>30.118750000000002</v>
      </c>
      <c r="F61" s="243">
        <f>SUM(F38,F59)</f>
        <v>28.791720879600003</v>
      </c>
      <c r="G61" s="243">
        <f>E61-F61</f>
        <v>1.3270291203999989</v>
      </c>
      <c r="H61" s="19">
        <f>IFERROR(G61/E61,"")</f>
        <v>4.4059900241543846E-2</v>
      </c>
      <c r="J61" s="243">
        <f>SUM(J38,J59)</f>
        <v>30.118750000000002</v>
      </c>
      <c r="K61" s="243">
        <f>SUM(K38,K59)</f>
        <v>27.260931382000003</v>
      </c>
      <c r="L61" s="243">
        <f>J61-K61</f>
        <v>2.8578186179999996</v>
      </c>
      <c r="M61" s="19">
        <f>IFERROR(L61/J61,"")</f>
        <v>9.4885034007055391E-2</v>
      </c>
      <c r="O61" s="243">
        <f>SUM(O38,O59)</f>
        <v>30.118750000000002</v>
      </c>
      <c r="P61" s="243">
        <f>SUM(P38,P59)</f>
        <v>27.5714181524</v>
      </c>
      <c r="Q61" s="243">
        <f>O61-P61</f>
        <v>2.5473318476000024</v>
      </c>
      <c r="R61" s="19">
        <f>IFERROR(Q61/O61,"")</f>
        <v>8.4576280476447468E-2</v>
      </c>
      <c r="T61" s="243">
        <f>SUM(T38,T59)</f>
        <v>30.118750000000002</v>
      </c>
      <c r="U61" s="243">
        <f>SUM(U38,U59)</f>
        <v>25.265594825599997</v>
      </c>
      <c r="V61" s="243">
        <f>T61-U61</f>
        <v>4.8531551744000048</v>
      </c>
      <c r="W61" s="19">
        <f>IFERROR(V61/T61,"")</f>
        <v>0.16113401699605742</v>
      </c>
      <c r="Y61" s="243">
        <f>SUM(Y38,Y59)</f>
        <v>30.118750000000002</v>
      </c>
      <c r="Z61" s="243">
        <f>SUM(Z38,Z59)</f>
        <v>30.646755617599997</v>
      </c>
      <c r="AA61" s="243">
        <f>Y61-Z61</f>
        <v>-0.52800561759999454</v>
      </c>
      <c r="AB61" s="19">
        <f>IFERROR(AA61/Y61,"")</f>
        <v>-1.7530794525005004E-2</v>
      </c>
      <c r="AD61" s="243">
        <f>SUM(AD38,AD59)</f>
        <v>30.118750000000002</v>
      </c>
      <c r="AE61" s="243">
        <f>SUM(AE38,AE59)</f>
        <v>34.568341596000003</v>
      </c>
      <c r="AF61" s="243">
        <f>AD61-AE61</f>
        <v>-4.4495915960000012</v>
      </c>
      <c r="AG61" s="19">
        <f>IFERROR(AF61/AD61,"")</f>
        <v>-0.14773493574600544</v>
      </c>
      <c r="AI61" s="243">
        <f>SUM(AI38,AI59)</f>
        <v>28.739916666666669</v>
      </c>
      <c r="AJ61" s="243">
        <f>SUM(AJ38,AJ59)</f>
        <v>22.546023330000001</v>
      </c>
      <c r="AK61" s="243">
        <f>AI61-AJ61</f>
        <v>6.1938933366666689</v>
      </c>
      <c r="AL61" s="19">
        <f>IFERROR(AK61/AI61,"")</f>
        <v>0.21551535477660286</v>
      </c>
      <c r="AN61" s="243">
        <f>SUM(AN38,AN59)</f>
        <v>28.739916666666669</v>
      </c>
      <c r="AO61" s="243">
        <f>SUM(AO38,AO59)</f>
        <v>24.844554331200001</v>
      </c>
      <c r="AP61" s="243">
        <f>AN61-AO61</f>
        <v>3.8953623354666682</v>
      </c>
      <c r="AQ61" s="19">
        <f>IFERROR(AP61/AN61,"")</f>
        <v>0.13553840049872568</v>
      </c>
      <c r="AS61" s="243">
        <f>SUM(AS38,AS59)</f>
        <v>28.739916666666669</v>
      </c>
      <c r="AT61" s="243">
        <f>SUM(AT38,AT59)</f>
        <v>27.26303893</v>
      </c>
      <c r="AU61" s="243">
        <f>AS61-AT61</f>
        <v>1.476877736666669</v>
      </c>
      <c r="AV61" s="19">
        <f>IFERROR(AU61/AS61,"")</f>
        <v>5.138768333241521E-2</v>
      </c>
      <c r="AX61" s="243">
        <f>SUM(AX38,AX59)</f>
        <v>28.988250000000001</v>
      </c>
      <c r="AY61" s="243">
        <f>SUM(AY38,AY59)</f>
        <v>27.742245089999997</v>
      </c>
      <c r="AZ61" s="243">
        <f>AX61-AY61</f>
        <v>1.2460049100000035</v>
      </c>
      <c r="BA61" s="19">
        <f>IFERROR(AZ61/AX61,"")</f>
        <v>4.2983102118962113E-2</v>
      </c>
      <c r="BC61" s="243">
        <f>SUM(BC38,BC59)</f>
        <v>28.988250000000001</v>
      </c>
      <c r="BD61" s="243">
        <f>SUM(BD38,BD59)</f>
        <v>27.92459397</v>
      </c>
      <c r="BE61" s="243">
        <f>BC61-BD61</f>
        <v>1.0636560300000006</v>
      </c>
      <c r="BF61" s="19">
        <f>IFERROR(BE61/BC61,"")</f>
        <v>3.669266099195366E-2</v>
      </c>
      <c r="BH61" s="243">
        <f>SUM(BH38,BH59)</f>
        <v>28.988250000000001</v>
      </c>
      <c r="BI61" s="243">
        <f>SUM(BI38,BI59)</f>
        <v>0</v>
      </c>
      <c r="BJ61" s="243">
        <f>BH61-BI61</f>
        <v>28.988250000000001</v>
      </c>
      <c r="BK61" s="19">
        <f>IFERROR(BJ61/BH61,"")</f>
        <v>1</v>
      </c>
      <c r="BM61" s="243">
        <f>SUM(BM38,BM59)</f>
        <v>324.90875</v>
      </c>
      <c r="BN61" s="243">
        <f>SUM(BN38,BN59)</f>
        <v>304.42521810439996</v>
      </c>
      <c r="BO61" s="243">
        <f>BM61-BN61</f>
        <v>20.483531895600038</v>
      </c>
      <c r="BP61" s="19">
        <f>IFERROR(BO61/BM61,"")</f>
        <v>6.3043952788590762E-2</v>
      </c>
    </row>
    <row r="62" spans="1:74" ht="15.75" x14ac:dyDescent="0.25">
      <c r="A62" s="193"/>
    </row>
    <row r="63" spans="1:74" x14ac:dyDescent="0.25">
      <c r="C63" s="202" t="s">
        <v>170</v>
      </c>
      <c r="P63" s="249"/>
      <c r="Y63" s="249"/>
      <c r="Z63" s="249"/>
      <c r="AY63" s="265"/>
      <c r="BD63" s="265"/>
      <c r="BM63" s="249"/>
      <c r="BN63" s="249"/>
      <c r="BO63" s="277"/>
    </row>
    <row r="64" spans="1:74" x14ac:dyDescent="0.25">
      <c r="C64" s="202" t="s">
        <v>176</v>
      </c>
      <c r="BD64" s="265"/>
      <c r="BO64" s="265"/>
    </row>
    <row r="66" spans="3:36" x14ac:dyDescent="0.25">
      <c r="C66" s="202"/>
    </row>
    <row r="67" spans="3:36" x14ac:dyDescent="0.25">
      <c r="C67" s="266"/>
      <c r="AJ67" s="265"/>
    </row>
    <row r="68" spans="3:36" x14ac:dyDescent="0.25">
      <c r="C68" s="266"/>
      <c r="P68" s="249"/>
    </row>
    <row r="70" spans="3:36" x14ac:dyDescent="0.25">
      <c r="P70" s="268"/>
    </row>
  </sheetData>
  <mergeCells count="3">
    <mergeCell ref="B2:E2"/>
    <mergeCell ref="B3:E3"/>
    <mergeCell ref="B4:E4"/>
  </mergeCells>
  <pageMargins left="0.7" right="0.7" top="0.75" bottom="0.75" header="0.3" footer="0.3"/>
  <pageSetup scale="51" orientation="landscape" r:id="rId1"/>
  <ignoredErrors>
    <ignoredError sqref="E36 O36 Y36 AD36 BM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A6E76-B46A-4B8B-AC44-066189026947}">
  <sheetPr>
    <tabColor rgb="FF0070C0"/>
  </sheetPr>
  <dimension ref="B2:O341"/>
  <sheetViews>
    <sheetView showGridLines="0" view="pageBreakPreview" zoomScale="96" zoomScaleNormal="100" zoomScaleSheetLayoutView="100" workbookViewId="0"/>
  </sheetViews>
  <sheetFormatPr defaultColWidth="8.7109375" defaultRowHeight="15" x14ac:dyDescent="0.25"/>
  <cols>
    <col min="1" max="1" width="3" customWidth="1"/>
    <col min="2" max="2" width="52.5703125" customWidth="1"/>
    <col min="3" max="3" width="1.42578125" customWidth="1"/>
    <col min="4" max="7" width="15.7109375" customWidth="1"/>
    <col min="8" max="8" width="12" style="290" customWidth="1"/>
    <col min="9" max="9" width="10.5703125" style="291" bestFit="1" customWidth="1"/>
    <col min="10" max="10" width="12.42578125" customWidth="1"/>
    <col min="11" max="11" width="12.7109375" customWidth="1"/>
    <col min="12" max="12" width="2.42578125" customWidth="1"/>
    <col min="13" max="13" width="21.42578125" customWidth="1"/>
    <col min="14" max="14" width="10" customWidth="1"/>
    <col min="15" max="15" width="13.28515625" customWidth="1"/>
    <col min="16" max="16" width="12.5703125" customWidth="1"/>
    <col min="17" max="17" width="2.42578125" customWidth="1"/>
    <col min="18" max="18" width="25.5703125" customWidth="1"/>
    <col min="19" max="19" width="10.5703125" customWidth="1"/>
    <col min="20" max="21" width="13.42578125" customWidth="1"/>
    <col min="22" max="22" width="2.5703125" customWidth="1"/>
    <col min="23" max="23" width="21.42578125" customWidth="1"/>
    <col min="24" max="24" width="10.7109375" customWidth="1"/>
    <col min="25" max="25" width="13.28515625" customWidth="1"/>
    <col min="26" max="26" width="13" customWidth="1"/>
    <col min="27" max="27" width="2.5703125" customWidth="1"/>
    <col min="28" max="28" width="22.42578125" customWidth="1"/>
    <col min="29" max="29" width="11.28515625" customWidth="1"/>
    <col min="30" max="31" width="13.42578125" customWidth="1"/>
    <col min="32" max="32" width="2.5703125" customWidth="1"/>
    <col min="34" max="34" width="7.5703125" customWidth="1"/>
    <col min="44" max="44" width="10.7109375" customWidth="1"/>
    <col min="49" max="49" width="10.7109375" customWidth="1"/>
    <col min="54" max="54" width="10.7109375" customWidth="1"/>
  </cols>
  <sheetData>
    <row r="2" spans="2:9" ht="15.75" x14ac:dyDescent="0.25">
      <c r="B2" s="314" t="s">
        <v>1</v>
      </c>
      <c r="C2" s="314"/>
      <c r="D2" s="314"/>
    </row>
    <row r="3" spans="2:9" ht="15.75" x14ac:dyDescent="0.25">
      <c r="B3" s="138" t="s">
        <v>89</v>
      </c>
      <c r="C3" s="138"/>
      <c r="D3" s="138"/>
      <c r="F3" s="59"/>
    </row>
    <row r="4" spans="2:9" ht="15.75" x14ac:dyDescent="0.25">
      <c r="B4" s="315" t="s">
        <v>152</v>
      </c>
      <c r="C4" s="315"/>
      <c r="D4" s="315"/>
    </row>
    <row r="5" spans="2:9" ht="15.75" x14ac:dyDescent="0.25">
      <c r="B5" s="106">
        <f>Cover!L4</f>
        <v>45853</v>
      </c>
      <c r="C5" s="106">
        <v>45000</v>
      </c>
      <c r="D5" s="108"/>
    </row>
    <row r="6" spans="2:9" x14ac:dyDescent="0.25">
      <c r="B6" s="181"/>
    </row>
    <row r="7" spans="2:9" x14ac:dyDescent="0.25">
      <c r="B7" s="182" t="s">
        <v>90</v>
      </c>
      <c r="C7" s="183"/>
      <c r="D7" s="183"/>
      <c r="E7" s="183"/>
      <c r="F7" s="183"/>
      <c r="G7" s="184"/>
    </row>
    <row r="8" spans="2:9" x14ac:dyDescent="0.25">
      <c r="B8" s="280" t="s">
        <v>181</v>
      </c>
      <c r="G8" s="185"/>
    </row>
    <row r="9" spans="2:9" x14ac:dyDescent="0.25">
      <c r="B9" s="281" t="s">
        <v>182</v>
      </c>
      <c r="C9" s="186"/>
      <c r="D9" s="186"/>
      <c r="E9" s="186"/>
      <c r="F9" s="186"/>
      <c r="G9" s="187"/>
    </row>
    <row r="10" spans="2:9" x14ac:dyDescent="0.25">
      <c r="B10" s="181"/>
      <c r="H10" s="292"/>
      <c r="I10" s="293"/>
    </row>
    <row r="11" spans="2:9" ht="22.5" x14ac:dyDescent="0.25">
      <c r="B11" s="188" t="s">
        <v>31</v>
      </c>
      <c r="C11" s="189"/>
      <c r="D11" s="188" t="s">
        <v>276</v>
      </c>
      <c r="E11" s="188" t="s">
        <v>277</v>
      </c>
      <c r="F11" s="188" t="s">
        <v>91</v>
      </c>
      <c r="G11" s="188" t="s">
        <v>92</v>
      </c>
      <c r="H11" s="294"/>
      <c r="I11" s="295"/>
    </row>
    <row r="12" spans="2:9" x14ac:dyDescent="0.25">
      <c r="B12" s="205" t="s">
        <v>183</v>
      </c>
      <c r="D12" s="253">
        <f>'Monthly Expenses'!BC26</f>
        <v>0.32058333333333333</v>
      </c>
      <c r="E12" s="253">
        <f>'Monthly Expenses'!BD26</f>
        <v>0.70261512999999998</v>
      </c>
      <c r="F12" s="253">
        <f>'Monthly Expenses'!BE26</f>
        <v>-0.38203179666666665</v>
      </c>
      <c r="G12" s="9">
        <f>'Monthly Expenses'!BF26</f>
        <v>-1.1916770366519365</v>
      </c>
      <c r="H12" s="292"/>
      <c r="I12" s="293"/>
    </row>
    <row r="14" spans="2:9" x14ac:dyDescent="0.25">
      <c r="B14" s="190" t="s">
        <v>93</v>
      </c>
      <c r="C14" s="14"/>
      <c r="D14" s="14"/>
      <c r="E14" s="14"/>
      <c r="F14" s="14"/>
      <c r="G14" s="14"/>
      <c r="H14" s="292"/>
    </row>
    <row r="15" spans="2:9" x14ac:dyDescent="0.25">
      <c r="B15" s="316" t="s">
        <v>278</v>
      </c>
      <c r="C15" s="317"/>
      <c r="D15" s="317"/>
      <c r="E15" s="317"/>
      <c r="F15" s="317"/>
      <c r="G15" s="318"/>
    </row>
    <row r="17" spans="2:9" x14ac:dyDescent="0.25">
      <c r="B17" s="190" t="s">
        <v>94</v>
      </c>
      <c r="C17" s="14"/>
      <c r="D17" s="14"/>
      <c r="E17" s="14"/>
      <c r="F17" s="14"/>
      <c r="G17" s="14"/>
    </row>
    <row r="18" spans="2:9" ht="14.45" customHeight="1" x14ac:dyDescent="0.25">
      <c r="B18" s="316" t="s">
        <v>278</v>
      </c>
      <c r="C18" s="317"/>
      <c r="D18" s="317"/>
      <c r="E18" s="317"/>
      <c r="F18" s="317"/>
      <c r="G18" s="318"/>
      <c r="I18" s="293"/>
    </row>
    <row r="19" spans="2:9" x14ac:dyDescent="0.25">
      <c r="B19" s="191"/>
    </row>
    <row r="20" spans="2:9" x14ac:dyDescent="0.25">
      <c r="B20" s="190" t="s">
        <v>95</v>
      </c>
      <c r="C20" s="14"/>
      <c r="D20" s="14"/>
      <c r="E20" s="14"/>
      <c r="F20" s="14"/>
      <c r="G20" s="14"/>
    </row>
    <row r="21" spans="2:9" ht="14.45" customHeight="1" x14ac:dyDescent="0.25">
      <c r="B21" s="316" t="s">
        <v>171</v>
      </c>
      <c r="C21" s="317"/>
      <c r="D21" s="317"/>
      <c r="E21" s="317"/>
      <c r="F21" s="317"/>
      <c r="G21" s="318"/>
      <c r="I21" s="293"/>
    </row>
    <row r="23" spans="2:9" x14ac:dyDescent="0.25">
      <c r="B23" s="287" t="s">
        <v>96</v>
      </c>
      <c r="C23" s="183"/>
      <c r="D23" s="183"/>
      <c r="E23" s="183"/>
      <c r="F23" s="183"/>
      <c r="G23" s="184"/>
    </row>
    <row r="24" spans="2:9" x14ac:dyDescent="0.25">
      <c r="B24" s="280" t="s">
        <v>251</v>
      </c>
      <c r="G24" s="185"/>
    </row>
    <row r="25" spans="2:9" x14ac:dyDescent="0.25">
      <c r="B25" s="281" t="s">
        <v>252</v>
      </c>
      <c r="C25" s="186"/>
      <c r="D25" s="186"/>
      <c r="E25" s="186"/>
      <c r="F25" s="186"/>
      <c r="G25" s="187"/>
    </row>
    <row r="26" spans="2:9" x14ac:dyDescent="0.25">
      <c r="B26" s="181"/>
      <c r="H26" s="292"/>
      <c r="I26" s="293"/>
    </row>
    <row r="27" spans="2:9" ht="22.5" x14ac:dyDescent="0.25">
      <c r="B27" s="188" t="s">
        <v>31</v>
      </c>
      <c r="C27" s="189"/>
      <c r="D27" s="188" t="s">
        <v>276</v>
      </c>
      <c r="E27" s="188" t="s">
        <v>277</v>
      </c>
      <c r="F27" s="188" t="s">
        <v>91</v>
      </c>
      <c r="G27" s="188" t="s">
        <v>92</v>
      </c>
      <c r="H27" s="294"/>
      <c r="I27" s="295"/>
    </row>
    <row r="28" spans="2:9" x14ac:dyDescent="0.25">
      <c r="B28" s="300" t="s">
        <v>253</v>
      </c>
      <c r="D28" s="253">
        <f>'Monthly Expenses'!BC34</f>
        <v>0.31708333333333333</v>
      </c>
      <c r="E28" s="253">
        <f>'Monthly Expenses'!BD34</f>
        <v>0.56508824000000002</v>
      </c>
      <c r="F28" s="253">
        <f>'Monthly Expenses'!BE34</f>
        <v>-0.24800490666666669</v>
      </c>
      <c r="G28" s="9">
        <f>'Monthly Expenses'!BF34</f>
        <v>-0.78214425229960582</v>
      </c>
      <c r="H28" s="292"/>
      <c r="I28" s="293"/>
    </row>
    <row r="29" spans="2:9" x14ac:dyDescent="0.25">
      <c r="E29" s="277"/>
      <c r="F29" s="277"/>
      <c r="G29" s="282"/>
    </row>
    <row r="30" spans="2:9" x14ac:dyDescent="0.25">
      <c r="B30" s="190" t="s">
        <v>93</v>
      </c>
      <c r="C30" s="14"/>
      <c r="D30" s="14"/>
      <c r="E30" s="14"/>
      <c r="F30" s="14"/>
      <c r="G30" s="14"/>
      <c r="H30" s="292"/>
    </row>
    <row r="31" spans="2:9" ht="74.45" customHeight="1" x14ac:dyDescent="0.25">
      <c r="B31" s="316" t="s">
        <v>279</v>
      </c>
      <c r="C31" s="317"/>
      <c r="D31" s="317"/>
      <c r="E31" s="317"/>
      <c r="F31" s="317"/>
      <c r="G31" s="318"/>
    </row>
    <row r="33" spans="2:9" x14ac:dyDescent="0.25">
      <c r="B33" s="190" t="s">
        <v>94</v>
      </c>
      <c r="C33" s="14"/>
      <c r="D33" s="14"/>
      <c r="E33" s="14"/>
      <c r="F33" s="14"/>
      <c r="G33" s="14"/>
    </row>
    <row r="34" spans="2:9" x14ac:dyDescent="0.25">
      <c r="B34" s="316" t="s">
        <v>280</v>
      </c>
      <c r="C34" s="317"/>
      <c r="D34" s="317"/>
      <c r="E34" s="317"/>
      <c r="F34" s="317"/>
      <c r="G34" s="318"/>
    </row>
    <row r="35" spans="2:9" x14ac:dyDescent="0.25">
      <c r="B35" s="191"/>
    </row>
    <row r="36" spans="2:9" x14ac:dyDescent="0.25">
      <c r="B36" s="190" t="s">
        <v>95</v>
      </c>
      <c r="C36" s="14"/>
      <c r="D36" s="14"/>
      <c r="E36" s="14"/>
      <c r="F36" s="14"/>
      <c r="G36" s="14"/>
    </row>
    <row r="37" spans="2:9" ht="14.45" customHeight="1" x14ac:dyDescent="0.25">
      <c r="B37" s="316" t="s">
        <v>179</v>
      </c>
      <c r="C37" s="317"/>
      <c r="D37" s="317"/>
      <c r="E37" s="317"/>
      <c r="F37" s="317"/>
      <c r="G37" s="318"/>
    </row>
    <row r="39" spans="2:9" x14ac:dyDescent="0.25">
      <c r="B39" s="287" t="s">
        <v>96</v>
      </c>
      <c r="C39" s="183"/>
      <c r="D39" s="183"/>
      <c r="E39" s="183"/>
      <c r="F39" s="183"/>
      <c r="G39" s="184"/>
    </row>
    <row r="40" spans="2:9" x14ac:dyDescent="0.25">
      <c r="B40" s="280" t="s">
        <v>254</v>
      </c>
      <c r="G40" s="185"/>
    </row>
    <row r="41" spans="2:9" x14ac:dyDescent="0.25">
      <c r="B41" s="281" t="s">
        <v>255</v>
      </c>
      <c r="C41" s="186"/>
      <c r="D41" s="186"/>
      <c r="E41" s="186"/>
      <c r="F41" s="186"/>
      <c r="G41" s="187"/>
    </row>
    <row r="42" spans="2:9" x14ac:dyDescent="0.25">
      <c r="B42" s="181"/>
      <c r="H42" s="292"/>
      <c r="I42" s="293"/>
    </row>
    <row r="43" spans="2:9" ht="22.5" x14ac:dyDescent="0.25">
      <c r="B43" s="188" t="s">
        <v>31</v>
      </c>
      <c r="C43" s="189"/>
      <c r="D43" s="188" t="s">
        <v>276</v>
      </c>
      <c r="E43" s="188" t="s">
        <v>277</v>
      </c>
      <c r="F43" s="188" t="s">
        <v>91</v>
      </c>
      <c r="G43" s="188" t="s">
        <v>92</v>
      </c>
      <c r="H43" s="294"/>
      <c r="I43" s="295"/>
    </row>
    <row r="44" spans="2:9" x14ac:dyDescent="0.25">
      <c r="B44" s="300" t="s">
        <v>256</v>
      </c>
      <c r="D44" s="253">
        <f>'Monthly Expenses'!BC57</f>
        <v>0.21141666666666667</v>
      </c>
      <c r="E44" s="253">
        <f>'Monthly Expenses'!BD57</f>
        <v>0.37672549</v>
      </c>
      <c r="F44" s="253">
        <f>'Monthly Expenses'!BE57</f>
        <v>-0.16530882333333333</v>
      </c>
      <c r="G44" s="9">
        <f>'Monthly Expenses'!BF57</f>
        <v>-0.78191008277493101</v>
      </c>
      <c r="H44" s="292"/>
      <c r="I44" s="293"/>
    </row>
    <row r="45" spans="2:9" x14ac:dyDescent="0.25">
      <c r="E45" s="277"/>
      <c r="F45" s="277"/>
      <c r="G45" s="282"/>
    </row>
    <row r="46" spans="2:9" x14ac:dyDescent="0.25">
      <c r="B46" s="190" t="s">
        <v>93</v>
      </c>
      <c r="C46" s="14"/>
      <c r="D46" s="14"/>
      <c r="E46" s="14"/>
      <c r="F46" s="14"/>
      <c r="G46" s="14"/>
      <c r="H46" s="292"/>
    </row>
    <row r="47" spans="2:9" ht="76.900000000000006" customHeight="1" x14ac:dyDescent="0.25">
      <c r="B47" s="316" t="s">
        <v>279</v>
      </c>
      <c r="C47" s="317"/>
      <c r="D47" s="317"/>
      <c r="E47" s="317"/>
      <c r="F47" s="317"/>
      <c r="G47" s="318"/>
    </row>
    <row r="49" spans="2:9" x14ac:dyDescent="0.25">
      <c r="B49" s="190" t="s">
        <v>94</v>
      </c>
      <c r="C49" s="14"/>
      <c r="D49" s="14"/>
      <c r="E49" s="14"/>
      <c r="F49" s="14"/>
      <c r="G49" s="14"/>
    </row>
    <row r="50" spans="2:9" ht="14.45" customHeight="1" x14ac:dyDescent="0.25">
      <c r="B50" s="316" t="s">
        <v>280</v>
      </c>
      <c r="C50" s="317"/>
      <c r="D50" s="317"/>
      <c r="E50" s="317"/>
      <c r="F50" s="317"/>
      <c r="G50" s="318"/>
    </row>
    <row r="51" spans="2:9" x14ac:dyDescent="0.25">
      <c r="B51" s="191"/>
    </row>
    <row r="52" spans="2:9" x14ac:dyDescent="0.25">
      <c r="B52" s="190" t="s">
        <v>95</v>
      </c>
      <c r="C52" s="14"/>
      <c r="D52" s="14"/>
      <c r="E52" s="14"/>
      <c r="F52" s="14"/>
      <c r="G52" s="14"/>
    </row>
    <row r="53" spans="2:9" x14ac:dyDescent="0.25">
      <c r="B53" s="316" t="s">
        <v>179</v>
      </c>
      <c r="C53" s="317"/>
      <c r="D53" s="317"/>
      <c r="E53" s="317"/>
      <c r="F53" s="317"/>
      <c r="G53" s="318"/>
    </row>
    <row r="55" spans="2:9" x14ac:dyDescent="0.25">
      <c r="B55" s="287" t="s">
        <v>97</v>
      </c>
      <c r="C55" s="183"/>
      <c r="D55" s="183"/>
      <c r="E55" s="183"/>
      <c r="F55" s="183"/>
      <c r="G55" s="184"/>
    </row>
    <row r="56" spans="2:9" x14ac:dyDescent="0.25">
      <c r="B56" s="280" t="s">
        <v>188</v>
      </c>
      <c r="G56" s="185"/>
    </row>
    <row r="57" spans="2:9" x14ac:dyDescent="0.25">
      <c r="B57" s="281" t="s">
        <v>189</v>
      </c>
      <c r="C57" s="186"/>
      <c r="D57" s="186"/>
      <c r="E57" s="186"/>
      <c r="F57" s="186"/>
      <c r="G57" s="187"/>
    </row>
    <row r="58" spans="2:9" x14ac:dyDescent="0.25">
      <c r="B58" s="181"/>
      <c r="H58" s="292"/>
      <c r="I58" s="293"/>
    </row>
    <row r="59" spans="2:9" ht="22.5" x14ac:dyDescent="0.25">
      <c r="B59" s="188" t="s">
        <v>31</v>
      </c>
      <c r="C59" s="189"/>
      <c r="D59" s="188" t="s">
        <v>276</v>
      </c>
      <c r="E59" s="188" t="s">
        <v>277</v>
      </c>
      <c r="F59" s="188" t="s">
        <v>91</v>
      </c>
      <c r="G59" s="188" t="s">
        <v>92</v>
      </c>
      <c r="H59" s="294"/>
      <c r="I59" s="295"/>
    </row>
    <row r="60" spans="2:9" x14ac:dyDescent="0.25">
      <c r="B60" s="205" t="s">
        <v>190</v>
      </c>
      <c r="D60" s="271">
        <f>'Monthly Expenses'!BC28</f>
        <v>0.1245</v>
      </c>
      <c r="E60" s="271">
        <f>'Monthly Expenses'!BD28</f>
        <v>0.31590959000000002</v>
      </c>
      <c r="F60" s="271">
        <f>'Monthly Expenses'!BE28</f>
        <v>-0.19140959000000002</v>
      </c>
      <c r="G60" s="24">
        <f>'Monthly Expenses'!BF28</f>
        <v>-1.5374264257028114</v>
      </c>
      <c r="H60" s="292"/>
      <c r="I60" s="293"/>
    </row>
    <row r="62" spans="2:9" x14ac:dyDescent="0.25">
      <c r="B62" s="190" t="s">
        <v>93</v>
      </c>
      <c r="C62" s="14"/>
      <c r="D62" s="14"/>
      <c r="E62" s="14"/>
      <c r="F62" s="14"/>
      <c r="G62" s="14"/>
      <c r="H62" s="292"/>
    </row>
    <row r="63" spans="2:9" ht="45.6" customHeight="1" x14ac:dyDescent="0.25">
      <c r="B63" s="316" t="s">
        <v>281</v>
      </c>
      <c r="C63" s="317"/>
      <c r="D63" s="317"/>
      <c r="E63" s="317"/>
      <c r="F63" s="317"/>
      <c r="G63" s="318"/>
    </row>
    <row r="65" spans="2:9" x14ac:dyDescent="0.25">
      <c r="B65" s="190" t="s">
        <v>94</v>
      </c>
      <c r="C65" s="14"/>
      <c r="D65" s="14"/>
      <c r="E65" s="14"/>
      <c r="F65" s="14"/>
      <c r="G65" s="14"/>
    </row>
    <row r="66" spans="2:9" ht="14.45" customHeight="1" x14ac:dyDescent="0.25">
      <c r="B66" s="316" t="s">
        <v>198</v>
      </c>
      <c r="C66" s="317"/>
      <c r="D66" s="317"/>
      <c r="E66" s="317"/>
      <c r="F66" s="317"/>
      <c r="G66" s="318"/>
    </row>
    <row r="67" spans="2:9" x14ac:dyDescent="0.25">
      <c r="B67" s="191"/>
    </row>
    <row r="68" spans="2:9" x14ac:dyDescent="0.25">
      <c r="B68" s="190" t="s">
        <v>95</v>
      </c>
      <c r="C68" s="14"/>
      <c r="D68" s="14"/>
      <c r="E68" s="14"/>
      <c r="F68" s="14"/>
      <c r="G68" s="14"/>
    </row>
    <row r="69" spans="2:9" x14ac:dyDescent="0.25">
      <c r="B69" s="316" t="s">
        <v>220</v>
      </c>
      <c r="C69" s="317"/>
      <c r="D69" s="317"/>
      <c r="E69" s="317"/>
      <c r="F69" s="317"/>
      <c r="G69" s="318"/>
    </row>
    <row r="71" spans="2:9" x14ac:dyDescent="0.25">
      <c r="B71" s="182" t="s">
        <v>177</v>
      </c>
      <c r="C71" s="183"/>
      <c r="D71" s="183"/>
      <c r="E71" s="183"/>
      <c r="F71" s="183"/>
      <c r="G71" s="184"/>
    </row>
    <row r="72" spans="2:9" x14ac:dyDescent="0.25">
      <c r="B72" s="280" t="s">
        <v>185</v>
      </c>
      <c r="G72" s="185"/>
    </row>
    <row r="73" spans="2:9" x14ac:dyDescent="0.25">
      <c r="B73" s="281" t="s">
        <v>186</v>
      </c>
      <c r="C73" s="186"/>
      <c r="D73" s="186"/>
      <c r="E73" s="186"/>
      <c r="F73" s="186"/>
      <c r="G73" s="187"/>
    </row>
    <row r="74" spans="2:9" x14ac:dyDescent="0.25">
      <c r="B74" s="181"/>
      <c r="H74" s="292"/>
      <c r="I74" s="293"/>
    </row>
    <row r="75" spans="2:9" ht="22.5" x14ac:dyDescent="0.25">
      <c r="B75" s="188" t="s">
        <v>31</v>
      </c>
      <c r="C75" s="189"/>
      <c r="D75" s="188" t="s">
        <v>276</v>
      </c>
      <c r="E75" s="188" t="s">
        <v>277</v>
      </c>
      <c r="F75" s="188" t="s">
        <v>91</v>
      </c>
      <c r="G75" s="188" t="s">
        <v>92</v>
      </c>
      <c r="H75" s="294"/>
      <c r="I75" s="295"/>
    </row>
    <row r="76" spans="2:9" x14ac:dyDescent="0.25">
      <c r="B76" s="205" t="s">
        <v>187</v>
      </c>
      <c r="D76" s="253">
        <f>'Monthly Expenses'!BC27</f>
        <v>0.18033333333333332</v>
      </c>
      <c r="E76" s="253">
        <f>'Monthly Expenses'!BD27</f>
        <v>7.7000000000000002E-3</v>
      </c>
      <c r="F76" s="253">
        <f>'Monthly Expenses'!BE27</f>
        <v>0.17263333333333331</v>
      </c>
      <c r="G76" s="9">
        <f>'Monthly Expenses'!BF27</f>
        <v>0.95730129390018481</v>
      </c>
      <c r="H76" s="292"/>
      <c r="I76" s="293"/>
    </row>
    <row r="77" spans="2:9" x14ac:dyDescent="0.25">
      <c r="E77" s="277"/>
      <c r="F77" s="277"/>
      <c r="G77" s="282"/>
    </row>
    <row r="78" spans="2:9" ht="14.45" customHeight="1" x14ac:dyDescent="0.25">
      <c r="B78" s="190" t="s">
        <v>93</v>
      </c>
      <c r="C78" s="14"/>
      <c r="D78" s="14"/>
      <c r="E78" s="14"/>
      <c r="F78" s="14"/>
      <c r="G78" s="14"/>
      <c r="H78" s="292"/>
    </row>
    <row r="79" spans="2:9" ht="29.45" customHeight="1" x14ac:dyDescent="0.25">
      <c r="B79" s="316" t="s">
        <v>282</v>
      </c>
      <c r="C79" s="317"/>
      <c r="D79" s="317"/>
      <c r="E79" s="317"/>
      <c r="F79" s="317"/>
      <c r="G79" s="318"/>
    </row>
    <row r="81" spans="2:9" ht="14.45" customHeight="1" x14ac:dyDescent="0.25">
      <c r="B81" s="190" t="s">
        <v>94</v>
      </c>
      <c r="C81" s="14"/>
      <c r="D81" s="14"/>
      <c r="E81" s="14"/>
      <c r="F81" s="14"/>
      <c r="G81" s="14"/>
    </row>
    <row r="82" spans="2:9" ht="14.45" customHeight="1" x14ac:dyDescent="0.25">
      <c r="B82" s="316" t="s">
        <v>238</v>
      </c>
      <c r="C82" s="317"/>
      <c r="D82" s="317"/>
      <c r="E82" s="317"/>
      <c r="F82" s="317"/>
      <c r="G82" s="318"/>
    </row>
    <row r="83" spans="2:9" x14ac:dyDescent="0.25">
      <c r="B83" s="191"/>
    </row>
    <row r="84" spans="2:9" x14ac:dyDescent="0.25">
      <c r="B84" s="190" t="s">
        <v>95</v>
      </c>
      <c r="C84" s="14"/>
      <c r="D84" s="14"/>
      <c r="E84" s="14"/>
      <c r="F84" s="14"/>
      <c r="G84" s="14"/>
    </row>
    <row r="85" spans="2:9" ht="14.45" customHeight="1" x14ac:dyDescent="0.25">
      <c r="B85" s="316" t="s">
        <v>179</v>
      </c>
      <c r="C85" s="317"/>
      <c r="D85" s="317"/>
      <c r="E85" s="317"/>
      <c r="F85" s="317"/>
      <c r="G85" s="318"/>
    </row>
    <row r="87" spans="2:9" x14ac:dyDescent="0.25">
      <c r="B87" s="287" t="s">
        <v>178</v>
      </c>
      <c r="C87" s="183"/>
      <c r="D87" s="183"/>
      <c r="E87" s="183"/>
      <c r="F87" s="183"/>
      <c r="G87" s="184"/>
    </row>
    <row r="88" spans="2:9" x14ac:dyDescent="0.25">
      <c r="B88" s="280" t="s">
        <v>192</v>
      </c>
      <c r="G88" s="185"/>
    </row>
    <row r="89" spans="2:9" x14ac:dyDescent="0.25">
      <c r="B89" s="281" t="s">
        <v>193</v>
      </c>
      <c r="C89" s="186"/>
      <c r="D89" s="186"/>
      <c r="E89" s="186"/>
      <c r="F89" s="186"/>
      <c r="G89" s="187"/>
    </row>
    <row r="90" spans="2:9" x14ac:dyDescent="0.25">
      <c r="B90" s="181"/>
      <c r="H90" s="292"/>
      <c r="I90" s="293"/>
    </row>
    <row r="91" spans="2:9" ht="22.5" x14ac:dyDescent="0.25">
      <c r="B91" s="188" t="s">
        <v>31</v>
      </c>
      <c r="C91" s="189"/>
      <c r="D91" s="188" t="s">
        <v>276</v>
      </c>
      <c r="E91" s="188" t="s">
        <v>277</v>
      </c>
      <c r="F91" s="188" t="s">
        <v>91</v>
      </c>
      <c r="G91" s="188" t="s">
        <v>92</v>
      </c>
      <c r="H91" s="294"/>
      <c r="I91" s="295"/>
    </row>
    <row r="92" spans="2:9" x14ac:dyDescent="0.25">
      <c r="B92" s="205" t="s">
        <v>195</v>
      </c>
      <c r="D92" s="271">
        <f>'Monthly Expenses'!BC29</f>
        <v>0.1325833333333333</v>
      </c>
      <c r="E92" s="271">
        <f>'Monthly Expenses'!BD29</f>
        <v>9.7862499999999998E-3</v>
      </c>
      <c r="F92" s="271">
        <f>'Monthly Expenses'!BE29</f>
        <v>0.12279708333333331</v>
      </c>
      <c r="G92" s="24">
        <f>'Monthly Expenses'!BF29</f>
        <v>0.92618793211816464</v>
      </c>
      <c r="H92" s="292"/>
      <c r="I92" s="296"/>
    </row>
    <row r="94" spans="2:9" ht="14.45" customHeight="1" x14ac:dyDescent="0.25">
      <c r="B94" s="190" t="s">
        <v>93</v>
      </c>
      <c r="C94" s="14"/>
      <c r="D94" s="14"/>
      <c r="E94" s="14"/>
      <c r="F94" s="14"/>
      <c r="G94" s="14"/>
      <c r="H94" s="292"/>
    </row>
    <row r="95" spans="2:9" ht="29.45" customHeight="1" x14ac:dyDescent="0.25">
      <c r="B95" s="316" t="s">
        <v>283</v>
      </c>
      <c r="C95" s="317"/>
      <c r="D95" s="317"/>
      <c r="E95" s="317"/>
      <c r="F95" s="317"/>
      <c r="G95" s="318"/>
    </row>
    <row r="97" spans="2:9" ht="14.45" customHeight="1" x14ac:dyDescent="0.25">
      <c r="B97" s="190" t="s">
        <v>94</v>
      </c>
      <c r="C97" s="14"/>
      <c r="D97" s="14"/>
      <c r="E97" s="14"/>
      <c r="F97" s="14"/>
      <c r="G97" s="14"/>
    </row>
    <row r="98" spans="2:9" ht="14.45" customHeight="1" x14ac:dyDescent="0.25">
      <c r="B98" s="316" t="s">
        <v>238</v>
      </c>
      <c r="C98" s="317"/>
      <c r="D98" s="317"/>
      <c r="E98" s="317"/>
      <c r="F98" s="317"/>
      <c r="G98" s="318"/>
    </row>
    <row r="99" spans="2:9" x14ac:dyDescent="0.25">
      <c r="B99" s="191"/>
    </row>
    <row r="100" spans="2:9" ht="14.45" customHeight="1" x14ac:dyDescent="0.25">
      <c r="B100" s="190" t="s">
        <v>95</v>
      </c>
      <c r="C100" s="14"/>
      <c r="D100" s="14"/>
      <c r="E100" s="14"/>
      <c r="F100" s="14"/>
      <c r="G100" s="14"/>
    </row>
    <row r="101" spans="2:9" ht="31.15" customHeight="1" x14ac:dyDescent="0.25">
      <c r="B101" s="319" t="s">
        <v>221</v>
      </c>
      <c r="C101" s="320"/>
      <c r="D101" s="320"/>
      <c r="E101" s="320"/>
      <c r="F101" s="320"/>
      <c r="G101" s="321"/>
    </row>
    <row r="103" spans="2:9" s="241" customFormat="1" x14ac:dyDescent="0.25">
      <c r="B103" s="287" t="s">
        <v>184</v>
      </c>
      <c r="C103" s="288"/>
      <c r="D103" s="288"/>
      <c r="E103" s="288"/>
      <c r="F103" s="288"/>
      <c r="G103" s="289"/>
      <c r="H103" s="297"/>
      <c r="I103" s="297"/>
    </row>
    <row r="104" spans="2:9" x14ac:dyDescent="0.25">
      <c r="B104" s="280" t="s">
        <v>206</v>
      </c>
      <c r="G104" s="185"/>
    </row>
    <row r="105" spans="2:9" x14ac:dyDescent="0.25">
      <c r="B105" s="281" t="s">
        <v>207</v>
      </c>
      <c r="C105" s="186"/>
      <c r="D105" s="186"/>
      <c r="E105" s="186"/>
      <c r="F105" s="186"/>
      <c r="G105" s="187"/>
    </row>
    <row r="106" spans="2:9" x14ac:dyDescent="0.25">
      <c r="B106" s="181"/>
      <c r="H106" s="292"/>
      <c r="I106" s="293"/>
    </row>
    <row r="107" spans="2:9" ht="22.5" x14ac:dyDescent="0.25">
      <c r="B107" s="188" t="s">
        <v>31</v>
      </c>
      <c r="C107" s="189"/>
      <c r="D107" s="188" t="s">
        <v>276</v>
      </c>
      <c r="E107" s="188" t="s">
        <v>277</v>
      </c>
      <c r="F107" s="188" t="s">
        <v>91</v>
      </c>
      <c r="G107" s="188" t="s">
        <v>92</v>
      </c>
      <c r="H107" s="294"/>
      <c r="I107" s="295"/>
    </row>
    <row r="108" spans="2:9" x14ac:dyDescent="0.25">
      <c r="B108" s="300" t="s">
        <v>208</v>
      </c>
      <c r="D108" s="271">
        <f>'Monthly Expenses'!BC31</f>
        <v>0.12033333333333333</v>
      </c>
      <c r="E108" s="271">
        <f>'Monthly Expenses'!BD31</f>
        <v>0.22401658999999796</v>
      </c>
      <c r="F108" s="271">
        <f>'Monthly Expenses'!BE31</f>
        <v>-0.10368325666666463</v>
      </c>
      <c r="G108" s="24">
        <f>'Monthly Expenses'!BF31</f>
        <v>-0.86163371191134042</v>
      </c>
      <c r="H108" s="292"/>
      <c r="I108" s="293"/>
    </row>
    <row r="110" spans="2:9" x14ac:dyDescent="0.25">
      <c r="B110" s="190" t="s">
        <v>93</v>
      </c>
      <c r="C110" s="14"/>
      <c r="D110" s="14"/>
      <c r="E110" s="14"/>
      <c r="F110" s="14"/>
      <c r="G110" s="14"/>
      <c r="H110" s="292"/>
    </row>
    <row r="111" spans="2:9" ht="31.15" customHeight="1" x14ac:dyDescent="0.25">
      <c r="B111" s="316" t="s">
        <v>300</v>
      </c>
      <c r="C111" s="317"/>
      <c r="D111" s="317"/>
      <c r="E111" s="317"/>
      <c r="F111" s="317"/>
      <c r="G111" s="318"/>
    </row>
    <row r="113" spans="2:9" x14ac:dyDescent="0.25">
      <c r="B113" s="190" t="s">
        <v>94</v>
      </c>
      <c r="C113" s="14"/>
      <c r="D113" s="14"/>
      <c r="E113" s="14"/>
      <c r="F113" s="14"/>
      <c r="G113" s="14"/>
    </row>
    <row r="114" spans="2:9" ht="14.45" customHeight="1" x14ac:dyDescent="0.25">
      <c r="B114" s="316" t="s">
        <v>299</v>
      </c>
      <c r="C114" s="317"/>
      <c r="D114" s="317"/>
      <c r="E114" s="317"/>
      <c r="F114" s="317"/>
      <c r="G114" s="318"/>
    </row>
    <row r="115" spans="2:9" x14ac:dyDescent="0.25">
      <c r="B115" s="191"/>
    </row>
    <row r="116" spans="2:9" x14ac:dyDescent="0.25">
      <c r="B116" s="190" t="s">
        <v>95</v>
      </c>
      <c r="C116" s="14"/>
      <c r="D116" s="14"/>
      <c r="E116" s="14"/>
      <c r="F116" s="14"/>
      <c r="G116" s="14"/>
    </row>
    <row r="117" spans="2:9" ht="14.45" customHeight="1" x14ac:dyDescent="0.25">
      <c r="B117" s="316" t="s">
        <v>171</v>
      </c>
      <c r="C117" s="317"/>
      <c r="D117" s="317"/>
      <c r="E117" s="317"/>
      <c r="F117" s="317"/>
      <c r="G117" s="318"/>
    </row>
    <row r="119" spans="2:9" x14ac:dyDescent="0.25">
      <c r="B119" s="287" t="s">
        <v>191</v>
      </c>
      <c r="C119" s="183"/>
      <c r="D119" s="183"/>
      <c r="E119" s="183"/>
      <c r="F119" s="183"/>
      <c r="G119" s="184"/>
    </row>
    <row r="120" spans="2:9" x14ac:dyDescent="0.25">
      <c r="B120" s="280" t="s">
        <v>196</v>
      </c>
      <c r="G120" s="185"/>
    </row>
    <row r="121" spans="2:9" x14ac:dyDescent="0.25">
      <c r="B121" s="281" t="s">
        <v>197</v>
      </c>
      <c r="C121" s="186"/>
      <c r="D121" s="186"/>
      <c r="E121" s="186"/>
      <c r="F121" s="186"/>
      <c r="G121" s="187"/>
    </row>
    <row r="122" spans="2:9" x14ac:dyDescent="0.25">
      <c r="B122" s="181"/>
      <c r="H122" s="292"/>
      <c r="I122" s="293"/>
    </row>
    <row r="123" spans="2:9" ht="22.5" x14ac:dyDescent="0.25">
      <c r="B123" s="188" t="s">
        <v>31</v>
      </c>
      <c r="C123" s="189"/>
      <c r="D123" s="188" t="s">
        <v>276</v>
      </c>
      <c r="E123" s="188" t="s">
        <v>277</v>
      </c>
      <c r="F123" s="188" t="s">
        <v>91</v>
      </c>
      <c r="G123" s="188" t="s">
        <v>92</v>
      </c>
      <c r="H123" s="294"/>
      <c r="I123" s="295"/>
    </row>
    <row r="124" spans="2:9" x14ac:dyDescent="0.25">
      <c r="B124" s="205" t="s">
        <v>194</v>
      </c>
      <c r="D124" s="271">
        <f>'Monthly Expenses'!BC53</f>
        <v>6.0916666666666668E-2</v>
      </c>
      <c r="E124" s="271">
        <f>'Monthly Expenses'!BD53</f>
        <v>0.15461932</v>
      </c>
      <c r="F124" s="271">
        <f>'Monthly Expenses'!BE53</f>
        <v>-9.370265333333333E-2</v>
      </c>
      <c r="G124" s="24">
        <f>'Monthly Expenses'!BF53</f>
        <v>-1.5382104514363883</v>
      </c>
      <c r="H124" s="292"/>
      <c r="I124" s="296"/>
    </row>
    <row r="126" spans="2:9" x14ac:dyDescent="0.25">
      <c r="B126" s="190" t="s">
        <v>93</v>
      </c>
      <c r="C126" s="14"/>
      <c r="D126" s="14"/>
      <c r="E126" s="14"/>
      <c r="F126" s="14"/>
      <c r="G126" s="14"/>
      <c r="H126" s="292"/>
    </row>
    <row r="127" spans="2:9" ht="30.6" customHeight="1" x14ac:dyDescent="0.25">
      <c r="B127" s="316" t="s">
        <v>285</v>
      </c>
      <c r="C127" s="317"/>
      <c r="D127" s="317"/>
      <c r="E127" s="317"/>
      <c r="F127" s="317"/>
      <c r="G127" s="318"/>
    </row>
    <row r="129" spans="2:9" x14ac:dyDescent="0.25">
      <c r="B129" s="190" t="s">
        <v>94</v>
      </c>
      <c r="C129" s="14"/>
      <c r="D129" s="14"/>
      <c r="E129" s="14"/>
      <c r="F129" s="14"/>
      <c r="G129" s="14"/>
    </row>
    <row r="130" spans="2:9" ht="14.45" customHeight="1" x14ac:dyDescent="0.25">
      <c r="B130" s="316" t="s">
        <v>199</v>
      </c>
      <c r="C130" s="317"/>
      <c r="D130" s="317"/>
      <c r="E130" s="317"/>
      <c r="F130" s="317"/>
      <c r="G130" s="318"/>
    </row>
    <row r="131" spans="2:9" x14ac:dyDescent="0.25">
      <c r="B131" s="191"/>
    </row>
    <row r="132" spans="2:9" ht="14.45" customHeight="1" x14ac:dyDescent="0.25">
      <c r="B132" s="190" t="s">
        <v>95</v>
      </c>
      <c r="C132" s="14"/>
      <c r="D132" s="14"/>
      <c r="E132" s="14"/>
      <c r="F132" s="14"/>
      <c r="G132" s="14"/>
    </row>
    <row r="133" spans="2:9" ht="30.6" customHeight="1" x14ac:dyDescent="0.25">
      <c r="B133" s="319" t="s">
        <v>221</v>
      </c>
      <c r="C133" s="320"/>
      <c r="D133" s="320"/>
      <c r="E133" s="320"/>
      <c r="F133" s="320"/>
      <c r="G133" s="321"/>
    </row>
    <row r="135" spans="2:9" x14ac:dyDescent="0.25">
      <c r="B135" s="287" t="s">
        <v>209</v>
      </c>
      <c r="C135" s="183"/>
      <c r="D135" s="183"/>
      <c r="E135" s="183"/>
      <c r="F135" s="183"/>
      <c r="G135" s="184"/>
    </row>
    <row r="136" spans="2:9" x14ac:dyDescent="0.25">
      <c r="B136" s="280" t="s">
        <v>225</v>
      </c>
      <c r="G136" s="185"/>
    </row>
    <row r="137" spans="2:9" x14ac:dyDescent="0.25">
      <c r="B137" s="281" t="s">
        <v>226</v>
      </c>
      <c r="C137" s="186"/>
      <c r="D137" s="186"/>
      <c r="E137" s="186"/>
      <c r="F137" s="186"/>
      <c r="G137" s="187"/>
    </row>
    <row r="138" spans="2:9" x14ac:dyDescent="0.25">
      <c r="B138" s="181"/>
      <c r="H138" s="292"/>
      <c r="I138" s="293"/>
    </row>
    <row r="139" spans="2:9" ht="22.5" x14ac:dyDescent="0.25">
      <c r="B139" s="188" t="s">
        <v>31</v>
      </c>
      <c r="C139" s="189"/>
      <c r="D139" s="188" t="s">
        <v>276</v>
      </c>
      <c r="E139" s="188" t="s">
        <v>277</v>
      </c>
      <c r="F139" s="188" t="s">
        <v>91</v>
      </c>
      <c r="G139" s="188" t="s">
        <v>92</v>
      </c>
      <c r="H139" s="294"/>
      <c r="I139" s="295"/>
    </row>
    <row r="140" spans="2:9" x14ac:dyDescent="0.25">
      <c r="B140" s="205" t="s">
        <v>227</v>
      </c>
      <c r="D140" s="271">
        <f>'Monthly Expenses'!BC54</f>
        <v>0.14933333333333332</v>
      </c>
      <c r="E140" s="271">
        <f>'Monthly Expenses'!BD54</f>
        <v>5.90035E-2</v>
      </c>
      <c r="F140" s="271">
        <f>'Monthly Expenses'!BE54</f>
        <v>9.0329833333333318E-2</v>
      </c>
      <c r="G140" s="24">
        <f>'Monthly Expenses'!BF54</f>
        <v>0.60488727678571419</v>
      </c>
      <c r="H140" s="292"/>
      <c r="I140" s="296"/>
    </row>
    <row r="142" spans="2:9" x14ac:dyDescent="0.25">
      <c r="B142" s="190" t="s">
        <v>93</v>
      </c>
      <c r="C142" s="14"/>
      <c r="D142" s="14"/>
      <c r="E142" s="14"/>
      <c r="F142" s="14"/>
      <c r="G142" s="14"/>
      <c r="H142" s="292"/>
    </row>
    <row r="143" spans="2:9" ht="33" customHeight="1" x14ac:dyDescent="0.25">
      <c r="B143" s="319" t="s">
        <v>284</v>
      </c>
      <c r="C143" s="320"/>
      <c r="D143" s="320"/>
      <c r="E143" s="320"/>
      <c r="F143" s="320"/>
      <c r="G143" s="321"/>
    </row>
    <row r="145" spans="2:9" x14ac:dyDescent="0.25">
      <c r="B145" s="190" t="s">
        <v>94</v>
      </c>
      <c r="C145" s="14"/>
      <c r="D145" s="14"/>
      <c r="E145" s="14"/>
      <c r="F145" s="14"/>
      <c r="G145" s="14"/>
    </row>
    <row r="146" spans="2:9" ht="14.45" customHeight="1" x14ac:dyDescent="0.25">
      <c r="B146" s="319" t="s">
        <v>238</v>
      </c>
      <c r="C146" s="320"/>
      <c r="D146" s="320"/>
      <c r="E146" s="320"/>
      <c r="F146" s="320"/>
      <c r="G146" s="321"/>
    </row>
    <row r="147" spans="2:9" x14ac:dyDescent="0.25">
      <c r="B147" s="191"/>
    </row>
    <row r="148" spans="2:9" x14ac:dyDescent="0.25">
      <c r="B148" s="190" t="s">
        <v>95</v>
      </c>
      <c r="C148" s="14"/>
      <c r="D148" s="14"/>
      <c r="E148" s="14"/>
      <c r="F148" s="14"/>
      <c r="G148" s="14"/>
    </row>
    <row r="149" spans="2:9" ht="14.45" customHeight="1" x14ac:dyDescent="0.25">
      <c r="B149" s="319" t="s">
        <v>179</v>
      </c>
      <c r="C149" s="320"/>
      <c r="D149" s="320"/>
      <c r="E149" s="320"/>
      <c r="F149" s="320"/>
      <c r="G149" s="321"/>
    </row>
    <row r="151" spans="2:9" x14ac:dyDescent="0.25">
      <c r="B151" s="287" t="s">
        <v>210</v>
      </c>
      <c r="C151" s="183"/>
      <c r="D151" s="183"/>
      <c r="E151" s="183"/>
      <c r="F151" s="183"/>
      <c r="G151" s="184"/>
    </row>
    <row r="152" spans="2:9" x14ac:dyDescent="0.25">
      <c r="B152" s="280" t="s">
        <v>172</v>
      </c>
      <c r="G152" s="185"/>
    </row>
    <row r="153" spans="2:9" x14ac:dyDescent="0.25">
      <c r="B153" s="281" t="s">
        <v>173</v>
      </c>
      <c r="C153" s="186"/>
      <c r="D153" s="186"/>
      <c r="E153" s="186"/>
      <c r="F153" s="186"/>
      <c r="G153" s="187"/>
    </row>
    <row r="154" spans="2:9" x14ac:dyDescent="0.25">
      <c r="B154" s="181"/>
      <c r="H154" s="292"/>
      <c r="I154" s="293"/>
    </row>
    <row r="155" spans="2:9" ht="22.5" x14ac:dyDescent="0.25">
      <c r="B155" s="188" t="s">
        <v>31</v>
      </c>
      <c r="C155" s="189"/>
      <c r="D155" s="188" t="s">
        <v>276</v>
      </c>
      <c r="E155" s="188" t="s">
        <v>277</v>
      </c>
      <c r="F155" s="188" t="s">
        <v>91</v>
      </c>
      <c r="G155" s="188" t="s">
        <v>92</v>
      </c>
      <c r="H155" s="294"/>
      <c r="I155" s="295"/>
    </row>
    <row r="156" spans="2:9" x14ac:dyDescent="0.25">
      <c r="B156" s="205" t="s">
        <v>174</v>
      </c>
      <c r="D156" s="253">
        <f>'Monthly Expenses'!BC30</f>
        <v>0.18333333333333332</v>
      </c>
      <c r="E156" s="253">
        <f>'Monthly Expenses'!BD30</f>
        <v>0.118715</v>
      </c>
      <c r="F156" s="253">
        <f>'Monthly Expenses'!BE30</f>
        <v>6.4618333333333319E-2</v>
      </c>
      <c r="G156" s="9">
        <f>'Monthly Expenses'!BF30</f>
        <v>0.35246363636363631</v>
      </c>
      <c r="H156" s="292"/>
      <c r="I156" s="296"/>
    </row>
    <row r="158" spans="2:9" x14ac:dyDescent="0.25">
      <c r="B158" s="190" t="s">
        <v>93</v>
      </c>
      <c r="C158" s="14"/>
      <c r="D158" s="14"/>
      <c r="E158" s="14"/>
      <c r="F158" s="14"/>
      <c r="G158" s="14"/>
      <c r="H158" s="292"/>
    </row>
    <row r="159" spans="2:9" ht="47.45" customHeight="1" x14ac:dyDescent="0.25">
      <c r="B159" s="319" t="s">
        <v>250</v>
      </c>
      <c r="C159" s="320"/>
      <c r="D159" s="320"/>
      <c r="E159" s="320"/>
      <c r="F159" s="320"/>
      <c r="G159" s="321"/>
    </row>
    <row r="161" spans="2:9" x14ac:dyDescent="0.25">
      <c r="B161" s="190" t="s">
        <v>94</v>
      </c>
      <c r="C161" s="14"/>
      <c r="D161" s="14"/>
      <c r="E161" s="14"/>
      <c r="F161" s="14"/>
      <c r="G161" s="14"/>
    </row>
    <row r="162" spans="2:9" ht="14.45" customHeight="1" x14ac:dyDescent="0.25">
      <c r="B162" s="319" t="s">
        <v>180</v>
      </c>
      <c r="C162" s="320"/>
      <c r="D162" s="320"/>
      <c r="E162" s="320"/>
      <c r="F162" s="320"/>
      <c r="G162" s="321"/>
    </row>
    <row r="163" spans="2:9" x14ac:dyDescent="0.25">
      <c r="B163" s="191"/>
    </row>
    <row r="164" spans="2:9" ht="14.45" customHeight="1" x14ac:dyDescent="0.25">
      <c r="B164" s="190" t="s">
        <v>95</v>
      </c>
      <c r="C164" s="14"/>
      <c r="D164" s="14"/>
      <c r="E164" s="14"/>
      <c r="F164" s="14"/>
      <c r="G164" s="14"/>
    </row>
    <row r="165" spans="2:9" ht="14.45" customHeight="1" x14ac:dyDescent="0.25">
      <c r="B165" s="319" t="s">
        <v>179</v>
      </c>
      <c r="C165" s="320"/>
      <c r="D165" s="320"/>
      <c r="E165" s="320"/>
      <c r="F165" s="320"/>
      <c r="G165" s="321"/>
    </row>
    <row r="167" spans="2:9" x14ac:dyDescent="0.25">
      <c r="B167" s="287" t="s">
        <v>214</v>
      </c>
      <c r="C167" s="183"/>
      <c r="D167" s="183"/>
      <c r="E167" s="183"/>
      <c r="F167" s="183"/>
      <c r="G167" s="184"/>
    </row>
    <row r="168" spans="2:9" x14ac:dyDescent="0.25">
      <c r="B168" s="280" t="s">
        <v>239</v>
      </c>
      <c r="G168" s="185"/>
    </row>
    <row r="169" spans="2:9" x14ac:dyDescent="0.25">
      <c r="B169" s="281" t="s">
        <v>240</v>
      </c>
      <c r="C169" s="186"/>
      <c r="D169" s="186"/>
      <c r="E169" s="186"/>
      <c r="F169" s="186"/>
      <c r="G169" s="187"/>
    </row>
    <row r="170" spans="2:9" x14ac:dyDescent="0.25">
      <c r="B170" s="181"/>
      <c r="H170" s="292"/>
      <c r="I170" s="293"/>
    </row>
    <row r="171" spans="2:9" ht="22.5" x14ac:dyDescent="0.25">
      <c r="B171" s="188" t="s">
        <v>31</v>
      </c>
      <c r="C171" s="189"/>
      <c r="D171" s="188" t="s">
        <v>276</v>
      </c>
      <c r="E171" s="188" t="s">
        <v>277</v>
      </c>
      <c r="F171" s="188" t="s">
        <v>91</v>
      </c>
      <c r="G171" s="188" t="s">
        <v>92</v>
      </c>
      <c r="H171" s="294"/>
      <c r="I171" s="295"/>
    </row>
    <row r="172" spans="2:9" x14ac:dyDescent="0.25">
      <c r="B172" s="205" t="s">
        <v>241</v>
      </c>
      <c r="D172" s="271">
        <f>'Monthly Expenses'!BC50</f>
        <v>0.14266666666666666</v>
      </c>
      <c r="E172" s="271">
        <f>'Monthly Expenses'!BD50</f>
        <v>8.7384839999999991E-2</v>
      </c>
      <c r="F172" s="271">
        <f>'Monthly Expenses'!BE50</f>
        <v>5.5281826666666672E-2</v>
      </c>
      <c r="G172" s="24">
        <f>'Monthly Expenses'!BF50</f>
        <v>0.38748943925233648</v>
      </c>
      <c r="H172" s="292"/>
      <c r="I172" s="293"/>
    </row>
    <row r="174" spans="2:9" x14ac:dyDescent="0.25">
      <c r="B174" s="190" t="s">
        <v>93</v>
      </c>
      <c r="C174" s="14"/>
      <c r="D174" s="14"/>
      <c r="E174" s="14"/>
      <c r="F174" s="14"/>
      <c r="G174" s="14"/>
      <c r="H174" s="292"/>
    </row>
    <row r="175" spans="2:9" ht="31.15" customHeight="1" x14ac:dyDescent="0.25">
      <c r="B175" s="319" t="s">
        <v>286</v>
      </c>
      <c r="C175" s="320"/>
      <c r="D175" s="320"/>
      <c r="E175" s="320"/>
      <c r="F175" s="320"/>
      <c r="G175" s="321"/>
    </row>
    <row r="177" spans="2:9" x14ac:dyDescent="0.25">
      <c r="B177" s="190" t="s">
        <v>94</v>
      </c>
      <c r="C177" s="14"/>
      <c r="D177" s="14"/>
      <c r="E177" s="14"/>
      <c r="F177" s="14"/>
      <c r="G177" s="14"/>
    </row>
    <row r="178" spans="2:9" ht="14.45" customHeight="1" x14ac:dyDescent="0.25">
      <c r="B178" s="319" t="s">
        <v>287</v>
      </c>
      <c r="C178" s="320"/>
      <c r="D178" s="320"/>
      <c r="E178" s="320"/>
      <c r="F178" s="320"/>
      <c r="G178" s="321"/>
    </row>
    <row r="179" spans="2:9" x14ac:dyDescent="0.25">
      <c r="B179" s="191"/>
    </row>
    <row r="180" spans="2:9" x14ac:dyDescent="0.25">
      <c r="B180" s="190" t="s">
        <v>95</v>
      </c>
      <c r="C180" s="14"/>
      <c r="D180" s="14"/>
      <c r="E180" s="14"/>
      <c r="F180" s="14"/>
      <c r="G180" s="14"/>
    </row>
    <row r="181" spans="2:9" ht="31.9" customHeight="1" x14ac:dyDescent="0.25">
      <c r="B181" s="319" t="s">
        <v>249</v>
      </c>
      <c r="C181" s="320"/>
      <c r="D181" s="320"/>
      <c r="E181" s="320"/>
      <c r="F181" s="320"/>
      <c r="G181" s="321"/>
    </row>
    <row r="183" spans="2:9" x14ac:dyDescent="0.25">
      <c r="B183" s="287" t="s">
        <v>215</v>
      </c>
      <c r="C183" s="183"/>
      <c r="D183" s="183"/>
      <c r="E183" s="183"/>
      <c r="F183" s="183"/>
      <c r="G183" s="184"/>
    </row>
    <row r="184" spans="2:9" x14ac:dyDescent="0.25">
      <c r="B184" s="280" t="s">
        <v>246</v>
      </c>
      <c r="G184" s="185"/>
    </row>
    <row r="185" spans="2:9" x14ac:dyDescent="0.25">
      <c r="B185" s="281" t="s">
        <v>245</v>
      </c>
      <c r="C185" s="186"/>
      <c r="D185" s="186"/>
      <c r="E185" s="186"/>
      <c r="F185" s="186"/>
      <c r="G185" s="187"/>
    </row>
    <row r="186" spans="2:9" x14ac:dyDescent="0.25">
      <c r="B186" s="181"/>
      <c r="H186" s="292"/>
      <c r="I186" s="293"/>
    </row>
    <row r="187" spans="2:9" ht="22.5" x14ac:dyDescent="0.25">
      <c r="B187" s="188" t="s">
        <v>31</v>
      </c>
      <c r="C187" s="189"/>
      <c r="D187" s="188" t="s">
        <v>276</v>
      </c>
      <c r="E187" s="188" t="s">
        <v>277</v>
      </c>
      <c r="F187" s="188" t="s">
        <v>91</v>
      </c>
      <c r="G187" s="188" t="s">
        <v>92</v>
      </c>
      <c r="H187" s="294"/>
      <c r="I187" s="295"/>
    </row>
    <row r="188" spans="2:9" x14ac:dyDescent="0.25">
      <c r="B188" s="205" t="s">
        <v>247</v>
      </c>
      <c r="D188" s="271">
        <f>'Monthly Expenses'!BC58</f>
        <v>0.10283333333333333</v>
      </c>
      <c r="E188" s="271">
        <f>'Monthly Expenses'!BD58</f>
        <v>4.8654000000000003E-2</v>
      </c>
      <c r="F188" s="271">
        <f>'Monthly Expenses'!BE58</f>
        <v>5.4179333333333329E-2</v>
      </c>
      <c r="G188" s="24">
        <f>'Monthly Expenses'!BF58</f>
        <v>0.52686547811993512</v>
      </c>
      <c r="H188" s="292"/>
      <c r="I188" s="293"/>
    </row>
    <row r="190" spans="2:9" x14ac:dyDescent="0.25">
      <c r="B190" s="190" t="s">
        <v>93</v>
      </c>
      <c r="C190" s="14"/>
      <c r="D190" s="14"/>
      <c r="E190" s="14"/>
      <c r="F190" s="14"/>
      <c r="G190" s="14"/>
      <c r="H190" s="292"/>
    </row>
    <row r="191" spans="2:9" ht="14.45" customHeight="1" x14ac:dyDescent="0.25">
      <c r="B191" s="316" t="s">
        <v>288</v>
      </c>
      <c r="C191" s="317"/>
      <c r="D191" s="317"/>
      <c r="E191" s="317"/>
      <c r="F191" s="317"/>
      <c r="G191" s="318"/>
    </row>
    <row r="193" spans="2:9" x14ac:dyDescent="0.25">
      <c r="B193" s="190" t="s">
        <v>94</v>
      </c>
      <c r="C193" s="14"/>
      <c r="D193" s="14"/>
      <c r="E193" s="14"/>
      <c r="F193" s="14"/>
      <c r="G193" s="14"/>
    </row>
    <row r="194" spans="2:9" ht="14.45" customHeight="1" x14ac:dyDescent="0.25">
      <c r="B194" s="316" t="s">
        <v>288</v>
      </c>
      <c r="C194" s="317"/>
      <c r="D194" s="317"/>
      <c r="E194" s="317"/>
      <c r="F194" s="317"/>
      <c r="G194" s="318"/>
    </row>
    <row r="195" spans="2:9" x14ac:dyDescent="0.25">
      <c r="B195" s="191"/>
    </row>
    <row r="196" spans="2:9" x14ac:dyDescent="0.25">
      <c r="B196" s="190" t="s">
        <v>95</v>
      </c>
      <c r="C196" s="14"/>
      <c r="D196" s="14"/>
      <c r="E196" s="14"/>
      <c r="F196" s="14"/>
      <c r="G196" s="14"/>
    </row>
    <row r="197" spans="2:9" ht="28.15" customHeight="1" x14ac:dyDescent="0.25">
      <c r="B197" s="316" t="s">
        <v>171</v>
      </c>
      <c r="C197" s="317"/>
      <c r="D197" s="317"/>
      <c r="E197" s="317"/>
      <c r="F197" s="317"/>
      <c r="G197" s="318"/>
    </row>
    <row r="199" spans="2:9" x14ac:dyDescent="0.25">
      <c r="B199" s="287" t="s">
        <v>219</v>
      </c>
      <c r="C199" s="183"/>
      <c r="D199" s="183"/>
      <c r="E199" s="183"/>
      <c r="F199" s="183"/>
      <c r="G199" s="184"/>
    </row>
    <row r="200" spans="2:9" x14ac:dyDescent="0.25">
      <c r="B200" s="280" t="s">
        <v>211</v>
      </c>
      <c r="G200" s="185"/>
    </row>
    <row r="201" spans="2:9" x14ac:dyDescent="0.25">
      <c r="B201" s="281" t="s">
        <v>212</v>
      </c>
      <c r="C201" s="186"/>
      <c r="D201" s="186"/>
      <c r="E201" s="186"/>
      <c r="F201" s="186"/>
      <c r="G201" s="187"/>
    </row>
    <row r="202" spans="2:9" x14ac:dyDescent="0.25">
      <c r="B202" s="181"/>
      <c r="H202" s="292"/>
      <c r="I202" s="293"/>
    </row>
    <row r="203" spans="2:9" ht="22.5" x14ac:dyDescent="0.25">
      <c r="B203" s="188" t="s">
        <v>31</v>
      </c>
      <c r="C203" s="189"/>
      <c r="D203" s="188" t="s">
        <v>276</v>
      </c>
      <c r="E203" s="188" t="s">
        <v>277</v>
      </c>
      <c r="F203" s="188" t="s">
        <v>91</v>
      </c>
      <c r="G203" s="188" t="s">
        <v>92</v>
      </c>
      <c r="H203" s="294"/>
      <c r="I203" s="295"/>
    </row>
    <row r="204" spans="2:9" x14ac:dyDescent="0.25">
      <c r="B204" s="205" t="s">
        <v>213</v>
      </c>
      <c r="D204" s="253">
        <f>'Monthly Expenses'!BC35</f>
        <v>5.3749999999999999E-2</v>
      </c>
      <c r="E204" s="253">
        <f>'Monthly Expenses'!BD35</f>
        <v>0</v>
      </c>
      <c r="F204" s="253">
        <f>'Monthly Expenses'!BE35</f>
        <v>5.3749999999999999E-2</v>
      </c>
      <c r="G204" s="9">
        <f>'Monthly Expenses'!BF35</f>
        <v>1</v>
      </c>
      <c r="H204" s="292"/>
      <c r="I204" s="293"/>
    </row>
    <row r="206" spans="2:9" x14ac:dyDescent="0.25">
      <c r="B206" s="190" t="s">
        <v>93</v>
      </c>
      <c r="C206" s="14"/>
      <c r="D206" s="14"/>
      <c r="E206" s="14"/>
      <c r="F206" s="14"/>
      <c r="G206" s="14"/>
      <c r="H206" s="292"/>
    </row>
    <row r="207" spans="2:9" x14ac:dyDescent="0.25">
      <c r="B207" s="316" t="s">
        <v>289</v>
      </c>
      <c r="C207" s="317"/>
      <c r="D207" s="317"/>
      <c r="E207" s="317"/>
      <c r="F207" s="317"/>
      <c r="G207" s="318"/>
    </row>
    <row r="209" spans="2:15" x14ac:dyDescent="0.25">
      <c r="B209" s="190" t="s">
        <v>94</v>
      </c>
      <c r="C209" s="14"/>
      <c r="D209" s="14"/>
      <c r="E209" s="14"/>
      <c r="F209" s="14"/>
      <c r="G209" s="14"/>
    </row>
    <row r="210" spans="2:15" ht="14.45" customHeight="1" x14ac:dyDescent="0.25">
      <c r="B210" s="316" t="s">
        <v>289</v>
      </c>
      <c r="C210" s="317"/>
      <c r="D210" s="317"/>
      <c r="E210" s="317"/>
      <c r="F210" s="317"/>
      <c r="G210" s="318"/>
    </row>
    <row r="211" spans="2:15" x14ac:dyDescent="0.25">
      <c r="B211" s="191"/>
    </row>
    <row r="212" spans="2:15" x14ac:dyDescent="0.25">
      <c r="B212" s="190" t="s">
        <v>95</v>
      </c>
      <c r="C212" s="14"/>
      <c r="D212" s="14"/>
      <c r="E212" s="14"/>
      <c r="F212" s="14"/>
      <c r="G212" s="14"/>
    </row>
    <row r="213" spans="2:15" x14ac:dyDescent="0.25">
      <c r="B213" s="316" t="s">
        <v>171</v>
      </c>
      <c r="C213" s="317"/>
      <c r="D213" s="317"/>
      <c r="E213" s="317"/>
      <c r="F213" s="317"/>
      <c r="G213" s="318"/>
    </row>
    <row r="215" spans="2:15" x14ac:dyDescent="0.25">
      <c r="B215" s="287" t="s">
        <v>231</v>
      </c>
      <c r="C215" s="183"/>
      <c r="D215" s="183"/>
      <c r="E215" s="183"/>
      <c r="F215" s="183"/>
      <c r="G215" s="184"/>
      <c r="J215" s="291"/>
      <c r="K215" s="291"/>
      <c r="L215" s="291"/>
      <c r="M215" s="291"/>
      <c r="N215" s="291"/>
      <c r="O215" s="291"/>
    </row>
    <row r="216" spans="2:15" x14ac:dyDescent="0.25">
      <c r="B216" s="280" t="s">
        <v>228</v>
      </c>
      <c r="G216" s="185"/>
    </row>
    <row r="217" spans="2:15" x14ac:dyDescent="0.25">
      <c r="B217" s="281" t="s">
        <v>229</v>
      </c>
      <c r="C217" s="186"/>
      <c r="D217" s="186"/>
      <c r="E217" s="186"/>
      <c r="F217" s="186"/>
      <c r="G217" s="187"/>
    </row>
    <row r="218" spans="2:15" x14ac:dyDescent="0.25">
      <c r="B218" s="181"/>
      <c r="H218" s="292"/>
      <c r="I218" s="293"/>
    </row>
    <row r="219" spans="2:15" ht="22.5" x14ac:dyDescent="0.25">
      <c r="B219" s="188" t="s">
        <v>31</v>
      </c>
      <c r="C219" s="189"/>
      <c r="D219" s="188" t="s">
        <v>276</v>
      </c>
      <c r="E219" s="188" t="s">
        <v>277</v>
      </c>
      <c r="F219" s="188" t="s">
        <v>91</v>
      </c>
      <c r="G219" s="188" t="s">
        <v>92</v>
      </c>
      <c r="H219" s="294"/>
      <c r="I219" s="295"/>
    </row>
    <row r="220" spans="2:15" x14ac:dyDescent="0.25">
      <c r="B220" s="205" t="s">
        <v>230</v>
      </c>
      <c r="D220" s="271">
        <f>'Monthly Expenses'!BC21</f>
        <v>5.3333333333333332E-3</v>
      </c>
      <c r="E220" s="271">
        <f>'Monthly Expenses'!BD21</f>
        <v>3.3134900000000001E-3</v>
      </c>
      <c r="F220" s="271">
        <f>'Monthly Expenses'!BE21</f>
        <v>2.0198433333333331E-3</v>
      </c>
      <c r="G220" s="24">
        <f>'Monthly Expenses'!BF21</f>
        <v>0.37872062499999998</v>
      </c>
      <c r="H220" s="292"/>
      <c r="I220" s="293"/>
    </row>
    <row r="222" spans="2:15" x14ac:dyDescent="0.25">
      <c r="B222" s="190" t="s">
        <v>93</v>
      </c>
      <c r="C222" s="14"/>
      <c r="D222" s="14"/>
      <c r="E222" s="14"/>
      <c r="F222" s="14"/>
      <c r="G222" s="14"/>
      <c r="H222" s="292"/>
    </row>
    <row r="223" spans="2:15" x14ac:dyDescent="0.25">
      <c r="B223" s="316" t="s">
        <v>290</v>
      </c>
      <c r="C223" s="317"/>
      <c r="D223" s="317"/>
      <c r="E223" s="317"/>
      <c r="F223" s="317"/>
      <c r="G223" s="318"/>
    </row>
    <row r="225" spans="2:9" x14ac:dyDescent="0.25">
      <c r="B225" s="190" t="s">
        <v>94</v>
      </c>
      <c r="C225" s="14"/>
      <c r="D225" s="14"/>
      <c r="E225" s="14"/>
      <c r="F225" s="14"/>
      <c r="G225" s="14"/>
    </row>
    <row r="226" spans="2:9" ht="14.45" customHeight="1" x14ac:dyDescent="0.25">
      <c r="B226" s="316" t="s">
        <v>290</v>
      </c>
      <c r="C226" s="317"/>
      <c r="D226" s="317"/>
      <c r="E226" s="317"/>
      <c r="F226" s="317"/>
      <c r="G226" s="318"/>
    </row>
    <row r="227" spans="2:9" x14ac:dyDescent="0.25">
      <c r="B227" s="191"/>
    </row>
    <row r="228" spans="2:9" x14ac:dyDescent="0.25">
      <c r="B228" s="190" t="s">
        <v>95</v>
      </c>
      <c r="C228" s="14"/>
      <c r="D228" s="14"/>
      <c r="E228" s="14"/>
      <c r="F228" s="14"/>
      <c r="G228" s="14"/>
    </row>
    <row r="229" spans="2:9" x14ac:dyDescent="0.25">
      <c r="B229" s="316" t="s">
        <v>171</v>
      </c>
      <c r="C229" s="317"/>
      <c r="D229" s="317"/>
      <c r="E229" s="317"/>
      <c r="F229" s="317"/>
      <c r="G229" s="318"/>
    </row>
    <row r="231" spans="2:9" x14ac:dyDescent="0.25">
      <c r="B231" s="287" t="s">
        <v>232</v>
      </c>
      <c r="C231" s="183"/>
      <c r="D231" s="183"/>
      <c r="E231" s="183"/>
      <c r="F231" s="183"/>
      <c r="G231" s="184"/>
    </row>
    <row r="232" spans="2:9" x14ac:dyDescent="0.25">
      <c r="B232" s="280" t="s">
        <v>216</v>
      </c>
      <c r="G232" s="185"/>
    </row>
    <row r="233" spans="2:9" x14ac:dyDescent="0.25">
      <c r="B233" s="281" t="s">
        <v>217</v>
      </c>
      <c r="C233" s="186"/>
      <c r="D233" s="186"/>
      <c r="E233" s="186"/>
      <c r="F233" s="186"/>
      <c r="G233" s="187"/>
    </row>
    <row r="234" spans="2:9" x14ac:dyDescent="0.25">
      <c r="B234" s="181"/>
      <c r="H234" s="292"/>
      <c r="I234" s="293"/>
    </row>
    <row r="235" spans="2:9" ht="22.5" x14ac:dyDescent="0.25">
      <c r="B235" s="188" t="s">
        <v>31</v>
      </c>
      <c r="C235" s="189"/>
      <c r="D235" s="188" t="s">
        <v>276</v>
      </c>
      <c r="E235" s="188" t="s">
        <v>277</v>
      </c>
      <c r="F235" s="188" t="s">
        <v>91</v>
      </c>
      <c r="G235" s="188" t="s">
        <v>92</v>
      </c>
      <c r="H235" s="294"/>
      <c r="I235" s="295"/>
    </row>
    <row r="236" spans="2:9" x14ac:dyDescent="0.25">
      <c r="B236" s="205" t="s">
        <v>218</v>
      </c>
      <c r="D236" s="253">
        <f>'Monthly Expenses'!BC25</f>
        <v>6.0000000000000001E-3</v>
      </c>
      <c r="E236" s="253">
        <f>'Monthly Expenses'!BD25</f>
        <v>-2.556253E-2</v>
      </c>
      <c r="F236" s="253">
        <f>'Monthly Expenses'!BE25</f>
        <v>3.1562529999999998E-2</v>
      </c>
      <c r="G236" s="9">
        <f>'Monthly Expenses'!BF25</f>
        <v>5.2604216666666659</v>
      </c>
      <c r="H236" s="292"/>
      <c r="I236" s="293"/>
    </row>
    <row r="238" spans="2:9" x14ac:dyDescent="0.25">
      <c r="B238" s="190" t="s">
        <v>93</v>
      </c>
      <c r="C238" s="14"/>
      <c r="D238" s="14"/>
      <c r="E238" s="14"/>
      <c r="F238" s="14"/>
      <c r="G238" s="14"/>
      <c r="H238" s="292"/>
    </row>
    <row r="239" spans="2:9" ht="32.450000000000003" customHeight="1" x14ac:dyDescent="0.25">
      <c r="B239" s="316" t="s">
        <v>291</v>
      </c>
      <c r="C239" s="317"/>
      <c r="D239" s="317"/>
      <c r="E239" s="317"/>
      <c r="F239" s="317"/>
      <c r="G239" s="318"/>
    </row>
    <row r="241" spans="2:9" x14ac:dyDescent="0.25">
      <c r="B241" s="190" t="s">
        <v>94</v>
      </c>
      <c r="C241" s="14"/>
      <c r="D241" s="14"/>
      <c r="E241" s="14"/>
      <c r="F241" s="14"/>
      <c r="G241" s="14"/>
    </row>
    <row r="242" spans="2:9" ht="14.45" customHeight="1" x14ac:dyDescent="0.25">
      <c r="B242" s="316" t="s">
        <v>292</v>
      </c>
      <c r="C242" s="317"/>
      <c r="D242" s="317"/>
      <c r="E242" s="317"/>
      <c r="F242" s="317"/>
      <c r="G242" s="318"/>
    </row>
    <row r="243" spans="2:9" x14ac:dyDescent="0.25">
      <c r="B243" s="191"/>
    </row>
    <row r="244" spans="2:9" x14ac:dyDescent="0.25">
      <c r="B244" s="190" t="s">
        <v>95</v>
      </c>
      <c r="C244" s="14"/>
      <c r="D244" s="14"/>
      <c r="E244" s="14"/>
      <c r="F244" s="14"/>
      <c r="G244" s="14"/>
    </row>
    <row r="245" spans="2:9" x14ac:dyDescent="0.25">
      <c r="B245" s="316" t="s">
        <v>179</v>
      </c>
      <c r="C245" s="317"/>
      <c r="D245" s="317"/>
      <c r="E245" s="317"/>
      <c r="F245" s="317"/>
      <c r="G245" s="318"/>
    </row>
    <row r="247" spans="2:9" x14ac:dyDescent="0.25">
      <c r="B247" s="287" t="s">
        <v>233</v>
      </c>
      <c r="C247" s="183"/>
      <c r="D247" s="183"/>
      <c r="E247" s="183"/>
      <c r="F247" s="183"/>
      <c r="G247" s="184"/>
    </row>
    <row r="248" spans="2:9" x14ac:dyDescent="0.25">
      <c r="B248" s="280" t="s">
        <v>242</v>
      </c>
      <c r="G248" s="185"/>
    </row>
    <row r="249" spans="2:9" x14ac:dyDescent="0.25">
      <c r="B249" s="281" t="s">
        <v>243</v>
      </c>
      <c r="C249" s="186"/>
      <c r="D249" s="186"/>
      <c r="E249" s="186"/>
      <c r="F249" s="186"/>
      <c r="G249" s="187"/>
    </row>
    <row r="250" spans="2:9" x14ac:dyDescent="0.25">
      <c r="B250" s="181"/>
      <c r="H250" s="292"/>
      <c r="I250" s="293"/>
    </row>
    <row r="251" spans="2:9" ht="22.5" x14ac:dyDescent="0.25">
      <c r="B251" s="188" t="s">
        <v>31</v>
      </c>
      <c r="C251" s="189"/>
      <c r="D251" s="188" t="s">
        <v>276</v>
      </c>
      <c r="E251" s="188" t="s">
        <v>277</v>
      </c>
      <c r="F251" s="188" t="s">
        <v>91</v>
      </c>
      <c r="G251" s="188" t="s">
        <v>92</v>
      </c>
      <c r="H251" s="294"/>
      <c r="I251" s="295"/>
    </row>
    <row r="252" spans="2:9" x14ac:dyDescent="0.25">
      <c r="B252" s="205" t="s">
        <v>244</v>
      </c>
      <c r="D252" s="271">
        <f>'Monthly Expenses'!BC24</f>
        <v>6.6416666666666652E-2</v>
      </c>
      <c r="E252" s="271">
        <f>'Monthly Expenses'!BD24</f>
        <v>4.0286480000000006E-2</v>
      </c>
      <c r="F252" s="271">
        <f>'Monthly Expenses'!BE24</f>
        <v>2.6130186666666645E-2</v>
      </c>
      <c r="G252" s="24">
        <f>'Monthly Expenses'!BF24</f>
        <v>0.39342815558343763</v>
      </c>
      <c r="H252" s="292"/>
      <c r="I252" s="293"/>
    </row>
    <row r="254" spans="2:9" x14ac:dyDescent="0.25">
      <c r="B254" s="190" t="s">
        <v>93</v>
      </c>
      <c r="C254" s="14"/>
      <c r="D254" s="14"/>
      <c r="E254" s="14"/>
      <c r="F254" s="14"/>
      <c r="G254" s="14"/>
      <c r="H254" s="292"/>
    </row>
    <row r="255" spans="2:9" ht="33" customHeight="1" x14ac:dyDescent="0.25">
      <c r="B255" s="319" t="s">
        <v>293</v>
      </c>
      <c r="C255" s="320"/>
      <c r="D255" s="320"/>
      <c r="E255" s="320"/>
      <c r="F255" s="320"/>
      <c r="G255" s="321"/>
    </row>
    <row r="257" spans="2:9" x14ac:dyDescent="0.25">
      <c r="B257" s="190" t="s">
        <v>94</v>
      </c>
      <c r="C257" s="14"/>
      <c r="D257" s="14"/>
      <c r="E257" s="14"/>
      <c r="F257" s="14"/>
      <c r="G257" s="14"/>
    </row>
    <row r="258" spans="2:9" ht="14.45" customHeight="1" x14ac:dyDescent="0.25">
      <c r="B258" s="319" t="s">
        <v>294</v>
      </c>
      <c r="C258" s="320"/>
      <c r="D258" s="320"/>
      <c r="E258" s="320"/>
      <c r="F258" s="320"/>
      <c r="G258" s="321"/>
    </row>
    <row r="259" spans="2:9" x14ac:dyDescent="0.25">
      <c r="B259" s="191"/>
    </row>
    <row r="260" spans="2:9" x14ac:dyDescent="0.25">
      <c r="B260" s="190" t="s">
        <v>95</v>
      </c>
      <c r="C260" s="14"/>
      <c r="D260" s="14"/>
      <c r="E260" s="14"/>
      <c r="F260" s="14"/>
      <c r="G260" s="14"/>
    </row>
    <row r="261" spans="2:9" ht="28.9" customHeight="1" x14ac:dyDescent="0.25">
      <c r="B261" s="319" t="s">
        <v>249</v>
      </c>
      <c r="C261" s="320"/>
      <c r="D261" s="320"/>
      <c r="E261" s="320"/>
      <c r="F261" s="320"/>
      <c r="G261" s="321"/>
    </row>
    <row r="263" spans="2:9" x14ac:dyDescent="0.25">
      <c r="B263" s="287" t="s">
        <v>248</v>
      </c>
      <c r="C263" s="183"/>
      <c r="D263" s="183"/>
      <c r="E263" s="183"/>
      <c r="F263" s="183"/>
      <c r="G263" s="184"/>
    </row>
    <row r="264" spans="2:9" x14ac:dyDescent="0.25">
      <c r="B264" s="280" t="s">
        <v>222</v>
      </c>
      <c r="G264" s="185"/>
    </row>
    <row r="265" spans="2:9" x14ac:dyDescent="0.25">
      <c r="B265" s="281" t="s">
        <v>223</v>
      </c>
      <c r="C265" s="186"/>
      <c r="D265" s="186"/>
      <c r="E265" s="186"/>
      <c r="F265" s="186"/>
      <c r="G265" s="187"/>
    </row>
    <row r="266" spans="2:9" x14ac:dyDescent="0.25">
      <c r="B266" s="181"/>
      <c r="H266" s="292"/>
      <c r="I266" s="293"/>
    </row>
    <row r="267" spans="2:9" ht="22.5" x14ac:dyDescent="0.25">
      <c r="B267" s="188" t="s">
        <v>31</v>
      </c>
      <c r="C267" s="189"/>
      <c r="D267" s="188" t="s">
        <v>276</v>
      </c>
      <c r="E267" s="188" t="s">
        <v>277</v>
      </c>
      <c r="F267" s="188" t="s">
        <v>91</v>
      </c>
      <c r="G267" s="188" t="s">
        <v>92</v>
      </c>
      <c r="H267" s="294"/>
      <c r="I267" s="295"/>
    </row>
    <row r="268" spans="2:9" x14ac:dyDescent="0.25">
      <c r="B268" s="205" t="s">
        <v>224</v>
      </c>
      <c r="D268" s="271">
        <f>'Monthly Expenses'!BC52</f>
        <v>1.5583333333333333E-2</v>
      </c>
      <c r="E268" s="271">
        <f>'Monthly Expenses'!BD52</f>
        <v>2.0200000000000001E-3</v>
      </c>
      <c r="F268" s="271">
        <f>'Monthly Expenses'!BE52</f>
        <v>1.3563333333333333E-2</v>
      </c>
      <c r="G268" s="24">
        <f>'Monthly Expenses'!BF52</f>
        <v>0.87037433155080224</v>
      </c>
      <c r="H268" s="292"/>
      <c r="I268" s="293"/>
    </row>
    <row r="270" spans="2:9" x14ac:dyDescent="0.25">
      <c r="B270" s="190" t="s">
        <v>93</v>
      </c>
      <c r="C270" s="14"/>
      <c r="D270" s="14"/>
      <c r="E270" s="14"/>
      <c r="F270" s="14"/>
      <c r="G270" s="14"/>
      <c r="H270" s="292"/>
    </row>
    <row r="271" spans="2:9" ht="14.45" customHeight="1" x14ac:dyDescent="0.25">
      <c r="B271" s="316" t="s">
        <v>295</v>
      </c>
      <c r="C271" s="317"/>
      <c r="D271" s="317"/>
      <c r="E271" s="317"/>
      <c r="F271" s="317"/>
      <c r="G271" s="318"/>
    </row>
    <row r="273" spans="2:9" x14ac:dyDescent="0.25">
      <c r="B273" s="190" t="s">
        <v>94</v>
      </c>
      <c r="C273" s="14"/>
      <c r="D273" s="14"/>
      <c r="E273" s="14"/>
      <c r="F273" s="14"/>
      <c r="G273" s="14"/>
    </row>
    <row r="274" spans="2:9" ht="14.45" customHeight="1" x14ac:dyDescent="0.25">
      <c r="B274" s="316" t="s">
        <v>295</v>
      </c>
      <c r="C274" s="317"/>
      <c r="D274" s="317"/>
      <c r="E274" s="317"/>
      <c r="F274" s="317"/>
      <c r="G274" s="318"/>
    </row>
    <row r="275" spans="2:9" x14ac:dyDescent="0.25">
      <c r="B275" s="191"/>
    </row>
    <row r="276" spans="2:9" x14ac:dyDescent="0.25">
      <c r="B276" s="190" t="s">
        <v>95</v>
      </c>
      <c r="C276" s="14"/>
      <c r="D276" s="14"/>
      <c r="E276" s="14"/>
      <c r="F276" s="14"/>
      <c r="G276" s="14"/>
    </row>
    <row r="277" spans="2:9" ht="14.45" customHeight="1" x14ac:dyDescent="0.25">
      <c r="B277" s="316" t="s">
        <v>171</v>
      </c>
      <c r="C277" s="317"/>
      <c r="D277" s="317"/>
      <c r="E277" s="317"/>
      <c r="F277" s="317"/>
      <c r="G277" s="318"/>
    </row>
    <row r="279" spans="2:9" x14ac:dyDescent="0.25">
      <c r="B279" s="287" t="s">
        <v>257</v>
      </c>
      <c r="C279" s="183"/>
      <c r="D279" s="183"/>
      <c r="E279" s="183"/>
      <c r="F279" s="183"/>
      <c r="G279" s="184"/>
    </row>
    <row r="280" spans="2:9" x14ac:dyDescent="0.25">
      <c r="B280" s="280" t="s">
        <v>263</v>
      </c>
      <c r="G280" s="185"/>
    </row>
    <row r="281" spans="2:9" x14ac:dyDescent="0.25">
      <c r="B281" s="281" t="s">
        <v>264</v>
      </c>
      <c r="C281" s="186"/>
      <c r="D281" s="186"/>
      <c r="E281" s="186"/>
      <c r="F281" s="186"/>
      <c r="G281" s="187"/>
    </row>
    <row r="282" spans="2:9" x14ac:dyDescent="0.25">
      <c r="B282" s="181"/>
      <c r="H282" s="292"/>
      <c r="I282" s="293"/>
    </row>
    <row r="283" spans="2:9" ht="22.5" x14ac:dyDescent="0.25">
      <c r="B283" s="188" t="s">
        <v>31</v>
      </c>
      <c r="C283" s="189"/>
      <c r="D283" s="188" t="s">
        <v>276</v>
      </c>
      <c r="E283" s="188" t="s">
        <v>277</v>
      </c>
      <c r="F283" s="188" t="s">
        <v>91</v>
      </c>
      <c r="G283" s="188" t="s">
        <v>92</v>
      </c>
      <c r="H283" s="294"/>
      <c r="I283" s="295"/>
    </row>
    <row r="284" spans="2:9" x14ac:dyDescent="0.25">
      <c r="B284" s="205" t="s">
        <v>265</v>
      </c>
      <c r="D284" s="253">
        <f>'Monthly Expenses'!BC49</f>
        <v>2.0333333333333332E-2</v>
      </c>
      <c r="E284" s="253">
        <f>'Monthly Expenses'!BD49</f>
        <v>3.1695960000000002E-2</v>
      </c>
      <c r="F284" s="253">
        <f>'Monthly Expenses'!BE49</f>
        <v>-1.136262666666667E-2</v>
      </c>
      <c r="G284" s="9">
        <f>'Monthly Expenses'!BF49</f>
        <v>-0.55881770491803306</v>
      </c>
      <c r="H284" s="292"/>
      <c r="I284" s="293"/>
    </row>
    <row r="286" spans="2:9" x14ac:dyDescent="0.25">
      <c r="B286" s="190" t="s">
        <v>93</v>
      </c>
      <c r="C286" s="14"/>
      <c r="D286" s="14"/>
      <c r="E286" s="14"/>
      <c r="F286" s="14"/>
      <c r="G286" s="14"/>
      <c r="H286" s="292"/>
    </row>
    <row r="287" spans="2:9" ht="14.45" customHeight="1" x14ac:dyDescent="0.25">
      <c r="B287" s="316" t="s">
        <v>296</v>
      </c>
      <c r="C287" s="317"/>
      <c r="D287" s="317"/>
      <c r="E287" s="317"/>
      <c r="F287" s="317"/>
      <c r="G287" s="318"/>
    </row>
    <row r="289" spans="2:9" x14ac:dyDescent="0.25">
      <c r="B289" s="190" t="s">
        <v>94</v>
      </c>
      <c r="C289" s="14"/>
      <c r="D289" s="14"/>
      <c r="E289" s="14"/>
      <c r="F289" s="14"/>
      <c r="G289" s="14"/>
    </row>
    <row r="290" spans="2:9" ht="14.45" customHeight="1" x14ac:dyDescent="0.25">
      <c r="B290" s="316" t="s">
        <v>296</v>
      </c>
      <c r="C290" s="317"/>
      <c r="D290" s="317"/>
      <c r="E290" s="317"/>
      <c r="F290" s="317"/>
      <c r="G290" s="318"/>
    </row>
    <row r="291" spans="2:9" x14ac:dyDescent="0.25">
      <c r="B291" s="191"/>
    </row>
    <row r="292" spans="2:9" x14ac:dyDescent="0.25">
      <c r="B292" s="190" t="s">
        <v>95</v>
      </c>
      <c r="C292" s="14"/>
      <c r="D292" s="14"/>
      <c r="E292" s="14"/>
      <c r="F292" s="14"/>
      <c r="G292" s="14"/>
    </row>
    <row r="293" spans="2:9" ht="14.45" customHeight="1" x14ac:dyDescent="0.25">
      <c r="B293" s="316" t="s">
        <v>171</v>
      </c>
      <c r="C293" s="317"/>
      <c r="D293" s="317"/>
      <c r="E293" s="317"/>
      <c r="F293" s="317"/>
      <c r="G293" s="318"/>
    </row>
    <row r="295" spans="2:9" x14ac:dyDescent="0.25">
      <c r="B295" s="287" t="s">
        <v>258</v>
      </c>
      <c r="C295" s="183"/>
      <c r="D295" s="183"/>
      <c r="E295" s="183"/>
      <c r="F295" s="183"/>
      <c r="G295" s="184"/>
    </row>
    <row r="296" spans="2:9" x14ac:dyDescent="0.25">
      <c r="B296" s="280" t="s">
        <v>259</v>
      </c>
      <c r="G296" s="185"/>
    </row>
    <row r="297" spans="2:9" x14ac:dyDescent="0.25">
      <c r="B297" s="281" t="s">
        <v>260</v>
      </c>
      <c r="C297" s="186"/>
      <c r="D297" s="186"/>
      <c r="E297" s="186"/>
      <c r="F297" s="186"/>
      <c r="G297" s="187"/>
    </row>
    <row r="298" spans="2:9" x14ac:dyDescent="0.25">
      <c r="B298" s="181"/>
      <c r="H298" s="292"/>
      <c r="I298" s="293"/>
    </row>
    <row r="299" spans="2:9" ht="22.5" x14ac:dyDescent="0.25">
      <c r="B299" s="188" t="s">
        <v>31</v>
      </c>
      <c r="C299" s="189"/>
      <c r="D299" s="188" t="s">
        <v>276</v>
      </c>
      <c r="E299" s="188" t="s">
        <v>277</v>
      </c>
      <c r="F299" s="188" t="s">
        <v>91</v>
      </c>
      <c r="G299" s="188" t="s">
        <v>92</v>
      </c>
      <c r="H299" s="294"/>
      <c r="I299" s="295"/>
    </row>
    <row r="300" spans="2:9" x14ac:dyDescent="0.25">
      <c r="B300" s="205" t="s">
        <v>261</v>
      </c>
      <c r="D300" s="253">
        <f>'Monthly Expenses'!BC22</f>
        <v>2.1250000000000002E-2</v>
      </c>
      <c r="E300" s="253">
        <f>'Monthly Expenses'!BD22</f>
        <v>2.7830850000000001E-2</v>
      </c>
      <c r="F300" s="253">
        <f>'Monthly Expenses'!BE22</f>
        <v>-6.5808499999999992E-3</v>
      </c>
      <c r="G300" s="9">
        <f>'Monthly Expenses'!BF22</f>
        <v>-0.30968705882352937</v>
      </c>
      <c r="H300" s="292"/>
      <c r="I300" s="293"/>
    </row>
    <row r="302" spans="2:9" x14ac:dyDescent="0.25">
      <c r="B302" s="190" t="s">
        <v>93</v>
      </c>
      <c r="C302" s="14"/>
      <c r="D302" s="14"/>
      <c r="E302" s="14"/>
      <c r="F302" s="14"/>
      <c r="G302" s="14"/>
      <c r="H302" s="292"/>
    </row>
    <row r="303" spans="2:9" ht="14.45" customHeight="1" x14ac:dyDescent="0.25">
      <c r="B303" s="316" t="s">
        <v>297</v>
      </c>
      <c r="C303" s="317"/>
      <c r="D303" s="317"/>
      <c r="E303" s="317"/>
      <c r="F303" s="317"/>
      <c r="G303" s="318"/>
    </row>
    <row r="305" spans="2:9" x14ac:dyDescent="0.25">
      <c r="B305" s="190" t="s">
        <v>94</v>
      </c>
      <c r="C305" s="14"/>
      <c r="D305" s="14"/>
      <c r="E305" s="14"/>
      <c r="F305" s="14"/>
      <c r="G305" s="14"/>
    </row>
    <row r="306" spans="2:9" ht="14.45" customHeight="1" x14ac:dyDescent="0.25">
      <c r="B306" s="316" t="s">
        <v>297</v>
      </c>
      <c r="C306" s="317"/>
      <c r="D306" s="317"/>
      <c r="E306" s="317"/>
      <c r="F306" s="317"/>
      <c r="G306" s="318"/>
    </row>
    <row r="307" spans="2:9" x14ac:dyDescent="0.25">
      <c r="B307" s="191"/>
    </row>
    <row r="308" spans="2:9" x14ac:dyDescent="0.25">
      <c r="B308" s="190" t="s">
        <v>95</v>
      </c>
      <c r="C308" s="14"/>
      <c r="D308" s="14"/>
      <c r="E308" s="14"/>
      <c r="F308" s="14"/>
      <c r="G308" s="14"/>
    </row>
    <row r="309" spans="2:9" ht="14.45" customHeight="1" x14ac:dyDescent="0.25">
      <c r="B309" s="316" t="s">
        <v>171</v>
      </c>
      <c r="C309" s="317"/>
      <c r="D309" s="317"/>
      <c r="E309" s="317"/>
      <c r="F309" s="317"/>
      <c r="G309" s="318"/>
    </row>
    <row r="311" spans="2:9" x14ac:dyDescent="0.25">
      <c r="B311" s="287" t="s">
        <v>262</v>
      </c>
      <c r="C311" s="183"/>
      <c r="D311" s="183"/>
      <c r="E311" s="183"/>
      <c r="F311" s="183"/>
      <c r="G311" s="184"/>
    </row>
    <row r="312" spans="2:9" x14ac:dyDescent="0.25">
      <c r="B312" s="280" t="s">
        <v>235</v>
      </c>
      <c r="G312" s="185"/>
    </row>
    <row r="313" spans="2:9" x14ac:dyDescent="0.25">
      <c r="B313" s="281" t="s">
        <v>236</v>
      </c>
      <c r="C313" s="186"/>
      <c r="D313" s="186"/>
      <c r="E313" s="186"/>
      <c r="F313" s="186"/>
      <c r="G313" s="187"/>
    </row>
    <row r="314" spans="2:9" x14ac:dyDescent="0.25">
      <c r="B314" s="181"/>
      <c r="H314" s="292"/>
      <c r="I314" s="293"/>
    </row>
    <row r="315" spans="2:9" ht="22.5" x14ac:dyDescent="0.25">
      <c r="B315" s="188" t="s">
        <v>31</v>
      </c>
      <c r="C315" s="189"/>
      <c r="D315" s="188" t="s">
        <v>276</v>
      </c>
      <c r="E315" s="188" t="s">
        <v>277</v>
      </c>
      <c r="F315" s="188" t="s">
        <v>91</v>
      </c>
      <c r="G315" s="188" t="s">
        <v>92</v>
      </c>
      <c r="H315" s="294"/>
      <c r="I315" s="295"/>
    </row>
    <row r="316" spans="2:9" x14ac:dyDescent="0.25">
      <c r="B316" s="205" t="s">
        <v>237</v>
      </c>
      <c r="D316" s="253">
        <f>'Monthly Expenses'!BC51</f>
        <v>6.6666666666666662E-3</v>
      </c>
      <c r="E316" s="253">
        <f>'Monthly Expenses'!BD51</f>
        <v>0</v>
      </c>
      <c r="F316" s="253">
        <f>'Monthly Expenses'!BE51</f>
        <v>6.6666666666666662E-3</v>
      </c>
      <c r="G316" s="9">
        <f>'Monthly Expenses'!BF51</f>
        <v>1</v>
      </c>
      <c r="H316" s="292"/>
      <c r="I316" s="293"/>
    </row>
    <row r="318" spans="2:9" x14ac:dyDescent="0.25">
      <c r="B318" s="190" t="s">
        <v>93</v>
      </c>
      <c r="C318" s="14"/>
      <c r="D318" s="14"/>
      <c r="E318" s="14"/>
      <c r="F318" s="14"/>
      <c r="G318" s="14"/>
      <c r="H318" s="292"/>
    </row>
    <row r="319" spans="2:9" ht="14.45" customHeight="1" x14ac:dyDescent="0.25">
      <c r="B319" s="316" t="s">
        <v>298</v>
      </c>
      <c r="C319" s="317"/>
      <c r="D319" s="317"/>
      <c r="E319" s="317"/>
      <c r="F319" s="317"/>
      <c r="G319" s="318"/>
    </row>
    <row r="321" spans="2:9" x14ac:dyDescent="0.25">
      <c r="B321" s="190" t="s">
        <v>94</v>
      </c>
      <c r="C321" s="14"/>
      <c r="D321" s="14"/>
      <c r="E321" s="14"/>
      <c r="F321" s="14"/>
      <c r="G321" s="14"/>
    </row>
    <row r="322" spans="2:9" ht="14.45" customHeight="1" x14ac:dyDescent="0.25">
      <c r="B322" s="316" t="s">
        <v>298</v>
      </c>
      <c r="C322" s="317"/>
      <c r="D322" s="317"/>
      <c r="E322" s="317"/>
      <c r="F322" s="317"/>
      <c r="G322" s="318"/>
    </row>
    <row r="323" spans="2:9" x14ac:dyDescent="0.25">
      <c r="B323" s="191"/>
    </row>
    <row r="324" spans="2:9" x14ac:dyDescent="0.25">
      <c r="B324" s="190" t="s">
        <v>95</v>
      </c>
      <c r="C324" s="14"/>
      <c r="D324" s="14"/>
      <c r="E324" s="14"/>
      <c r="F324" s="14"/>
      <c r="G324" s="14"/>
    </row>
    <row r="325" spans="2:9" ht="14.45" customHeight="1" x14ac:dyDescent="0.25">
      <c r="B325" s="316" t="s">
        <v>171</v>
      </c>
      <c r="C325" s="317"/>
      <c r="D325" s="317"/>
      <c r="E325" s="317"/>
      <c r="F325" s="317"/>
      <c r="G325" s="318"/>
    </row>
    <row r="327" spans="2:9" x14ac:dyDescent="0.25">
      <c r="B327" s="287" t="s">
        <v>266</v>
      </c>
      <c r="C327" s="183"/>
      <c r="D327" s="183"/>
      <c r="E327" s="183"/>
      <c r="F327" s="183"/>
      <c r="G327" s="184"/>
    </row>
    <row r="328" spans="2:9" x14ac:dyDescent="0.25">
      <c r="B328" s="280" t="s">
        <v>267</v>
      </c>
      <c r="G328" s="185"/>
    </row>
    <row r="329" spans="2:9" x14ac:dyDescent="0.25">
      <c r="B329" s="281" t="s">
        <v>268</v>
      </c>
      <c r="C329" s="186"/>
      <c r="D329" s="186"/>
      <c r="E329" s="186"/>
      <c r="F329" s="186"/>
      <c r="G329" s="187"/>
    </row>
    <row r="330" spans="2:9" x14ac:dyDescent="0.25">
      <c r="B330" s="181"/>
      <c r="H330" s="292"/>
      <c r="I330" s="293"/>
    </row>
    <row r="331" spans="2:9" ht="22.5" x14ac:dyDescent="0.25">
      <c r="B331" s="188" t="s">
        <v>31</v>
      </c>
      <c r="C331" s="189"/>
      <c r="D331" s="188" t="s">
        <v>276</v>
      </c>
      <c r="E331" s="188" t="s">
        <v>277</v>
      </c>
      <c r="F331" s="188" t="s">
        <v>91</v>
      </c>
      <c r="G331" s="188" t="s">
        <v>92</v>
      </c>
      <c r="H331" s="294"/>
      <c r="I331" s="295"/>
    </row>
    <row r="332" spans="2:9" x14ac:dyDescent="0.25">
      <c r="B332" s="205" t="s">
        <v>269</v>
      </c>
      <c r="D332" s="253">
        <f>'Monthly Expenses'!BC21</f>
        <v>5.3333333333333332E-3</v>
      </c>
      <c r="E332" s="253">
        <f>'Monthly Expenses'!BD21</f>
        <v>3.3134900000000001E-3</v>
      </c>
      <c r="F332" s="253">
        <f>'Monthly Expenses'!BE21</f>
        <v>2.0198433333333331E-3</v>
      </c>
      <c r="G332" s="9">
        <f>'Monthly Expenses'!BF21</f>
        <v>0.37872062499999998</v>
      </c>
      <c r="H332" s="292"/>
      <c r="I332" s="293"/>
    </row>
    <row r="334" spans="2:9" x14ac:dyDescent="0.25">
      <c r="B334" s="190" t="s">
        <v>93</v>
      </c>
      <c r="C334" s="14"/>
      <c r="D334" s="14"/>
      <c r="E334" s="14"/>
      <c r="F334" s="14"/>
      <c r="G334" s="14"/>
      <c r="H334" s="292"/>
    </row>
    <row r="335" spans="2:9" ht="14.45" customHeight="1" x14ac:dyDescent="0.25">
      <c r="B335" s="316" t="s">
        <v>290</v>
      </c>
      <c r="C335" s="317"/>
      <c r="D335" s="317"/>
      <c r="E335" s="317"/>
      <c r="F335" s="317"/>
      <c r="G335" s="318"/>
    </row>
    <row r="337" spans="2:7" x14ac:dyDescent="0.25">
      <c r="B337" s="190" t="s">
        <v>94</v>
      </c>
      <c r="C337" s="14"/>
      <c r="D337" s="14"/>
      <c r="E337" s="14"/>
      <c r="F337" s="14"/>
      <c r="G337" s="14"/>
    </row>
    <row r="338" spans="2:7" ht="14.45" customHeight="1" x14ac:dyDescent="0.25">
      <c r="B338" s="316" t="s">
        <v>290</v>
      </c>
      <c r="C338" s="317"/>
      <c r="D338" s="317"/>
      <c r="E338" s="317"/>
      <c r="F338" s="317"/>
      <c r="G338" s="318"/>
    </row>
    <row r="339" spans="2:7" x14ac:dyDescent="0.25">
      <c r="B339" s="191"/>
    </row>
    <row r="340" spans="2:7" x14ac:dyDescent="0.25">
      <c r="B340" s="190" t="s">
        <v>95</v>
      </c>
      <c r="C340" s="14"/>
      <c r="D340" s="14"/>
      <c r="E340" s="14"/>
      <c r="F340" s="14"/>
      <c r="G340" s="14"/>
    </row>
    <row r="341" spans="2:7" ht="14.45" customHeight="1" x14ac:dyDescent="0.25">
      <c r="B341" s="316" t="s">
        <v>171</v>
      </c>
      <c r="C341" s="317"/>
      <c r="D341" s="317"/>
      <c r="E341" s="317"/>
      <c r="F341" s="317"/>
      <c r="G341" s="318"/>
    </row>
  </sheetData>
  <mergeCells count="65">
    <mergeCell ref="B338:G338"/>
    <mergeCell ref="B341:G341"/>
    <mergeCell ref="B309:G309"/>
    <mergeCell ref="B319:G319"/>
    <mergeCell ref="B322:G322"/>
    <mergeCell ref="B325:G325"/>
    <mergeCell ref="B335:G335"/>
    <mergeCell ref="B287:G287"/>
    <mergeCell ref="B290:G290"/>
    <mergeCell ref="B293:G293"/>
    <mergeCell ref="B303:G303"/>
    <mergeCell ref="B306:G306"/>
    <mergeCell ref="B181:G181"/>
    <mergeCell ref="B159:G159"/>
    <mergeCell ref="B162:G162"/>
    <mergeCell ref="B165:G165"/>
    <mergeCell ref="B239:G239"/>
    <mergeCell ref="B191:G191"/>
    <mergeCell ref="B194:G194"/>
    <mergeCell ref="B197:G197"/>
    <mergeCell ref="B207:G207"/>
    <mergeCell ref="B210:G210"/>
    <mergeCell ref="B213:G213"/>
    <mergeCell ref="B143:G143"/>
    <mergeCell ref="B146:G146"/>
    <mergeCell ref="B149:G149"/>
    <mergeCell ref="B175:G175"/>
    <mergeCell ref="B178:G178"/>
    <mergeCell ref="B98:G98"/>
    <mergeCell ref="B101:G101"/>
    <mergeCell ref="B133:G133"/>
    <mergeCell ref="B111:G111"/>
    <mergeCell ref="B114:G114"/>
    <mergeCell ref="B117:G117"/>
    <mergeCell ref="B127:G127"/>
    <mergeCell ref="B130:G130"/>
    <mergeCell ref="B95:G95"/>
    <mergeCell ref="B63:G63"/>
    <mergeCell ref="B66:G66"/>
    <mergeCell ref="B69:G69"/>
    <mergeCell ref="B31:G31"/>
    <mergeCell ref="B34:G34"/>
    <mergeCell ref="B37:G37"/>
    <mergeCell ref="B79:G79"/>
    <mergeCell ref="B82:G82"/>
    <mergeCell ref="B85:G85"/>
    <mergeCell ref="B47:G47"/>
    <mergeCell ref="B50:G50"/>
    <mergeCell ref="B53:G53"/>
    <mergeCell ref="B2:D2"/>
    <mergeCell ref="B4:D4"/>
    <mergeCell ref="B15:G15"/>
    <mergeCell ref="B18:G18"/>
    <mergeCell ref="B21:G21"/>
    <mergeCell ref="B271:G271"/>
    <mergeCell ref="B274:G274"/>
    <mergeCell ref="B277:G277"/>
    <mergeCell ref="B223:G223"/>
    <mergeCell ref="B226:G226"/>
    <mergeCell ref="B229:G229"/>
    <mergeCell ref="B255:G255"/>
    <mergeCell ref="B258:G258"/>
    <mergeCell ref="B261:G261"/>
    <mergeCell ref="B242:G242"/>
    <mergeCell ref="B245:G245"/>
  </mergeCells>
  <pageMargins left="0.7" right="0.7" top="0.75" bottom="0.75" header="0.3" footer="0.3"/>
  <pageSetup scale="41" fitToHeight="2" orientation="landscape" r:id="rId1"/>
  <headerFooter>
    <oddHeader>&amp;F</oddHeader>
    <oddFooter>Page &amp;P of &amp;N</oddFooter>
  </headerFooter>
  <rowBreaks count="5" manualBreakCount="5">
    <brk id="54" min="1" max="6" man="1"/>
    <brk id="118" min="1" max="6" man="1"/>
    <brk id="166" min="1" max="6" man="1"/>
    <brk id="230" min="1" max="6" man="1"/>
    <brk id="294"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7C65-322E-1C4A-975A-9DFA5CE30EB8}">
  <sheetPr>
    <tabColor rgb="FF0070C0"/>
  </sheetPr>
  <dimension ref="B2:S33"/>
  <sheetViews>
    <sheetView showGridLines="0" zoomScale="85" zoomScaleNormal="85" workbookViewId="0"/>
  </sheetViews>
  <sheetFormatPr defaultColWidth="10.7109375" defaultRowHeight="15" x14ac:dyDescent="0.25"/>
  <cols>
    <col min="1" max="1" width="3" customWidth="1"/>
    <col min="2" max="2" width="5.7109375" customWidth="1"/>
    <col min="3" max="3" width="20.42578125" bestFit="1" customWidth="1"/>
    <col min="4" max="4" width="16.42578125" customWidth="1"/>
    <col min="5" max="8" width="12.5703125" bestFit="1" customWidth="1"/>
    <col min="9" max="11" width="12.7109375" bestFit="1" customWidth="1"/>
    <col min="12" max="16" width="12.5703125" bestFit="1" customWidth="1"/>
    <col min="17" max="17" width="13.5703125" bestFit="1" customWidth="1"/>
  </cols>
  <sheetData>
    <row r="2" spans="2:19" ht="15.75" x14ac:dyDescent="0.25">
      <c r="B2" s="314" t="s">
        <v>1</v>
      </c>
      <c r="C2" s="314"/>
      <c r="D2" s="314"/>
    </row>
    <row r="3" spans="2:19" ht="15.75" x14ac:dyDescent="0.25">
      <c r="B3" s="314" t="s">
        <v>98</v>
      </c>
      <c r="C3" s="314"/>
      <c r="D3" s="314"/>
    </row>
    <row r="4" spans="2:19" ht="15.75" x14ac:dyDescent="0.25">
      <c r="B4" s="315" t="s">
        <v>152</v>
      </c>
      <c r="C4" s="315"/>
      <c r="D4" s="315"/>
    </row>
    <row r="5" spans="2:19" ht="15.75" x14ac:dyDescent="0.25">
      <c r="B5" s="107" t="s">
        <v>18</v>
      </c>
      <c r="C5" s="106">
        <f>+Cover!$L$4</f>
        <v>45853</v>
      </c>
      <c r="D5" s="108"/>
    </row>
    <row r="7" spans="2:19" x14ac:dyDescent="0.25">
      <c r="E7" s="194"/>
      <c r="F7" s="194"/>
      <c r="G7" s="194"/>
      <c r="H7" s="194"/>
      <c r="I7" s="194"/>
      <c r="J7" s="194"/>
      <c r="K7" s="194"/>
      <c r="L7" s="194"/>
      <c r="M7" s="194"/>
      <c r="N7" s="194"/>
      <c r="O7" s="194"/>
      <c r="P7" s="194"/>
    </row>
    <row r="8" spans="2:19" x14ac:dyDescent="0.25">
      <c r="E8" s="200">
        <v>45503</v>
      </c>
      <c r="F8" s="200">
        <v>45534</v>
      </c>
      <c r="G8" s="200">
        <v>45565</v>
      </c>
      <c r="H8" s="200">
        <v>45595</v>
      </c>
      <c r="I8" s="200">
        <v>45626</v>
      </c>
      <c r="J8" s="200">
        <v>45656</v>
      </c>
      <c r="K8" s="200">
        <v>45687</v>
      </c>
      <c r="L8" s="200">
        <v>45716</v>
      </c>
      <c r="M8" s="200">
        <v>45744</v>
      </c>
      <c r="N8" s="200">
        <v>45775</v>
      </c>
      <c r="O8" s="200">
        <v>45805</v>
      </c>
      <c r="P8" s="200">
        <v>45836</v>
      </c>
      <c r="Q8" s="17" t="s">
        <v>157</v>
      </c>
    </row>
    <row r="9" spans="2:19" x14ac:dyDescent="0.25">
      <c r="B9" s="79" t="s">
        <v>99</v>
      </c>
    </row>
    <row r="11" spans="2:19" x14ac:dyDescent="0.25">
      <c r="C11" s="216" t="s">
        <v>100</v>
      </c>
      <c r="D11" s="215"/>
      <c r="E11" s="217">
        <v>52665.929899999981</v>
      </c>
      <c r="F11" s="217">
        <v>77829.508623999995</v>
      </c>
      <c r="G11" s="217">
        <v>52192.118011999999</v>
      </c>
      <c r="H11" s="217">
        <v>53467.801129999978</v>
      </c>
      <c r="I11" s="217">
        <v>60860.045259999977</v>
      </c>
      <c r="J11" s="217">
        <v>56315.764249999993</v>
      </c>
      <c r="K11" s="217">
        <v>57204.614525999998</v>
      </c>
      <c r="L11" s="217">
        <v>60535.615539999992</v>
      </c>
      <c r="M11" s="217">
        <v>83267.582618</v>
      </c>
      <c r="N11" s="217">
        <v>57047.067141999993</v>
      </c>
      <c r="O11" s="217">
        <v>55472.935057999995</v>
      </c>
      <c r="P11" s="217"/>
      <c r="Q11" s="218">
        <f>SUM(E11:P11)</f>
        <v>666858.98205999983</v>
      </c>
      <c r="S11" s="279"/>
    </row>
    <row r="12" spans="2:19" x14ac:dyDescent="0.25">
      <c r="C12" s="216" t="s">
        <v>101</v>
      </c>
      <c r="D12" s="215"/>
      <c r="E12" s="217">
        <v>91.848500000000001</v>
      </c>
      <c r="F12" s="217">
        <v>135.73336000000006</v>
      </c>
      <c r="G12" s="217">
        <v>91.022180000000034</v>
      </c>
      <c r="H12" s="217">
        <v>93.246949999999998</v>
      </c>
      <c r="I12" s="217">
        <v>106.13890000000001</v>
      </c>
      <c r="J12" s="217">
        <v>98.213750000000019</v>
      </c>
      <c r="K12" s="217">
        <v>99.763890000000032</v>
      </c>
      <c r="L12" s="217">
        <v>105.57310000000003</v>
      </c>
      <c r="M12" s="217">
        <v>145.21727000000004</v>
      </c>
      <c r="N12" s="217">
        <v>99.489130000000031</v>
      </c>
      <c r="O12" s="217">
        <v>96.74387000000003</v>
      </c>
      <c r="P12" s="217"/>
      <c r="Q12" s="218">
        <f t="shared" ref="Q12:Q16" si="0">SUM(E12:P12)</f>
        <v>1162.9909000000002</v>
      </c>
      <c r="S12" s="279"/>
    </row>
    <row r="13" spans="2:19" x14ac:dyDescent="0.25">
      <c r="C13" s="216" t="s">
        <v>102</v>
      </c>
      <c r="D13" s="215"/>
      <c r="E13" s="217">
        <v>5731.3464000000004</v>
      </c>
      <c r="F13" s="217">
        <v>8469.7616640000033</v>
      </c>
      <c r="G13" s="217">
        <v>5679.7840320000014</v>
      </c>
      <c r="H13" s="217">
        <v>5818.6096799999996</v>
      </c>
      <c r="I13" s="217">
        <v>6623.0673599999991</v>
      </c>
      <c r="J13" s="217">
        <v>6128.5380000000005</v>
      </c>
      <c r="K13" s="217">
        <v>6225.2667360000014</v>
      </c>
      <c r="L13" s="217">
        <v>6587.7614400000011</v>
      </c>
      <c r="M13" s="217">
        <v>9061.5576480000018</v>
      </c>
      <c r="N13" s="217">
        <v>6208.121712000001</v>
      </c>
      <c r="O13" s="217">
        <v>6036.8174880000006</v>
      </c>
      <c r="P13" s="217"/>
      <c r="Q13" s="218">
        <f t="shared" si="0"/>
        <v>72570.632160000023</v>
      </c>
      <c r="S13" s="279"/>
    </row>
    <row r="14" spans="2:19" x14ac:dyDescent="0.25">
      <c r="C14" s="216" t="s">
        <v>103</v>
      </c>
      <c r="D14" s="215"/>
      <c r="E14" s="217">
        <v>9451.2106500000009</v>
      </c>
      <c r="F14" s="217">
        <v>13966.962744000004</v>
      </c>
      <c r="G14" s="217">
        <v>9366.1823220000024</v>
      </c>
      <c r="H14" s="217">
        <v>9595.1111550000005</v>
      </c>
      <c r="I14" s="217">
        <v>10921.69281</v>
      </c>
      <c r="J14" s="217">
        <v>10106.194875000001</v>
      </c>
      <c r="K14" s="217">
        <v>10265.704281000002</v>
      </c>
      <c r="L14" s="217">
        <v>10863.471990000002</v>
      </c>
      <c r="M14" s="217">
        <v>14942.857083000003</v>
      </c>
      <c r="N14" s="217">
        <v>10237.431477000002</v>
      </c>
      <c r="O14" s="217">
        <v>9954.9442230000022</v>
      </c>
      <c r="P14" s="217"/>
      <c r="Q14" s="218">
        <f t="shared" si="0"/>
        <v>119671.76361000002</v>
      </c>
      <c r="S14" s="279"/>
    </row>
    <row r="15" spans="2:19" x14ac:dyDescent="0.25">
      <c r="C15" s="216" t="s">
        <v>104</v>
      </c>
      <c r="D15" s="215"/>
      <c r="E15" s="217">
        <v>2213.5488500000001</v>
      </c>
      <c r="F15" s="217">
        <v>3271.1739760000014</v>
      </c>
      <c r="G15" s="217">
        <v>2193.6345380000007</v>
      </c>
      <c r="H15" s="217">
        <v>2247.2514950000004</v>
      </c>
      <c r="I15" s="217">
        <v>2557.9474900000005</v>
      </c>
      <c r="J15" s="217">
        <v>2366.951375000001</v>
      </c>
      <c r="K15" s="217">
        <v>2404.3097490000014</v>
      </c>
      <c r="L15" s="217">
        <v>2544.3117100000013</v>
      </c>
      <c r="M15" s="217">
        <v>3499.7362070000017</v>
      </c>
      <c r="N15" s="217">
        <v>2397.6880330000013</v>
      </c>
      <c r="O15" s="217">
        <v>2331.5272670000013</v>
      </c>
      <c r="P15" s="217"/>
      <c r="Q15" s="218">
        <f t="shared" si="0"/>
        <v>28028.08069000001</v>
      </c>
      <c r="S15" s="279"/>
    </row>
    <row r="16" spans="2:19" x14ac:dyDescent="0.25">
      <c r="C16" s="216" t="s">
        <v>105</v>
      </c>
      <c r="D16" s="215"/>
      <c r="E16" s="217">
        <v>2084.9609500000006</v>
      </c>
      <c r="F16" s="217">
        <v>3081.1472720000015</v>
      </c>
      <c r="G16" s="217">
        <v>2066.2034860000008</v>
      </c>
      <c r="H16" s="217">
        <v>2116.7057650000006</v>
      </c>
      <c r="I16" s="217">
        <v>2409.3530300000007</v>
      </c>
      <c r="J16" s="217">
        <v>2229.4521250000012</v>
      </c>
      <c r="K16" s="217">
        <v>2264.6403030000015</v>
      </c>
      <c r="L16" s="217">
        <v>2396.5093700000016</v>
      </c>
      <c r="M16" s="217">
        <v>3296.4320290000028</v>
      </c>
      <c r="N16" s="217">
        <v>2258.4032510000015</v>
      </c>
      <c r="O16" s="217">
        <v>2196.0858490000019</v>
      </c>
      <c r="P16" s="217"/>
      <c r="Q16" s="218">
        <f t="shared" si="0"/>
        <v>26399.893430000018</v>
      </c>
      <c r="S16" s="279"/>
    </row>
    <row r="17" spans="2:19" x14ac:dyDescent="0.25">
      <c r="C17" s="216" t="s">
        <v>106</v>
      </c>
      <c r="D17" s="215"/>
      <c r="E17" s="217">
        <v>19609.654750000002</v>
      </c>
      <c r="F17" s="217">
        <v>28979.072360000009</v>
      </c>
      <c r="G17" s="217">
        <v>19433.235430000008</v>
      </c>
      <c r="H17" s="217">
        <v>19908.223825000001</v>
      </c>
      <c r="I17" s="217">
        <v>22660.655150000002</v>
      </c>
      <c r="J17" s="217">
        <v>20968.635625000006</v>
      </c>
      <c r="K17" s="217">
        <v>21299.590515000007</v>
      </c>
      <c r="L17" s="217">
        <v>22539.856850000007</v>
      </c>
      <c r="M17" s="217">
        <v>31003.887145000012</v>
      </c>
      <c r="N17" s="217">
        <v>21240.929255000006</v>
      </c>
      <c r="O17" s="217">
        <v>20654.816245000005</v>
      </c>
      <c r="P17" s="219"/>
      <c r="Q17" s="251">
        <f>SUM(E17:P17)</f>
        <v>248298.55715000004</v>
      </c>
      <c r="S17" s="279"/>
    </row>
    <row r="18" spans="2:19" x14ac:dyDescent="0.25">
      <c r="C18" s="216"/>
      <c r="D18" s="216" t="s">
        <v>107</v>
      </c>
      <c r="E18" s="252">
        <f>SUM(E11:E17)</f>
        <v>91848.499999999985</v>
      </c>
      <c r="F18" s="252">
        <f>SUM(F11:F17)</f>
        <v>135733.36000000002</v>
      </c>
      <c r="G18" s="252">
        <f>SUM(G11:G17)</f>
        <v>91022.180000000022</v>
      </c>
      <c r="H18" s="252">
        <f>SUM(H11:H17)</f>
        <v>93246.949999999983</v>
      </c>
      <c r="I18" s="252">
        <f t="shared" ref="I18:Q18" si="1">SUM(I11:I17)</f>
        <v>106138.89999999998</v>
      </c>
      <c r="J18" s="252">
        <f t="shared" si="1"/>
        <v>98213.75</v>
      </c>
      <c r="K18" s="252">
        <f t="shared" si="1"/>
        <v>99763.890000000014</v>
      </c>
      <c r="L18" s="252">
        <f t="shared" si="1"/>
        <v>105573.1</v>
      </c>
      <c r="M18" s="252">
        <f t="shared" si="1"/>
        <v>145217.27000000002</v>
      </c>
      <c r="N18" s="252">
        <f t="shared" si="1"/>
        <v>99489.13</v>
      </c>
      <c r="O18" s="252">
        <f t="shared" si="1"/>
        <v>96743.87</v>
      </c>
      <c r="P18" s="220">
        <f t="shared" si="1"/>
        <v>0</v>
      </c>
      <c r="Q18" s="252">
        <f t="shared" si="1"/>
        <v>1162990.8999999999</v>
      </c>
    </row>
    <row r="19" spans="2:19" x14ac:dyDescent="0.25">
      <c r="E19" s="194"/>
      <c r="F19" s="194"/>
      <c r="G19" s="194"/>
      <c r="H19" s="194"/>
      <c r="I19" s="194"/>
      <c r="J19" s="82"/>
      <c r="K19" s="82"/>
      <c r="L19" s="194"/>
      <c r="M19" s="194"/>
      <c r="O19" s="82"/>
    </row>
    <row r="20" spans="2:19" x14ac:dyDescent="0.25">
      <c r="B20" s="79" t="s">
        <v>108</v>
      </c>
      <c r="E20" s="194"/>
      <c r="F20" s="194"/>
      <c r="G20" s="194"/>
      <c r="H20" s="194"/>
      <c r="I20" s="82"/>
      <c r="J20" s="82"/>
      <c r="K20" s="82"/>
      <c r="L20" s="194"/>
      <c r="M20" s="82"/>
      <c r="O20" s="265"/>
    </row>
    <row r="21" spans="2:19" x14ac:dyDescent="0.25">
      <c r="E21" s="194"/>
      <c r="F21" s="194"/>
      <c r="G21" s="194"/>
      <c r="H21" s="194"/>
      <c r="I21" s="194"/>
      <c r="J21" s="194"/>
      <c r="K21" s="194"/>
      <c r="L21" s="194"/>
      <c r="M21" s="194"/>
      <c r="N21" s="82"/>
      <c r="O21" s="194"/>
      <c r="P21" s="194"/>
    </row>
    <row r="22" spans="2:19" x14ac:dyDescent="0.25">
      <c r="C22" s="216" t="s">
        <v>100</v>
      </c>
      <c r="D22" s="215"/>
      <c r="E22" s="221">
        <v>24514.501392000002</v>
      </c>
      <c r="F22" s="217">
        <v>34651.439302000006</v>
      </c>
      <c r="G22" s="221">
        <v>27331.48371</v>
      </c>
      <c r="H22" s="221">
        <v>24564.805774</v>
      </c>
      <c r="I22" s="217">
        <v>27265.342020000004</v>
      </c>
      <c r="J22" s="217">
        <v>25017.786039999999</v>
      </c>
      <c r="K22" s="217">
        <v>24000.454025999992</v>
      </c>
      <c r="L22" s="217">
        <v>23741.242821999993</v>
      </c>
      <c r="M22" s="217">
        <v>34625.200517999983</v>
      </c>
      <c r="N22" s="217">
        <v>22056.94912999999</v>
      </c>
      <c r="O22" s="217">
        <v>23680.445219999994</v>
      </c>
      <c r="P22" s="221"/>
      <c r="Q22" s="218">
        <f>SUM(E22:P22)</f>
        <v>291449.64995399996</v>
      </c>
      <c r="S22" s="279"/>
    </row>
    <row r="23" spans="2:19" x14ac:dyDescent="0.25">
      <c r="C23" s="216" t="s">
        <v>101</v>
      </c>
      <c r="D23" s="215"/>
      <c r="E23" s="221">
        <v>42.752880000000005</v>
      </c>
      <c r="F23" s="217">
        <v>60.431530000000009</v>
      </c>
      <c r="G23" s="221">
        <v>47.665649999999999</v>
      </c>
      <c r="H23" s="221">
        <v>42.840610000000019</v>
      </c>
      <c r="I23" s="221">
        <v>47.550300000000021</v>
      </c>
      <c r="J23" s="217">
        <v>43.630600000000015</v>
      </c>
      <c r="K23" s="217">
        <v>41.856389999999998</v>
      </c>
      <c r="L23" s="217">
        <v>41.404330000000002</v>
      </c>
      <c r="M23" s="217">
        <v>60.385770000000001</v>
      </c>
      <c r="N23" s="217">
        <v>38.466950000000004</v>
      </c>
      <c r="O23" s="217">
        <v>41.298300000000012</v>
      </c>
      <c r="P23" s="221"/>
      <c r="Q23" s="218">
        <f t="shared" ref="Q23:Q28" si="2">SUM(E23:P23)</f>
        <v>508.28331000000003</v>
      </c>
      <c r="S23" s="279"/>
    </row>
    <row r="24" spans="2:19" x14ac:dyDescent="0.25">
      <c r="C24" s="216" t="s">
        <v>102</v>
      </c>
      <c r="D24" s="215"/>
      <c r="E24" s="221">
        <v>2667.7797120000005</v>
      </c>
      <c r="F24" s="217">
        <v>3770.9274720000008</v>
      </c>
      <c r="G24" s="221">
        <v>2974.3365600000002</v>
      </c>
      <c r="H24" s="221">
        <v>2673.2540640000011</v>
      </c>
      <c r="I24" s="221">
        <v>2967.1387200000013</v>
      </c>
      <c r="J24" s="217">
        <v>2722.5494400000007</v>
      </c>
      <c r="K24" s="217">
        <v>2611.8387359999997</v>
      </c>
      <c r="L24" s="217">
        <v>2583.6301920000001</v>
      </c>
      <c r="M24" s="217">
        <v>3768.0720479999995</v>
      </c>
      <c r="N24" s="217">
        <v>2400.3376800000001</v>
      </c>
      <c r="O24" s="217">
        <v>2577.0139200000003</v>
      </c>
      <c r="P24" s="221"/>
      <c r="Q24" s="218">
        <f t="shared" si="2"/>
        <v>31716.878543999999</v>
      </c>
      <c r="S24" s="279"/>
    </row>
    <row r="25" spans="2:19" x14ac:dyDescent="0.25">
      <c r="C25" s="216" t="s">
        <v>103</v>
      </c>
      <c r="D25" s="215"/>
      <c r="E25" s="221">
        <v>4399.2713520000016</v>
      </c>
      <c r="F25" s="217">
        <v>6218.404437000002</v>
      </c>
      <c r="G25" s="221">
        <v>4904.7953850000013</v>
      </c>
      <c r="H25" s="221">
        <v>4408.2987690000018</v>
      </c>
      <c r="I25" s="221">
        <v>4892.9258700000028</v>
      </c>
      <c r="J25" s="217">
        <v>4489.588740000002</v>
      </c>
      <c r="K25" s="217">
        <v>4307.0225310000005</v>
      </c>
      <c r="L25" s="217">
        <v>4260.5055570000013</v>
      </c>
      <c r="M25" s="217">
        <v>6213.6957330000014</v>
      </c>
      <c r="N25" s="217">
        <v>3958.2491550000013</v>
      </c>
      <c r="O25" s="217">
        <v>4249.5950700000021</v>
      </c>
      <c r="P25" s="221"/>
      <c r="Q25" s="218">
        <f t="shared" si="2"/>
        <v>52302.352599000027</v>
      </c>
      <c r="S25" s="279"/>
    </row>
    <row r="26" spans="2:19" x14ac:dyDescent="0.25">
      <c r="C26" s="216" t="s">
        <v>104</v>
      </c>
      <c r="D26" s="215"/>
      <c r="E26" s="221">
        <v>1030.3444080000002</v>
      </c>
      <c r="F26" s="217">
        <v>1456.3998730000001</v>
      </c>
      <c r="G26" s="221">
        <v>1148.7421650000001</v>
      </c>
      <c r="H26" s="221">
        <v>1032.4587010000005</v>
      </c>
      <c r="I26" s="221">
        <v>1145.9622300000005</v>
      </c>
      <c r="J26" s="217">
        <v>1051.4974600000005</v>
      </c>
      <c r="K26" s="217">
        <v>1008.7389990000001</v>
      </c>
      <c r="L26" s="217">
        <v>997.84435300000018</v>
      </c>
      <c r="M26" s="217">
        <v>1455.2970570000002</v>
      </c>
      <c r="N26" s="217">
        <v>927.05349500000023</v>
      </c>
      <c r="O26" s="217">
        <v>995.28903000000037</v>
      </c>
      <c r="P26" s="221"/>
      <c r="Q26" s="218">
        <f t="shared" si="2"/>
        <v>12249.627771000001</v>
      </c>
      <c r="S26" s="279"/>
    </row>
    <row r="27" spans="2:19" x14ac:dyDescent="0.25">
      <c r="C27" s="216" t="s">
        <v>105</v>
      </c>
      <c r="D27" s="215"/>
      <c r="E27" s="221">
        <v>970.49037600000031</v>
      </c>
      <c r="F27" s="217">
        <v>1371.7957310000004</v>
      </c>
      <c r="G27" s="221">
        <v>1082.0102550000004</v>
      </c>
      <c r="H27" s="221">
        <v>972.48184700000058</v>
      </c>
      <c r="I27" s="221">
        <v>1079.3918100000005</v>
      </c>
      <c r="J27" s="217">
        <v>990.41462000000035</v>
      </c>
      <c r="K27" s="217">
        <v>950.14005300000008</v>
      </c>
      <c r="L27" s="217">
        <v>939.8782910000001</v>
      </c>
      <c r="M27" s="217">
        <v>1370.756979</v>
      </c>
      <c r="N27" s="217">
        <v>873.19976500000007</v>
      </c>
      <c r="O27" s="217">
        <v>937.47141000000022</v>
      </c>
      <c r="P27" s="221"/>
      <c r="Q27" s="218">
        <f t="shared" si="2"/>
        <v>11538.031137000004</v>
      </c>
      <c r="S27" s="279"/>
    </row>
    <row r="28" spans="2:19" x14ac:dyDescent="0.25">
      <c r="C28" s="216" t="s">
        <v>109</v>
      </c>
      <c r="D28" s="215"/>
      <c r="E28" s="221">
        <v>9127.7398800000028</v>
      </c>
      <c r="F28" s="217">
        <v>12902.131655000005</v>
      </c>
      <c r="G28" s="221">
        <v>10176.616275000002</v>
      </c>
      <c r="H28" s="221">
        <v>9146.4702350000043</v>
      </c>
      <c r="I28" s="221">
        <v>10151.989050000006</v>
      </c>
      <c r="J28" s="217">
        <v>9315.1331000000046</v>
      </c>
      <c r="K28" s="217">
        <v>8936.3392650000023</v>
      </c>
      <c r="L28" s="217">
        <v>8839.8244550000018</v>
      </c>
      <c r="M28" s="217">
        <v>12892.361895</v>
      </c>
      <c r="N28" s="217">
        <v>8212.6938250000021</v>
      </c>
      <c r="O28" s="217">
        <v>8817.1870500000041</v>
      </c>
      <c r="P28" s="222"/>
      <c r="Q28" s="221">
        <f t="shared" si="2"/>
        <v>108518.48668500004</v>
      </c>
      <c r="S28" s="279"/>
    </row>
    <row r="29" spans="2:19" x14ac:dyDescent="0.25">
      <c r="C29" s="215"/>
      <c r="D29" s="216" t="s">
        <v>107</v>
      </c>
      <c r="E29" s="252">
        <f>SUM(E22:E28)</f>
        <v>42752.880000000005</v>
      </c>
      <c r="F29" s="252">
        <f>SUM(F22:F28)</f>
        <v>60431.530000000021</v>
      </c>
      <c r="G29" s="252">
        <f>SUM(G22:G28)</f>
        <v>47665.65</v>
      </c>
      <c r="H29" s="252">
        <f>SUM(H22:H28)</f>
        <v>42840.61</v>
      </c>
      <c r="I29" s="252">
        <f t="shared" ref="I29:Q29" si="3">SUM(I22:I28)</f>
        <v>47550.30000000001</v>
      </c>
      <c r="J29" s="252">
        <f t="shared" si="3"/>
        <v>43630.600000000013</v>
      </c>
      <c r="K29" s="252">
        <f t="shared" si="3"/>
        <v>41856.39</v>
      </c>
      <c r="L29" s="252">
        <f t="shared" si="3"/>
        <v>41404.33</v>
      </c>
      <c r="M29" s="252">
        <f t="shared" si="3"/>
        <v>60385.76999999999</v>
      </c>
      <c r="N29" s="252">
        <f t="shared" si="3"/>
        <v>38466.949999999997</v>
      </c>
      <c r="O29" s="252">
        <f t="shared" si="3"/>
        <v>41298.300000000003</v>
      </c>
      <c r="P29" s="220">
        <f t="shared" si="3"/>
        <v>0</v>
      </c>
      <c r="Q29" s="252">
        <f t="shared" si="3"/>
        <v>508283.31000000006</v>
      </c>
    </row>
    <row r="30" spans="2:19" x14ac:dyDescent="0.25">
      <c r="H30" s="82"/>
      <c r="I30" s="82"/>
      <c r="J30" s="82"/>
      <c r="K30" s="82"/>
      <c r="L30" s="194"/>
    </row>
    <row r="31" spans="2:19" x14ac:dyDescent="0.25">
      <c r="E31" s="194"/>
      <c r="F31" s="82"/>
      <c r="I31" s="82"/>
      <c r="J31" s="82"/>
      <c r="K31" s="82"/>
      <c r="L31" s="194"/>
      <c r="M31" s="82"/>
    </row>
    <row r="32" spans="2:19" x14ac:dyDescent="0.25">
      <c r="E32" s="194"/>
      <c r="G32" s="82"/>
      <c r="H32" s="82"/>
    </row>
    <row r="33" spans="14:15" x14ac:dyDescent="0.25">
      <c r="N33" s="82"/>
      <c r="O33" s="82"/>
    </row>
  </sheetData>
  <mergeCells count="3">
    <mergeCell ref="B2:D2"/>
    <mergeCell ref="B3:D3"/>
    <mergeCell ref="B4:D4"/>
  </mergeCells>
  <phoneticPr fontId="54"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
  <sheetViews>
    <sheetView view="pageBreakPreview" topLeftCell="K1" zoomScale="83" zoomScaleNormal="100" workbookViewId="0"/>
  </sheetViews>
  <sheetFormatPr defaultColWidth="8.7109375" defaultRowHeight="15" x14ac:dyDescent="0.25"/>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2:T72"/>
  <sheetViews>
    <sheetView showGridLines="0" topLeftCell="B28" zoomScale="83" zoomScaleNormal="85" workbookViewId="0">
      <selection activeCell="B54" sqref="B54"/>
    </sheetView>
  </sheetViews>
  <sheetFormatPr defaultColWidth="10" defaultRowHeight="15" x14ac:dyDescent="0.25"/>
  <cols>
    <col min="1" max="1" width="12.42578125" style="27" hidden="1" customWidth="1"/>
    <col min="2" max="2" width="6.42578125" style="27" bestFit="1" customWidth="1"/>
    <col min="3" max="3" width="86.7109375" style="27" bestFit="1" customWidth="1"/>
    <col min="4" max="4" width="21" style="27" customWidth="1"/>
    <col min="5" max="5" width="5" style="60" customWidth="1"/>
    <col min="6" max="17" width="11.7109375" style="60" bestFit="1" customWidth="1"/>
    <col min="18" max="18" width="4.42578125" style="60" customWidth="1"/>
    <col min="19" max="19" width="13.42578125" style="60" bestFit="1" customWidth="1"/>
    <col min="20" max="16384" width="10" style="60"/>
  </cols>
  <sheetData>
    <row r="2" spans="1:20" ht="15.75" thickBot="1" x14ac:dyDescent="0.3">
      <c r="C2" s="322" t="s">
        <v>110</v>
      </c>
      <c r="D2" s="322"/>
    </row>
    <row r="3" spans="1:20" ht="15.75" thickTop="1" x14ac:dyDescent="0.25">
      <c r="C3" s="323" t="s">
        <v>111</v>
      </c>
      <c r="D3" s="323"/>
      <c r="F3" s="75" t="s">
        <v>112</v>
      </c>
      <c r="G3" s="75" t="s">
        <v>112</v>
      </c>
      <c r="H3" s="75" t="s">
        <v>112</v>
      </c>
      <c r="I3" s="75" t="s">
        <v>113</v>
      </c>
      <c r="J3" s="75" t="s">
        <v>113</v>
      </c>
      <c r="K3" s="75" t="s">
        <v>113</v>
      </c>
      <c r="L3" s="75" t="s">
        <v>114</v>
      </c>
      <c r="M3" s="75" t="s">
        <v>114</v>
      </c>
      <c r="N3" s="75" t="s">
        <v>114</v>
      </c>
      <c r="O3" s="75" t="s">
        <v>115</v>
      </c>
      <c r="P3" s="75" t="s">
        <v>115</v>
      </c>
      <c r="Q3" s="75" t="s">
        <v>115</v>
      </c>
    </row>
    <row r="4" spans="1:20" x14ac:dyDescent="0.25">
      <c r="C4" s="28" t="s">
        <v>116</v>
      </c>
      <c r="D4" s="29" t="s">
        <v>155</v>
      </c>
      <c r="F4" s="73">
        <v>45474</v>
      </c>
      <c r="G4" s="73">
        <v>45505</v>
      </c>
      <c r="H4" s="73">
        <v>45536</v>
      </c>
      <c r="I4" s="73">
        <v>45566</v>
      </c>
      <c r="J4" s="73">
        <v>45597</v>
      </c>
      <c r="K4" s="73">
        <v>45627</v>
      </c>
      <c r="L4" s="73">
        <v>45658</v>
      </c>
      <c r="M4" s="73">
        <v>45689</v>
      </c>
      <c r="N4" s="73">
        <v>45717</v>
      </c>
      <c r="O4" s="73">
        <v>45748</v>
      </c>
      <c r="P4" s="73">
        <v>45778</v>
      </c>
      <c r="Q4" s="73">
        <v>45809</v>
      </c>
      <c r="S4" s="158" t="s">
        <v>154</v>
      </c>
      <c r="T4" s="157" t="s">
        <v>50</v>
      </c>
    </row>
    <row r="5" spans="1:20" x14ac:dyDescent="0.25">
      <c r="A5" s="30" t="s">
        <v>117</v>
      </c>
      <c r="B5" s="31"/>
      <c r="C5" s="32" t="s">
        <v>46</v>
      </c>
      <c r="D5" s="33"/>
    </row>
    <row r="6" spans="1:20" x14ac:dyDescent="0.25">
      <c r="A6" s="30" t="s">
        <v>118</v>
      </c>
      <c r="B6" s="31">
        <v>1</v>
      </c>
      <c r="C6" s="35" t="s">
        <v>118</v>
      </c>
      <c r="D6" s="154">
        <v>385030</v>
      </c>
      <c r="F6" s="179">
        <f>$D$6/12</f>
        <v>32085.833333333332</v>
      </c>
      <c r="G6" s="179">
        <f t="shared" ref="G6:Q6" si="0">$D$6/12</f>
        <v>32085.833333333332</v>
      </c>
      <c r="H6" s="179">
        <f t="shared" si="0"/>
        <v>32085.833333333332</v>
      </c>
      <c r="I6" s="179">
        <f t="shared" si="0"/>
        <v>32085.833333333332</v>
      </c>
      <c r="J6" s="179">
        <f t="shared" si="0"/>
        <v>32085.833333333332</v>
      </c>
      <c r="K6" s="179">
        <f t="shared" si="0"/>
        <v>32085.833333333332</v>
      </c>
      <c r="L6" s="179">
        <f t="shared" si="0"/>
        <v>32085.833333333332</v>
      </c>
      <c r="M6" s="179">
        <f t="shared" si="0"/>
        <v>32085.833333333332</v>
      </c>
      <c r="N6" s="179">
        <f t="shared" si="0"/>
        <v>32085.833333333332</v>
      </c>
      <c r="O6" s="179">
        <f t="shared" si="0"/>
        <v>32085.833333333332</v>
      </c>
      <c r="P6" s="179">
        <f t="shared" si="0"/>
        <v>32085.833333333332</v>
      </c>
      <c r="Q6" s="179">
        <f t="shared" si="0"/>
        <v>32085.833333333332</v>
      </c>
      <c r="S6" s="147">
        <f>SUM(F6:Q6)</f>
        <v>385029.99999999994</v>
      </c>
      <c r="T6" s="143" t="b">
        <f t="shared" ref="T6:T12" si="1">+S6=D6</f>
        <v>1</v>
      </c>
    </row>
    <row r="7" spans="1:20" x14ac:dyDescent="0.25">
      <c r="A7" s="30" t="s">
        <v>119</v>
      </c>
      <c r="B7" s="31">
        <v>2</v>
      </c>
      <c r="C7" s="35" t="s">
        <v>119</v>
      </c>
      <c r="D7" s="154">
        <v>599968</v>
      </c>
      <c r="F7" s="179">
        <f>$D$7/12</f>
        <v>49997.333333333336</v>
      </c>
      <c r="G7" s="179">
        <f t="shared" ref="G7:Q7" si="2">$D$7/12</f>
        <v>49997.333333333336</v>
      </c>
      <c r="H7" s="179">
        <f t="shared" si="2"/>
        <v>49997.333333333336</v>
      </c>
      <c r="I7" s="179">
        <f t="shared" si="2"/>
        <v>49997.333333333336</v>
      </c>
      <c r="J7" s="179">
        <f t="shared" si="2"/>
        <v>49997.333333333336</v>
      </c>
      <c r="K7" s="179">
        <f t="shared" si="2"/>
        <v>49997.333333333336</v>
      </c>
      <c r="L7" s="179">
        <f t="shared" si="2"/>
        <v>49997.333333333336</v>
      </c>
      <c r="M7" s="179">
        <f t="shared" si="2"/>
        <v>49997.333333333336</v>
      </c>
      <c r="N7" s="179">
        <f t="shared" si="2"/>
        <v>49997.333333333336</v>
      </c>
      <c r="O7" s="179">
        <f t="shared" si="2"/>
        <v>49997.333333333336</v>
      </c>
      <c r="P7" s="179">
        <f t="shared" si="2"/>
        <v>49997.333333333336</v>
      </c>
      <c r="Q7" s="179">
        <f t="shared" si="2"/>
        <v>49997.333333333336</v>
      </c>
      <c r="S7" s="147">
        <f t="shared" ref="S7:S12" si="3">SUM(F7:Q7)</f>
        <v>599968</v>
      </c>
      <c r="T7" s="143" t="b">
        <f t="shared" si="1"/>
        <v>1</v>
      </c>
    </row>
    <row r="8" spans="1:20" x14ac:dyDescent="0.25">
      <c r="A8" s="30" t="s">
        <v>120</v>
      </c>
      <c r="B8" s="31">
        <v>3</v>
      </c>
      <c r="C8" s="35" t="s">
        <v>120</v>
      </c>
      <c r="D8" s="154">
        <v>101823</v>
      </c>
      <c r="F8" s="179">
        <f>$D$8/12</f>
        <v>8485.25</v>
      </c>
      <c r="G8" s="179">
        <f t="shared" ref="G8:Q8" si="4">$D$8/12</f>
        <v>8485.25</v>
      </c>
      <c r="H8" s="179">
        <f t="shared" si="4"/>
        <v>8485.25</v>
      </c>
      <c r="I8" s="179">
        <f t="shared" si="4"/>
        <v>8485.25</v>
      </c>
      <c r="J8" s="179">
        <f t="shared" si="4"/>
        <v>8485.25</v>
      </c>
      <c r="K8" s="179">
        <f t="shared" si="4"/>
        <v>8485.25</v>
      </c>
      <c r="L8" s="179">
        <f t="shared" si="4"/>
        <v>8485.25</v>
      </c>
      <c r="M8" s="179">
        <f t="shared" si="4"/>
        <v>8485.25</v>
      </c>
      <c r="N8" s="179">
        <f t="shared" si="4"/>
        <v>8485.25</v>
      </c>
      <c r="O8" s="179">
        <f t="shared" si="4"/>
        <v>8485.25</v>
      </c>
      <c r="P8" s="179">
        <f t="shared" si="4"/>
        <v>8485.25</v>
      </c>
      <c r="Q8" s="179">
        <f t="shared" si="4"/>
        <v>8485.25</v>
      </c>
      <c r="S8" s="147">
        <f t="shared" si="3"/>
        <v>101823</v>
      </c>
      <c r="T8" s="143" t="b">
        <f t="shared" si="1"/>
        <v>1</v>
      </c>
    </row>
    <row r="9" spans="1:20" x14ac:dyDescent="0.25">
      <c r="A9" s="30" t="s">
        <v>121</v>
      </c>
      <c r="B9" s="31">
        <v>4</v>
      </c>
      <c r="C9" s="35" t="s">
        <v>121</v>
      </c>
      <c r="D9" s="154">
        <v>60477</v>
      </c>
      <c r="F9" s="179">
        <f>$D$9/12</f>
        <v>5039.75</v>
      </c>
      <c r="G9" s="179">
        <f t="shared" ref="G9:Q9" si="5">$D$9/12</f>
        <v>5039.75</v>
      </c>
      <c r="H9" s="179">
        <f t="shared" si="5"/>
        <v>5039.75</v>
      </c>
      <c r="I9" s="179">
        <f t="shared" si="5"/>
        <v>5039.75</v>
      </c>
      <c r="J9" s="179">
        <f t="shared" si="5"/>
        <v>5039.75</v>
      </c>
      <c r="K9" s="179">
        <f t="shared" si="5"/>
        <v>5039.75</v>
      </c>
      <c r="L9" s="179">
        <f t="shared" si="5"/>
        <v>5039.75</v>
      </c>
      <c r="M9" s="179">
        <f t="shared" si="5"/>
        <v>5039.75</v>
      </c>
      <c r="N9" s="179">
        <f t="shared" si="5"/>
        <v>5039.75</v>
      </c>
      <c r="O9" s="179">
        <f t="shared" si="5"/>
        <v>5039.75</v>
      </c>
      <c r="P9" s="179">
        <f t="shared" si="5"/>
        <v>5039.75</v>
      </c>
      <c r="Q9" s="179">
        <f t="shared" si="5"/>
        <v>5039.75</v>
      </c>
      <c r="S9" s="147">
        <f t="shared" si="3"/>
        <v>60477</v>
      </c>
      <c r="T9" s="143" t="b">
        <f t="shared" si="1"/>
        <v>1</v>
      </c>
    </row>
    <row r="10" spans="1:20" x14ac:dyDescent="0.25">
      <c r="A10" s="30" t="s">
        <v>122</v>
      </c>
      <c r="B10" s="31">
        <v>5</v>
      </c>
      <c r="C10" s="35" t="s">
        <v>122</v>
      </c>
      <c r="D10" s="154">
        <v>1893</v>
      </c>
      <c r="F10" s="179">
        <f>$D$10/12</f>
        <v>157.75</v>
      </c>
      <c r="G10" s="179">
        <f t="shared" ref="G10:Q10" si="6">$D$10/12</f>
        <v>157.75</v>
      </c>
      <c r="H10" s="179">
        <f t="shared" si="6"/>
        <v>157.75</v>
      </c>
      <c r="I10" s="179">
        <f t="shared" si="6"/>
        <v>157.75</v>
      </c>
      <c r="J10" s="179">
        <f t="shared" si="6"/>
        <v>157.75</v>
      </c>
      <c r="K10" s="179">
        <f t="shared" si="6"/>
        <v>157.75</v>
      </c>
      <c r="L10" s="179">
        <f t="shared" si="6"/>
        <v>157.75</v>
      </c>
      <c r="M10" s="179">
        <f t="shared" si="6"/>
        <v>157.75</v>
      </c>
      <c r="N10" s="179">
        <f t="shared" si="6"/>
        <v>157.75</v>
      </c>
      <c r="O10" s="179">
        <f t="shared" si="6"/>
        <v>157.75</v>
      </c>
      <c r="P10" s="179">
        <f t="shared" si="6"/>
        <v>157.75</v>
      </c>
      <c r="Q10" s="179">
        <f t="shared" si="6"/>
        <v>157.75</v>
      </c>
      <c r="S10" s="147">
        <f t="shared" si="3"/>
        <v>1893</v>
      </c>
      <c r="T10" s="143" t="b">
        <f t="shared" si="1"/>
        <v>1</v>
      </c>
    </row>
    <row r="11" spans="1:20" x14ac:dyDescent="0.25">
      <c r="A11" s="30" t="s">
        <v>123</v>
      </c>
      <c r="B11" s="31">
        <v>6</v>
      </c>
      <c r="C11" s="35" t="s">
        <v>123</v>
      </c>
      <c r="D11" s="154">
        <v>2265</v>
      </c>
      <c r="F11" s="179">
        <f>$D$11/12</f>
        <v>188.75</v>
      </c>
      <c r="G11" s="179">
        <f t="shared" ref="G11:Q11" si="7">$D$11/12</f>
        <v>188.75</v>
      </c>
      <c r="H11" s="179">
        <f t="shared" si="7"/>
        <v>188.75</v>
      </c>
      <c r="I11" s="179">
        <f t="shared" si="7"/>
        <v>188.75</v>
      </c>
      <c r="J11" s="179">
        <f t="shared" si="7"/>
        <v>188.75</v>
      </c>
      <c r="K11" s="179">
        <f t="shared" si="7"/>
        <v>188.75</v>
      </c>
      <c r="L11" s="179">
        <f t="shared" si="7"/>
        <v>188.75</v>
      </c>
      <c r="M11" s="179">
        <f t="shared" si="7"/>
        <v>188.75</v>
      </c>
      <c r="N11" s="179">
        <f t="shared" si="7"/>
        <v>188.75</v>
      </c>
      <c r="O11" s="179">
        <f t="shared" si="7"/>
        <v>188.75</v>
      </c>
      <c r="P11" s="179">
        <f t="shared" si="7"/>
        <v>188.75</v>
      </c>
      <c r="Q11" s="179">
        <f t="shared" si="7"/>
        <v>188.75</v>
      </c>
      <c r="S11" s="147">
        <f t="shared" si="3"/>
        <v>2265</v>
      </c>
      <c r="T11" s="143" t="b">
        <f t="shared" si="1"/>
        <v>1</v>
      </c>
    </row>
    <row r="12" spans="1:20" x14ac:dyDescent="0.25">
      <c r="A12" s="30" t="s">
        <v>124</v>
      </c>
      <c r="B12" s="31"/>
      <c r="C12" s="36" t="s">
        <v>125</v>
      </c>
      <c r="D12" s="146">
        <f>SUM(D6:D11)</f>
        <v>1151456</v>
      </c>
      <c r="F12" s="180">
        <f t="shared" ref="F12:Q12" si="8">SUM(F6:F11)</f>
        <v>95954.666666666672</v>
      </c>
      <c r="G12" s="180">
        <f t="shared" si="8"/>
        <v>95954.666666666672</v>
      </c>
      <c r="H12" s="180">
        <f t="shared" si="8"/>
        <v>95954.666666666672</v>
      </c>
      <c r="I12" s="180">
        <f t="shared" si="8"/>
        <v>95954.666666666672</v>
      </c>
      <c r="J12" s="180">
        <f t="shared" si="8"/>
        <v>95954.666666666672</v>
      </c>
      <c r="K12" s="180">
        <f t="shared" si="8"/>
        <v>95954.666666666672</v>
      </c>
      <c r="L12" s="180">
        <f t="shared" si="8"/>
        <v>95954.666666666672</v>
      </c>
      <c r="M12" s="180">
        <f t="shared" si="8"/>
        <v>95954.666666666672</v>
      </c>
      <c r="N12" s="180">
        <f t="shared" si="8"/>
        <v>95954.666666666672</v>
      </c>
      <c r="O12" s="180">
        <f t="shared" si="8"/>
        <v>95954.666666666672</v>
      </c>
      <c r="P12" s="180">
        <f t="shared" si="8"/>
        <v>95954.666666666672</v>
      </c>
      <c r="Q12" s="180">
        <f t="shared" si="8"/>
        <v>95954.666666666672</v>
      </c>
      <c r="S12" s="153">
        <f t="shared" si="3"/>
        <v>1151456</v>
      </c>
      <c r="T12" s="143" t="b">
        <f t="shared" si="1"/>
        <v>1</v>
      </c>
    </row>
    <row r="13" spans="1:20" x14ac:dyDescent="0.25">
      <c r="A13" s="30"/>
      <c r="B13" s="31"/>
      <c r="C13" s="36"/>
      <c r="D13" s="150"/>
    </row>
    <row r="14" spans="1:20" x14ac:dyDescent="0.25">
      <c r="A14" s="37" t="s">
        <v>126</v>
      </c>
      <c r="B14" s="31"/>
      <c r="C14" s="38" t="s">
        <v>32</v>
      </c>
      <c r="D14" s="155"/>
    </row>
    <row r="15" spans="1:20" x14ac:dyDescent="0.25">
      <c r="A15" s="37" t="s">
        <v>118</v>
      </c>
      <c r="B15" s="31">
        <v>7</v>
      </c>
      <c r="C15" s="39" t="s">
        <v>118</v>
      </c>
      <c r="D15" s="154">
        <v>991585</v>
      </c>
      <c r="F15" s="179">
        <f>$D$15/12</f>
        <v>82632.083333333328</v>
      </c>
      <c r="G15" s="179">
        <f t="shared" ref="G15:Q15" si="9">$D$15/12</f>
        <v>82632.083333333328</v>
      </c>
      <c r="H15" s="179">
        <f t="shared" si="9"/>
        <v>82632.083333333328</v>
      </c>
      <c r="I15" s="179">
        <f t="shared" si="9"/>
        <v>82632.083333333328</v>
      </c>
      <c r="J15" s="179">
        <f t="shared" si="9"/>
        <v>82632.083333333328</v>
      </c>
      <c r="K15" s="179">
        <f t="shared" si="9"/>
        <v>82632.083333333328</v>
      </c>
      <c r="L15" s="179">
        <f t="shared" si="9"/>
        <v>82632.083333333328</v>
      </c>
      <c r="M15" s="179">
        <f t="shared" si="9"/>
        <v>82632.083333333328</v>
      </c>
      <c r="N15" s="179">
        <f t="shared" si="9"/>
        <v>82632.083333333328</v>
      </c>
      <c r="O15" s="179">
        <f t="shared" si="9"/>
        <v>82632.083333333328</v>
      </c>
      <c r="P15" s="179">
        <f t="shared" si="9"/>
        <v>82632.083333333328</v>
      </c>
      <c r="Q15" s="179">
        <f t="shared" si="9"/>
        <v>82632.083333333328</v>
      </c>
      <c r="S15" s="147">
        <f t="shared" ref="S15:S21" si="10">SUM(F15:Q15)</f>
        <v>991585.00000000012</v>
      </c>
      <c r="T15" s="143" t="b">
        <f t="shared" ref="T15:T21" si="11">+S15=D15</f>
        <v>1</v>
      </c>
    </row>
    <row r="16" spans="1:20" x14ac:dyDescent="0.25">
      <c r="A16" s="37" t="s">
        <v>119</v>
      </c>
      <c r="B16" s="31">
        <v>8</v>
      </c>
      <c r="C16" s="39" t="s">
        <v>119</v>
      </c>
      <c r="D16" s="154">
        <v>1209376</v>
      </c>
      <c r="F16" s="179">
        <f>$D$16/12</f>
        <v>100781.33333333333</v>
      </c>
      <c r="G16" s="179">
        <f t="shared" ref="G16:Q16" si="12">$D$16/12</f>
        <v>100781.33333333333</v>
      </c>
      <c r="H16" s="179">
        <f t="shared" si="12"/>
        <v>100781.33333333333</v>
      </c>
      <c r="I16" s="179">
        <f t="shared" si="12"/>
        <v>100781.33333333333</v>
      </c>
      <c r="J16" s="179">
        <f t="shared" si="12"/>
        <v>100781.33333333333</v>
      </c>
      <c r="K16" s="179">
        <f t="shared" si="12"/>
        <v>100781.33333333333</v>
      </c>
      <c r="L16" s="179">
        <f t="shared" si="12"/>
        <v>100781.33333333333</v>
      </c>
      <c r="M16" s="179">
        <f t="shared" si="12"/>
        <v>100781.33333333333</v>
      </c>
      <c r="N16" s="179">
        <f t="shared" si="12"/>
        <v>100781.33333333333</v>
      </c>
      <c r="O16" s="179">
        <f t="shared" si="12"/>
        <v>100781.33333333333</v>
      </c>
      <c r="P16" s="179">
        <f t="shared" si="12"/>
        <v>100781.33333333333</v>
      </c>
      <c r="Q16" s="179">
        <f t="shared" si="12"/>
        <v>100781.33333333333</v>
      </c>
      <c r="S16" s="147">
        <f t="shared" si="10"/>
        <v>1209376</v>
      </c>
      <c r="T16" s="143" t="b">
        <f t="shared" si="11"/>
        <v>1</v>
      </c>
    </row>
    <row r="17" spans="1:20" x14ac:dyDescent="0.25">
      <c r="A17" s="37" t="s">
        <v>120</v>
      </c>
      <c r="B17" s="31">
        <v>9</v>
      </c>
      <c r="C17" s="39" t="s">
        <v>120</v>
      </c>
      <c r="D17" s="154">
        <v>267967</v>
      </c>
      <c r="F17" s="179">
        <f>$D$17/12</f>
        <v>22330.583333333332</v>
      </c>
      <c r="G17" s="179">
        <f t="shared" ref="G17:Q17" si="13">$D$17/12</f>
        <v>22330.583333333332</v>
      </c>
      <c r="H17" s="179">
        <f t="shared" si="13"/>
        <v>22330.583333333332</v>
      </c>
      <c r="I17" s="179">
        <f t="shared" si="13"/>
        <v>22330.583333333332</v>
      </c>
      <c r="J17" s="179">
        <f t="shared" si="13"/>
        <v>22330.583333333332</v>
      </c>
      <c r="K17" s="179">
        <f t="shared" si="13"/>
        <v>22330.583333333332</v>
      </c>
      <c r="L17" s="179">
        <f t="shared" si="13"/>
        <v>22330.583333333332</v>
      </c>
      <c r="M17" s="179">
        <f t="shared" si="13"/>
        <v>22330.583333333332</v>
      </c>
      <c r="N17" s="179">
        <f t="shared" si="13"/>
        <v>22330.583333333332</v>
      </c>
      <c r="O17" s="179">
        <f t="shared" si="13"/>
        <v>22330.583333333332</v>
      </c>
      <c r="P17" s="179">
        <f t="shared" si="13"/>
        <v>22330.583333333332</v>
      </c>
      <c r="Q17" s="179">
        <f t="shared" si="13"/>
        <v>22330.583333333332</v>
      </c>
      <c r="S17" s="147">
        <f t="shared" si="10"/>
        <v>267967.00000000006</v>
      </c>
      <c r="T17" s="143" t="b">
        <f t="shared" si="11"/>
        <v>1</v>
      </c>
    </row>
    <row r="18" spans="1:20" x14ac:dyDescent="0.25">
      <c r="A18" s="37" t="s">
        <v>121</v>
      </c>
      <c r="B18" s="31">
        <v>10</v>
      </c>
      <c r="C18" s="39" t="s">
        <v>121</v>
      </c>
      <c r="D18" s="154">
        <v>41550</v>
      </c>
      <c r="F18" s="179">
        <f>$D$18/12</f>
        <v>3462.5</v>
      </c>
      <c r="G18" s="179">
        <f t="shared" ref="G18:Q18" si="14">$D$18/12</f>
        <v>3462.5</v>
      </c>
      <c r="H18" s="179">
        <f t="shared" si="14"/>
        <v>3462.5</v>
      </c>
      <c r="I18" s="179">
        <f t="shared" si="14"/>
        <v>3462.5</v>
      </c>
      <c r="J18" s="179">
        <f t="shared" si="14"/>
        <v>3462.5</v>
      </c>
      <c r="K18" s="179">
        <f t="shared" si="14"/>
        <v>3462.5</v>
      </c>
      <c r="L18" s="179">
        <f t="shared" si="14"/>
        <v>3462.5</v>
      </c>
      <c r="M18" s="179">
        <f t="shared" si="14"/>
        <v>3462.5</v>
      </c>
      <c r="N18" s="179">
        <f t="shared" si="14"/>
        <v>3462.5</v>
      </c>
      <c r="O18" s="179">
        <f t="shared" si="14"/>
        <v>3462.5</v>
      </c>
      <c r="P18" s="179">
        <f t="shared" si="14"/>
        <v>3462.5</v>
      </c>
      <c r="Q18" s="179">
        <f t="shared" si="14"/>
        <v>3462.5</v>
      </c>
      <c r="S18" s="147">
        <f t="shared" si="10"/>
        <v>41550</v>
      </c>
      <c r="T18" s="143" t="b">
        <f t="shared" si="11"/>
        <v>1</v>
      </c>
    </row>
    <row r="19" spans="1:20" x14ac:dyDescent="0.25">
      <c r="A19" s="37" t="s">
        <v>122</v>
      </c>
      <c r="B19" s="31">
        <v>11</v>
      </c>
      <c r="C19" s="39" t="s">
        <v>122</v>
      </c>
      <c r="D19" s="154">
        <v>3370</v>
      </c>
      <c r="F19" s="179">
        <f>$D$19/12</f>
        <v>280.83333333333331</v>
      </c>
      <c r="G19" s="179">
        <f t="shared" ref="G19:Q19" si="15">$D$19/12</f>
        <v>280.83333333333331</v>
      </c>
      <c r="H19" s="179">
        <f t="shared" si="15"/>
        <v>280.83333333333331</v>
      </c>
      <c r="I19" s="179">
        <f t="shared" si="15"/>
        <v>280.83333333333331</v>
      </c>
      <c r="J19" s="179">
        <f t="shared" si="15"/>
        <v>280.83333333333331</v>
      </c>
      <c r="K19" s="179">
        <f t="shared" si="15"/>
        <v>280.83333333333331</v>
      </c>
      <c r="L19" s="179">
        <f t="shared" si="15"/>
        <v>280.83333333333331</v>
      </c>
      <c r="M19" s="179">
        <f t="shared" si="15"/>
        <v>280.83333333333331</v>
      </c>
      <c r="N19" s="179">
        <f t="shared" si="15"/>
        <v>280.83333333333331</v>
      </c>
      <c r="O19" s="179">
        <f t="shared" si="15"/>
        <v>280.83333333333331</v>
      </c>
      <c r="P19" s="179">
        <f t="shared" si="15"/>
        <v>280.83333333333331</v>
      </c>
      <c r="Q19" s="179">
        <f t="shared" si="15"/>
        <v>280.83333333333331</v>
      </c>
      <c r="S19" s="147">
        <f t="shared" si="10"/>
        <v>3370.0000000000005</v>
      </c>
      <c r="T19" s="143" t="b">
        <f t="shared" si="11"/>
        <v>1</v>
      </c>
    </row>
    <row r="20" spans="1:20" x14ac:dyDescent="0.25">
      <c r="A20" s="37" t="s">
        <v>123</v>
      </c>
      <c r="B20" s="31">
        <v>12</v>
      </c>
      <c r="C20" s="39" t="s">
        <v>123</v>
      </c>
      <c r="D20" s="154">
        <v>5964</v>
      </c>
      <c r="F20" s="179">
        <f>$D$20/12</f>
        <v>497</v>
      </c>
      <c r="G20" s="179">
        <f t="shared" ref="G20:Q20" si="16">$D$20/12</f>
        <v>497</v>
      </c>
      <c r="H20" s="179">
        <f t="shared" si="16"/>
        <v>497</v>
      </c>
      <c r="I20" s="179">
        <f t="shared" si="16"/>
        <v>497</v>
      </c>
      <c r="J20" s="179">
        <f t="shared" si="16"/>
        <v>497</v>
      </c>
      <c r="K20" s="179">
        <f t="shared" si="16"/>
        <v>497</v>
      </c>
      <c r="L20" s="179">
        <f t="shared" si="16"/>
        <v>497</v>
      </c>
      <c r="M20" s="179">
        <f t="shared" si="16"/>
        <v>497</v>
      </c>
      <c r="N20" s="179">
        <f t="shared" si="16"/>
        <v>497</v>
      </c>
      <c r="O20" s="179">
        <f t="shared" si="16"/>
        <v>497</v>
      </c>
      <c r="P20" s="179">
        <f t="shared" si="16"/>
        <v>497</v>
      </c>
      <c r="Q20" s="179">
        <f t="shared" si="16"/>
        <v>497</v>
      </c>
      <c r="S20" s="147">
        <f t="shared" si="10"/>
        <v>5964</v>
      </c>
      <c r="T20" s="143" t="b">
        <f t="shared" si="11"/>
        <v>1</v>
      </c>
    </row>
    <row r="21" spans="1:20" x14ac:dyDescent="0.25">
      <c r="A21" s="37" t="s">
        <v>124</v>
      </c>
      <c r="B21" s="31"/>
      <c r="C21" s="38" t="s">
        <v>125</v>
      </c>
      <c r="D21" s="146">
        <f>SUM(D15:D20)</f>
        <v>2519812</v>
      </c>
      <c r="F21" s="180">
        <f t="shared" ref="F21:Q21" si="17">SUM(F15:F20)</f>
        <v>209984.33333333334</v>
      </c>
      <c r="G21" s="180">
        <f t="shared" si="17"/>
        <v>209984.33333333334</v>
      </c>
      <c r="H21" s="180">
        <f t="shared" si="17"/>
        <v>209984.33333333334</v>
      </c>
      <c r="I21" s="180">
        <f t="shared" si="17"/>
        <v>209984.33333333334</v>
      </c>
      <c r="J21" s="180">
        <f t="shared" si="17"/>
        <v>209984.33333333334</v>
      </c>
      <c r="K21" s="180">
        <f t="shared" si="17"/>
        <v>209984.33333333334</v>
      </c>
      <c r="L21" s="180">
        <f t="shared" si="17"/>
        <v>209984.33333333334</v>
      </c>
      <c r="M21" s="180">
        <f t="shared" si="17"/>
        <v>209984.33333333334</v>
      </c>
      <c r="N21" s="180">
        <f t="shared" si="17"/>
        <v>209984.33333333334</v>
      </c>
      <c r="O21" s="180">
        <f t="shared" si="17"/>
        <v>209984.33333333334</v>
      </c>
      <c r="P21" s="180">
        <f t="shared" si="17"/>
        <v>209984.33333333334</v>
      </c>
      <c r="Q21" s="180">
        <f t="shared" si="17"/>
        <v>209984.33333333334</v>
      </c>
      <c r="S21" s="153">
        <f t="shared" si="10"/>
        <v>2519812</v>
      </c>
      <c r="T21" s="143" t="b">
        <f t="shared" si="11"/>
        <v>1</v>
      </c>
    </row>
    <row r="22" spans="1:20" x14ac:dyDescent="0.25">
      <c r="A22" s="37">
        <v>0</v>
      </c>
      <c r="B22" s="31"/>
      <c r="C22" s="40"/>
      <c r="D22" s="156"/>
    </row>
    <row r="23" spans="1:20" x14ac:dyDescent="0.25">
      <c r="A23" s="37" t="s">
        <v>47</v>
      </c>
      <c r="B23" s="31"/>
      <c r="C23" s="38" t="s">
        <v>47</v>
      </c>
      <c r="D23" s="155"/>
    </row>
    <row r="24" spans="1:20" x14ac:dyDescent="0.25">
      <c r="A24" s="37" t="s">
        <v>118</v>
      </c>
      <c r="B24" s="31">
        <v>13</v>
      </c>
      <c r="C24" s="39" t="s">
        <v>118</v>
      </c>
      <c r="D24" s="154">
        <v>36922</v>
      </c>
      <c r="F24" s="179">
        <f>$D$24/12</f>
        <v>3076.8333333333335</v>
      </c>
      <c r="G24" s="179">
        <f t="shared" ref="G24:Q24" si="18">$D$24/12</f>
        <v>3076.8333333333335</v>
      </c>
      <c r="H24" s="179">
        <f t="shared" si="18"/>
        <v>3076.8333333333335</v>
      </c>
      <c r="I24" s="179">
        <f t="shared" si="18"/>
        <v>3076.8333333333335</v>
      </c>
      <c r="J24" s="179">
        <f t="shared" si="18"/>
        <v>3076.8333333333335</v>
      </c>
      <c r="K24" s="179">
        <f t="shared" si="18"/>
        <v>3076.8333333333335</v>
      </c>
      <c r="L24" s="179">
        <f t="shared" si="18"/>
        <v>3076.8333333333335</v>
      </c>
      <c r="M24" s="179">
        <f t="shared" si="18"/>
        <v>3076.8333333333335</v>
      </c>
      <c r="N24" s="179">
        <f t="shared" si="18"/>
        <v>3076.8333333333335</v>
      </c>
      <c r="O24" s="179">
        <f t="shared" si="18"/>
        <v>3076.8333333333335</v>
      </c>
      <c r="P24" s="179">
        <f t="shared" si="18"/>
        <v>3076.8333333333335</v>
      </c>
      <c r="Q24" s="179">
        <f t="shared" si="18"/>
        <v>3076.8333333333335</v>
      </c>
      <c r="S24" s="147">
        <f t="shared" ref="S24:S30" si="19">SUM(F24:Q24)</f>
        <v>36922</v>
      </c>
      <c r="T24" s="143" t="b">
        <f t="shared" ref="T24:T30" si="20">+S24=D24</f>
        <v>1</v>
      </c>
    </row>
    <row r="25" spans="1:20" x14ac:dyDescent="0.25">
      <c r="A25" s="37" t="s">
        <v>119</v>
      </c>
      <c r="B25" s="31">
        <v>14</v>
      </c>
      <c r="C25" s="39" t="s">
        <v>119</v>
      </c>
      <c r="D25" s="154">
        <v>44982</v>
      </c>
      <c r="F25" s="179">
        <f>$D$25/12</f>
        <v>3748.5</v>
      </c>
      <c r="G25" s="179">
        <f t="shared" ref="G25:Q25" si="21">$D$25/12</f>
        <v>3748.5</v>
      </c>
      <c r="H25" s="179">
        <f t="shared" si="21"/>
        <v>3748.5</v>
      </c>
      <c r="I25" s="179">
        <f t="shared" si="21"/>
        <v>3748.5</v>
      </c>
      <c r="J25" s="179">
        <f t="shared" si="21"/>
        <v>3748.5</v>
      </c>
      <c r="K25" s="179">
        <f t="shared" si="21"/>
        <v>3748.5</v>
      </c>
      <c r="L25" s="179">
        <f t="shared" si="21"/>
        <v>3748.5</v>
      </c>
      <c r="M25" s="179">
        <f t="shared" si="21"/>
        <v>3748.5</v>
      </c>
      <c r="N25" s="179">
        <f t="shared" si="21"/>
        <v>3748.5</v>
      </c>
      <c r="O25" s="179">
        <f t="shared" si="21"/>
        <v>3748.5</v>
      </c>
      <c r="P25" s="179">
        <f t="shared" si="21"/>
        <v>3748.5</v>
      </c>
      <c r="Q25" s="179">
        <f t="shared" si="21"/>
        <v>3748.5</v>
      </c>
      <c r="S25" s="147">
        <f t="shared" si="19"/>
        <v>44982</v>
      </c>
      <c r="T25" s="143" t="b">
        <f t="shared" si="20"/>
        <v>1</v>
      </c>
    </row>
    <row r="26" spans="1:20" x14ac:dyDescent="0.25">
      <c r="A26" s="37" t="s">
        <v>120</v>
      </c>
      <c r="B26" s="31">
        <v>15</v>
      </c>
      <c r="C26" s="39" t="s">
        <v>120</v>
      </c>
      <c r="D26" s="154">
        <v>9967</v>
      </c>
      <c r="F26" s="179">
        <f>$D$26/12</f>
        <v>830.58333333333337</v>
      </c>
      <c r="G26" s="179">
        <f t="shared" ref="G26:Q26" si="22">$D$26/12</f>
        <v>830.58333333333337</v>
      </c>
      <c r="H26" s="179">
        <f t="shared" si="22"/>
        <v>830.58333333333337</v>
      </c>
      <c r="I26" s="179">
        <f t="shared" si="22"/>
        <v>830.58333333333337</v>
      </c>
      <c r="J26" s="179">
        <f t="shared" si="22"/>
        <v>830.58333333333337</v>
      </c>
      <c r="K26" s="179">
        <f t="shared" si="22"/>
        <v>830.58333333333337</v>
      </c>
      <c r="L26" s="179">
        <f t="shared" si="22"/>
        <v>830.58333333333337</v>
      </c>
      <c r="M26" s="179">
        <f t="shared" si="22"/>
        <v>830.58333333333337</v>
      </c>
      <c r="N26" s="179">
        <f t="shared" si="22"/>
        <v>830.58333333333337</v>
      </c>
      <c r="O26" s="179">
        <f t="shared" si="22"/>
        <v>830.58333333333337</v>
      </c>
      <c r="P26" s="179">
        <f t="shared" si="22"/>
        <v>830.58333333333337</v>
      </c>
      <c r="Q26" s="179">
        <f t="shared" si="22"/>
        <v>830.58333333333337</v>
      </c>
      <c r="S26" s="147">
        <f t="shared" si="19"/>
        <v>9967</v>
      </c>
      <c r="T26" s="143" t="b">
        <f t="shared" si="20"/>
        <v>1</v>
      </c>
    </row>
    <row r="27" spans="1:20" x14ac:dyDescent="0.25">
      <c r="A27" s="37" t="s">
        <v>121</v>
      </c>
      <c r="B27" s="31">
        <v>16</v>
      </c>
      <c r="C27" s="39" t="s">
        <v>121</v>
      </c>
      <c r="D27" s="154">
        <v>1542</v>
      </c>
      <c r="F27" s="179">
        <f>$D$27/12</f>
        <v>128.5</v>
      </c>
      <c r="G27" s="179">
        <f t="shared" ref="G27:Q27" si="23">$D$27/12</f>
        <v>128.5</v>
      </c>
      <c r="H27" s="179">
        <f t="shared" si="23"/>
        <v>128.5</v>
      </c>
      <c r="I27" s="179">
        <f t="shared" si="23"/>
        <v>128.5</v>
      </c>
      <c r="J27" s="179">
        <f t="shared" si="23"/>
        <v>128.5</v>
      </c>
      <c r="K27" s="179">
        <f t="shared" si="23"/>
        <v>128.5</v>
      </c>
      <c r="L27" s="179">
        <f t="shared" si="23"/>
        <v>128.5</v>
      </c>
      <c r="M27" s="179">
        <f t="shared" si="23"/>
        <v>128.5</v>
      </c>
      <c r="N27" s="179">
        <f t="shared" si="23"/>
        <v>128.5</v>
      </c>
      <c r="O27" s="179">
        <f t="shared" si="23"/>
        <v>128.5</v>
      </c>
      <c r="P27" s="179">
        <f t="shared" si="23"/>
        <v>128.5</v>
      </c>
      <c r="Q27" s="179">
        <f t="shared" si="23"/>
        <v>128.5</v>
      </c>
      <c r="S27" s="147">
        <f t="shared" si="19"/>
        <v>1542</v>
      </c>
      <c r="T27" s="143" t="b">
        <f t="shared" si="20"/>
        <v>1</v>
      </c>
    </row>
    <row r="28" spans="1:20" x14ac:dyDescent="0.25">
      <c r="A28" s="37" t="s">
        <v>122</v>
      </c>
      <c r="B28" s="31">
        <v>17</v>
      </c>
      <c r="C28" s="39" t="s">
        <v>122</v>
      </c>
      <c r="D28" s="154">
        <v>125</v>
      </c>
      <c r="F28" s="179">
        <f>$D$28/12</f>
        <v>10.416666666666666</v>
      </c>
      <c r="G28" s="179">
        <f t="shared" ref="G28:Q28" si="24">$D$28/12</f>
        <v>10.416666666666666</v>
      </c>
      <c r="H28" s="179">
        <f t="shared" si="24"/>
        <v>10.416666666666666</v>
      </c>
      <c r="I28" s="179">
        <f t="shared" si="24"/>
        <v>10.416666666666666</v>
      </c>
      <c r="J28" s="179">
        <f t="shared" si="24"/>
        <v>10.416666666666666</v>
      </c>
      <c r="K28" s="179">
        <f t="shared" si="24"/>
        <v>10.416666666666666</v>
      </c>
      <c r="L28" s="179">
        <f t="shared" si="24"/>
        <v>10.416666666666666</v>
      </c>
      <c r="M28" s="179">
        <f t="shared" si="24"/>
        <v>10.416666666666666</v>
      </c>
      <c r="N28" s="179">
        <f t="shared" si="24"/>
        <v>10.416666666666666</v>
      </c>
      <c r="O28" s="179">
        <f t="shared" si="24"/>
        <v>10.416666666666666</v>
      </c>
      <c r="P28" s="179">
        <f t="shared" si="24"/>
        <v>10.416666666666666</v>
      </c>
      <c r="Q28" s="179">
        <f t="shared" si="24"/>
        <v>10.416666666666666</v>
      </c>
      <c r="S28" s="147">
        <f t="shared" si="19"/>
        <v>125.00000000000001</v>
      </c>
      <c r="T28" s="143" t="b">
        <f t="shared" si="20"/>
        <v>1</v>
      </c>
    </row>
    <row r="29" spans="1:20" x14ac:dyDescent="0.25">
      <c r="A29" s="37" t="s">
        <v>123</v>
      </c>
      <c r="B29" s="31">
        <v>18</v>
      </c>
      <c r="C29" s="39" t="s">
        <v>123</v>
      </c>
      <c r="D29" s="154">
        <v>222</v>
      </c>
      <c r="F29" s="179">
        <f>$D$29/12</f>
        <v>18.5</v>
      </c>
      <c r="G29" s="179">
        <f t="shared" ref="G29:Q29" si="25">$D$29/12</f>
        <v>18.5</v>
      </c>
      <c r="H29" s="179">
        <f t="shared" si="25"/>
        <v>18.5</v>
      </c>
      <c r="I29" s="179">
        <f t="shared" si="25"/>
        <v>18.5</v>
      </c>
      <c r="J29" s="179">
        <f t="shared" si="25"/>
        <v>18.5</v>
      </c>
      <c r="K29" s="179">
        <f t="shared" si="25"/>
        <v>18.5</v>
      </c>
      <c r="L29" s="179">
        <f t="shared" si="25"/>
        <v>18.5</v>
      </c>
      <c r="M29" s="179">
        <f t="shared" si="25"/>
        <v>18.5</v>
      </c>
      <c r="N29" s="179">
        <f t="shared" si="25"/>
        <v>18.5</v>
      </c>
      <c r="O29" s="179">
        <f t="shared" si="25"/>
        <v>18.5</v>
      </c>
      <c r="P29" s="179">
        <f t="shared" si="25"/>
        <v>18.5</v>
      </c>
      <c r="Q29" s="179">
        <f t="shared" si="25"/>
        <v>18.5</v>
      </c>
      <c r="S29" s="147">
        <f t="shared" si="19"/>
        <v>222</v>
      </c>
      <c r="T29" s="143" t="b">
        <f t="shared" si="20"/>
        <v>1</v>
      </c>
    </row>
    <row r="30" spans="1:20" x14ac:dyDescent="0.25">
      <c r="A30" s="37" t="s">
        <v>124</v>
      </c>
      <c r="B30" s="31"/>
      <c r="C30" s="38" t="s">
        <v>125</v>
      </c>
      <c r="D30" s="146">
        <f>SUM(D24:D29)</f>
        <v>93760</v>
      </c>
      <c r="F30" s="180">
        <f t="shared" ref="F30:Q30" si="26">SUM(F24:F29)</f>
        <v>7813.3333333333339</v>
      </c>
      <c r="G30" s="180">
        <f t="shared" si="26"/>
        <v>7813.3333333333339</v>
      </c>
      <c r="H30" s="180">
        <f t="shared" si="26"/>
        <v>7813.3333333333339</v>
      </c>
      <c r="I30" s="180">
        <f t="shared" si="26"/>
        <v>7813.3333333333339</v>
      </c>
      <c r="J30" s="180">
        <f t="shared" si="26"/>
        <v>7813.3333333333339</v>
      </c>
      <c r="K30" s="180">
        <f t="shared" si="26"/>
        <v>7813.3333333333339</v>
      </c>
      <c r="L30" s="180">
        <f t="shared" si="26"/>
        <v>7813.3333333333339</v>
      </c>
      <c r="M30" s="180">
        <f t="shared" si="26"/>
        <v>7813.3333333333339</v>
      </c>
      <c r="N30" s="180">
        <f t="shared" si="26"/>
        <v>7813.3333333333339</v>
      </c>
      <c r="O30" s="180">
        <f t="shared" si="26"/>
        <v>7813.3333333333339</v>
      </c>
      <c r="P30" s="180">
        <f t="shared" si="26"/>
        <v>7813.3333333333339</v>
      </c>
      <c r="Q30" s="180">
        <f t="shared" si="26"/>
        <v>7813.3333333333339</v>
      </c>
      <c r="S30" s="153">
        <f t="shared" si="19"/>
        <v>93760</v>
      </c>
      <c r="T30" s="143" t="b">
        <f t="shared" si="20"/>
        <v>1</v>
      </c>
    </row>
    <row r="31" spans="1:20" x14ac:dyDescent="0.25">
      <c r="A31" s="37">
        <v>0</v>
      </c>
      <c r="B31" s="31"/>
      <c r="C31" s="39"/>
      <c r="D31" s="150"/>
    </row>
    <row r="32" spans="1:20" x14ac:dyDescent="0.25">
      <c r="A32" s="37" t="s">
        <v>127</v>
      </c>
      <c r="B32" s="31"/>
      <c r="C32" s="38" t="s">
        <v>48</v>
      </c>
      <c r="D32" s="155"/>
    </row>
    <row r="33" spans="1:20" x14ac:dyDescent="0.25">
      <c r="A33" s="37" t="s">
        <v>118</v>
      </c>
      <c r="B33" s="31">
        <v>19</v>
      </c>
      <c r="C33" s="39" t="s">
        <v>118</v>
      </c>
      <c r="D33" s="154">
        <v>80133</v>
      </c>
      <c r="F33" s="179">
        <f>$D$33/12</f>
        <v>6677.75</v>
      </c>
      <c r="G33" s="179">
        <f t="shared" ref="G33:Q33" si="27">$D$33/12</f>
        <v>6677.75</v>
      </c>
      <c r="H33" s="179">
        <f t="shared" si="27"/>
        <v>6677.75</v>
      </c>
      <c r="I33" s="179">
        <f t="shared" si="27"/>
        <v>6677.75</v>
      </c>
      <c r="J33" s="179">
        <f t="shared" si="27"/>
        <v>6677.75</v>
      </c>
      <c r="K33" s="179">
        <f t="shared" si="27"/>
        <v>6677.75</v>
      </c>
      <c r="L33" s="179">
        <f t="shared" si="27"/>
        <v>6677.75</v>
      </c>
      <c r="M33" s="179">
        <f t="shared" si="27"/>
        <v>6677.75</v>
      </c>
      <c r="N33" s="179">
        <f t="shared" si="27"/>
        <v>6677.75</v>
      </c>
      <c r="O33" s="179">
        <f t="shared" si="27"/>
        <v>6677.75</v>
      </c>
      <c r="P33" s="179">
        <f t="shared" si="27"/>
        <v>6677.75</v>
      </c>
      <c r="Q33" s="179">
        <f t="shared" si="27"/>
        <v>6677.75</v>
      </c>
      <c r="S33" s="147">
        <f t="shared" ref="S33:S39" si="28">SUM(F33:Q33)</f>
        <v>80133</v>
      </c>
      <c r="T33" s="143" t="b">
        <f t="shared" ref="T33:T39" si="29">+S33=D33</f>
        <v>1</v>
      </c>
    </row>
    <row r="34" spans="1:20" x14ac:dyDescent="0.25">
      <c r="A34" s="37" t="s">
        <v>119</v>
      </c>
      <c r="B34" s="31">
        <v>20</v>
      </c>
      <c r="C34" s="39" t="s">
        <v>119</v>
      </c>
      <c r="D34" s="154">
        <v>97622</v>
      </c>
      <c r="F34" s="179">
        <f>$D$34/12</f>
        <v>8135.166666666667</v>
      </c>
      <c r="G34" s="179">
        <f t="shared" ref="G34:Q34" si="30">$D$34/12</f>
        <v>8135.166666666667</v>
      </c>
      <c r="H34" s="179">
        <f t="shared" si="30"/>
        <v>8135.166666666667</v>
      </c>
      <c r="I34" s="179">
        <f t="shared" si="30"/>
        <v>8135.166666666667</v>
      </c>
      <c r="J34" s="179">
        <f t="shared" si="30"/>
        <v>8135.166666666667</v>
      </c>
      <c r="K34" s="179">
        <f t="shared" si="30"/>
        <v>8135.166666666667</v>
      </c>
      <c r="L34" s="179">
        <f t="shared" si="30"/>
        <v>8135.166666666667</v>
      </c>
      <c r="M34" s="179">
        <f t="shared" si="30"/>
        <v>8135.166666666667</v>
      </c>
      <c r="N34" s="179">
        <f t="shared" si="30"/>
        <v>8135.166666666667</v>
      </c>
      <c r="O34" s="179">
        <f t="shared" si="30"/>
        <v>8135.166666666667</v>
      </c>
      <c r="P34" s="179">
        <f t="shared" si="30"/>
        <v>8135.166666666667</v>
      </c>
      <c r="Q34" s="179">
        <f t="shared" si="30"/>
        <v>8135.166666666667</v>
      </c>
      <c r="S34" s="147">
        <f t="shared" si="28"/>
        <v>97622.000000000015</v>
      </c>
      <c r="T34" s="143" t="b">
        <f t="shared" si="29"/>
        <v>1</v>
      </c>
    </row>
    <row r="35" spans="1:20" x14ac:dyDescent="0.25">
      <c r="A35" s="37" t="s">
        <v>120</v>
      </c>
      <c r="B35" s="31">
        <v>21</v>
      </c>
      <c r="C35" s="39" t="s">
        <v>120</v>
      </c>
      <c r="D35" s="154">
        <v>21633</v>
      </c>
      <c r="F35" s="179">
        <f>$D$35/12</f>
        <v>1802.75</v>
      </c>
      <c r="G35" s="179">
        <f t="shared" ref="G35:Q35" si="31">$D$35/12</f>
        <v>1802.75</v>
      </c>
      <c r="H35" s="179">
        <f t="shared" si="31"/>
        <v>1802.75</v>
      </c>
      <c r="I35" s="179">
        <f t="shared" si="31"/>
        <v>1802.75</v>
      </c>
      <c r="J35" s="179">
        <f t="shared" si="31"/>
        <v>1802.75</v>
      </c>
      <c r="K35" s="179">
        <f t="shared" si="31"/>
        <v>1802.75</v>
      </c>
      <c r="L35" s="179">
        <f t="shared" si="31"/>
        <v>1802.75</v>
      </c>
      <c r="M35" s="179">
        <f t="shared" si="31"/>
        <v>1802.75</v>
      </c>
      <c r="N35" s="179">
        <f t="shared" si="31"/>
        <v>1802.75</v>
      </c>
      <c r="O35" s="179">
        <f t="shared" si="31"/>
        <v>1802.75</v>
      </c>
      <c r="P35" s="179">
        <f t="shared" si="31"/>
        <v>1802.75</v>
      </c>
      <c r="Q35" s="179">
        <f t="shared" si="31"/>
        <v>1802.75</v>
      </c>
      <c r="S35" s="147">
        <f t="shared" si="28"/>
        <v>21633</v>
      </c>
      <c r="T35" s="143" t="b">
        <f t="shared" si="29"/>
        <v>1</v>
      </c>
    </row>
    <row r="36" spans="1:20" x14ac:dyDescent="0.25">
      <c r="A36" s="37" t="s">
        <v>121</v>
      </c>
      <c r="B36" s="31">
        <v>22</v>
      </c>
      <c r="C36" s="39" t="s">
        <v>121</v>
      </c>
      <c r="D36" s="154">
        <v>3347</v>
      </c>
      <c r="F36" s="179">
        <f>$D$36/12</f>
        <v>278.91666666666669</v>
      </c>
      <c r="G36" s="179">
        <f t="shared" ref="G36:Q36" si="32">$D$36/12</f>
        <v>278.91666666666669</v>
      </c>
      <c r="H36" s="179">
        <f t="shared" si="32"/>
        <v>278.91666666666669</v>
      </c>
      <c r="I36" s="179">
        <f t="shared" si="32"/>
        <v>278.91666666666669</v>
      </c>
      <c r="J36" s="179">
        <f t="shared" si="32"/>
        <v>278.91666666666669</v>
      </c>
      <c r="K36" s="179">
        <f t="shared" si="32"/>
        <v>278.91666666666669</v>
      </c>
      <c r="L36" s="179">
        <f t="shared" si="32"/>
        <v>278.91666666666669</v>
      </c>
      <c r="M36" s="179">
        <f t="shared" si="32"/>
        <v>278.91666666666669</v>
      </c>
      <c r="N36" s="179">
        <f t="shared" si="32"/>
        <v>278.91666666666669</v>
      </c>
      <c r="O36" s="179">
        <f t="shared" si="32"/>
        <v>278.91666666666669</v>
      </c>
      <c r="P36" s="179">
        <f t="shared" si="32"/>
        <v>278.91666666666669</v>
      </c>
      <c r="Q36" s="179">
        <f t="shared" si="32"/>
        <v>278.91666666666669</v>
      </c>
      <c r="S36" s="147">
        <f t="shared" si="28"/>
        <v>3346.9999999999995</v>
      </c>
      <c r="T36" s="143" t="b">
        <f t="shared" si="29"/>
        <v>1</v>
      </c>
    </row>
    <row r="37" spans="1:20" x14ac:dyDescent="0.25">
      <c r="A37" s="37" t="s">
        <v>122</v>
      </c>
      <c r="B37" s="31">
        <v>23</v>
      </c>
      <c r="C37" s="39" t="s">
        <v>122</v>
      </c>
      <c r="D37" s="154">
        <v>272</v>
      </c>
      <c r="F37" s="179">
        <f>$D$37/12</f>
        <v>22.666666666666668</v>
      </c>
      <c r="G37" s="179">
        <f t="shared" ref="G37:Q37" si="33">$D$37/12</f>
        <v>22.666666666666668</v>
      </c>
      <c r="H37" s="179">
        <f t="shared" si="33"/>
        <v>22.666666666666668</v>
      </c>
      <c r="I37" s="179">
        <f t="shared" si="33"/>
        <v>22.666666666666668</v>
      </c>
      <c r="J37" s="179">
        <f t="shared" si="33"/>
        <v>22.666666666666668</v>
      </c>
      <c r="K37" s="179">
        <f t="shared" si="33"/>
        <v>22.666666666666668</v>
      </c>
      <c r="L37" s="179">
        <f t="shared" si="33"/>
        <v>22.666666666666668</v>
      </c>
      <c r="M37" s="179">
        <f t="shared" si="33"/>
        <v>22.666666666666668</v>
      </c>
      <c r="N37" s="179">
        <f t="shared" si="33"/>
        <v>22.666666666666668</v>
      </c>
      <c r="O37" s="179">
        <f t="shared" si="33"/>
        <v>22.666666666666668</v>
      </c>
      <c r="P37" s="179">
        <f t="shared" si="33"/>
        <v>22.666666666666668</v>
      </c>
      <c r="Q37" s="179">
        <f t="shared" si="33"/>
        <v>22.666666666666668</v>
      </c>
      <c r="S37" s="147">
        <f t="shared" si="28"/>
        <v>271.99999999999994</v>
      </c>
      <c r="T37" s="143" t="b">
        <f t="shared" si="29"/>
        <v>1</v>
      </c>
    </row>
    <row r="38" spans="1:20" x14ac:dyDescent="0.25">
      <c r="A38" s="37" t="s">
        <v>123</v>
      </c>
      <c r="B38" s="31">
        <v>24</v>
      </c>
      <c r="C38" s="39" t="s">
        <v>123</v>
      </c>
      <c r="D38" s="154">
        <v>482</v>
      </c>
      <c r="F38" s="179">
        <f>$D$38/12</f>
        <v>40.166666666666664</v>
      </c>
      <c r="G38" s="179">
        <f t="shared" ref="G38:Q38" si="34">$D$38/12</f>
        <v>40.166666666666664</v>
      </c>
      <c r="H38" s="179">
        <f t="shared" si="34"/>
        <v>40.166666666666664</v>
      </c>
      <c r="I38" s="179">
        <f t="shared" si="34"/>
        <v>40.166666666666664</v>
      </c>
      <c r="J38" s="179">
        <f t="shared" si="34"/>
        <v>40.166666666666664</v>
      </c>
      <c r="K38" s="179">
        <f t="shared" si="34"/>
        <v>40.166666666666664</v>
      </c>
      <c r="L38" s="179">
        <f t="shared" si="34"/>
        <v>40.166666666666664</v>
      </c>
      <c r="M38" s="179">
        <f t="shared" si="34"/>
        <v>40.166666666666664</v>
      </c>
      <c r="N38" s="179">
        <f t="shared" si="34"/>
        <v>40.166666666666664</v>
      </c>
      <c r="O38" s="179">
        <f t="shared" si="34"/>
        <v>40.166666666666664</v>
      </c>
      <c r="P38" s="179">
        <f t="shared" si="34"/>
        <v>40.166666666666664</v>
      </c>
      <c r="Q38" s="179">
        <f t="shared" si="34"/>
        <v>40.166666666666664</v>
      </c>
      <c r="S38" s="147">
        <f t="shared" si="28"/>
        <v>482.00000000000006</v>
      </c>
      <c r="T38" s="143" t="b">
        <f t="shared" si="29"/>
        <v>1</v>
      </c>
    </row>
    <row r="39" spans="1:20" x14ac:dyDescent="0.25">
      <c r="A39" s="37" t="s">
        <v>124</v>
      </c>
      <c r="B39" s="31"/>
      <c r="C39" s="38" t="s">
        <v>125</v>
      </c>
      <c r="D39" s="146">
        <f>SUM(D33:D38)</f>
        <v>203489</v>
      </c>
      <c r="F39" s="153">
        <f t="shared" ref="F39:Q39" si="35">SUM(F33:F38)</f>
        <v>16957.416666666672</v>
      </c>
      <c r="G39" s="153">
        <f t="shared" si="35"/>
        <v>16957.416666666672</v>
      </c>
      <c r="H39" s="153">
        <f t="shared" si="35"/>
        <v>16957.416666666672</v>
      </c>
      <c r="I39" s="153">
        <f t="shared" si="35"/>
        <v>16957.416666666672</v>
      </c>
      <c r="J39" s="153">
        <f t="shared" si="35"/>
        <v>16957.416666666672</v>
      </c>
      <c r="K39" s="153">
        <f t="shared" si="35"/>
        <v>16957.416666666672</v>
      </c>
      <c r="L39" s="153">
        <f t="shared" si="35"/>
        <v>16957.416666666672</v>
      </c>
      <c r="M39" s="153">
        <f t="shared" si="35"/>
        <v>16957.416666666672</v>
      </c>
      <c r="N39" s="153">
        <f t="shared" si="35"/>
        <v>16957.416666666672</v>
      </c>
      <c r="O39" s="153">
        <f t="shared" si="35"/>
        <v>16957.416666666672</v>
      </c>
      <c r="P39" s="153">
        <f t="shared" si="35"/>
        <v>16957.416666666672</v>
      </c>
      <c r="Q39" s="153">
        <f t="shared" si="35"/>
        <v>16957.416666666672</v>
      </c>
      <c r="S39" s="153">
        <f t="shared" si="28"/>
        <v>203489.00000000012</v>
      </c>
      <c r="T39" s="143" t="b">
        <f t="shared" si="29"/>
        <v>1</v>
      </c>
    </row>
    <row r="40" spans="1:20" x14ac:dyDescent="0.25">
      <c r="A40" s="37"/>
      <c r="B40" s="31"/>
      <c r="C40" s="38"/>
      <c r="D40" s="197"/>
      <c r="F40" s="149"/>
      <c r="G40" s="149"/>
      <c r="H40" s="149"/>
      <c r="I40" s="149"/>
      <c r="J40" s="149"/>
      <c r="K40" s="149"/>
      <c r="L40" s="149"/>
      <c r="M40" s="149"/>
      <c r="N40" s="149"/>
      <c r="O40" s="149"/>
      <c r="P40" s="149"/>
      <c r="Q40" s="149"/>
      <c r="S40" s="149"/>
      <c r="T40" s="143"/>
    </row>
    <row r="41" spans="1:20" x14ac:dyDescent="0.25">
      <c r="A41" s="37"/>
      <c r="B41" s="31"/>
      <c r="C41" s="38" t="s">
        <v>49</v>
      </c>
      <c r="D41" s="197"/>
      <c r="F41" s="149"/>
      <c r="G41" s="149"/>
      <c r="H41" s="149"/>
      <c r="I41" s="149"/>
      <c r="J41" s="149"/>
      <c r="K41" s="149"/>
      <c r="L41" s="149"/>
      <c r="M41" s="149"/>
      <c r="N41" s="149"/>
      <c r="O41" s="149"/>
      <c r="P41" s="149"/>
      <c r="Q41" s="149"/>
      <c r="S41" s="149"/>
      <c r="T41" s="143"/>
    </row>
    <row r="42" spans="1:20" x14ac:dyDescent="0.25">
      <c r="A42" s="37"/>
      <c r="B42" s="31">
        <v>25</v>
      </c>
      <c r="C42" s="39" t="s">
        <v>145</v>
      </c>
      <c r="D42" s="154">
        <v>5413</v>
      </c>
      <c r="F42" s="179">
        <f>$D$42/12</f>
        <v>451.08333333333331</v>
      </c>
      <c r="G42" s="144">
        <f t="shared" ref="G42:Q42" si="36">$D$42/12</f>
        <v>451.08333333333331</v>
      </c>
      <c r="H42" s="144">
        <f t="shared" si="36"/>
        <v>451.08333333333331</v>
      </c>
      <c r="I42" s="144">
        <f t="shared" si="36"/>
        <v>451.08333333333331</v>
      </c>
      <c r="J42" s="144">
        <f t="shared" si="36"/>
        <v>451.08333333333331</v>
      </c>
      <c r="K42" s="144">
        <f t="shared" si="36"/>
        <v>451.08333333333331</v>
      </c>
      <c r="L42" s="144">
        <f t="shared" si="36"/>
        <v>451.08333333333331</v>
      </c>
      <c r="M42" s="144">
        <f t="shared" si="36"/>
        <v>451.08333333333331</v>
      </c>
      <c r="N42" s="144">
        <f t="shared" si="36"/>
        <v>451.08333333333331</v>
      </c>
      <c r="O42" s="144">
        <f t="shared" si="36"/>
        <v>451.08333333333331</v>
      </c>
      <c r="P42" s="144">
        <f t="shared" si="36"/>
        <v>451.08333333333331</v>
      </c>
      <c r="Q42" s="144">
        <f t="shared" si="36"/>
        <v>451.08333333333331</v>
      </c>
      <c r="S42" s="147">
        <f t="shared" ref="S42:S47" si="37">SUM(F42:Q42)</f>
        <v>5413</v>
      </c>
      <c r="T42" s="143" t="b">
        <f t="shared" ref="T42:T48" si="38">+S42=D42</f>
        <v>1</v>
      </c>
    </row>
    <row r="43" spans="1:20" x14ac:dyDescent="0.25">
      <c r="A43" s="37"/>
      <c r="B43" s="31">
        <v>26</v>
      </c>
      <c r="C43" s="39" t="s">
        <v>146</v>
      </c>
      <c r="D43" s="154">
        <v>6594</v>
      </c>
      <c r="F43" s="179">
        <f>$D$43/12</f>
        <v>549.5</v>
      </c>
      <c r="G43" s="144">
        <f t="shared" ref="G43:Q43" si="39">$D$43/12</f>
        <v>549.5</v>
      </c>
      <c r="H43" s="144">
        <f t="shared" si="39"/>
        <v>549.5</v>
      </c>
      <c r="I43" s="144">
        <f t="shared" si="39"/>
        <v>549.5</v>
      </c>
      <c r="J43" s="144">
        <f t="shared" si="39"/>
        <v>549.5</v>
      </c>
      <c r="K43" s="144">
        <f t="shared" si="39"/>
        <v>549.5</v>
      </c>
      <c r="L43" s="144">
        <f t="shared" si="39"/>
        <v>549.5</v>
      </c>
      <c r="M43" s="144">
        <f t="shared" si="39"/>
        <v>549.5</v>
      </c>
      <c r="N43" s="144">
        <f t="shared" si="39"/>
        <v>549.5</v>
      </c>
      <c r="O43" s="144">
        <f t="shared" si="39"/>
        <v>549.5</v>
      </c>
      <c r="P43" s="144">
        <f t="shared" si="39"/>
        <v>549.5</v>
      </c>
      <c r="Q43" s="144">
        <f t="shared" si="39"/>
        <v>549.5</v>
      </c>
      <c r="S43" s="147">
        <f t="shared" si="37"/>
        <v>6594</v>
      </c>
      <c r="T43" s="143" t="b">
        <f t="shared" si="38"/>
        <v>1</v>
      </c>
    </row>
    <row r="44" spans="1:20" x14ac:dyDescent="0.25">
      <c r="A44" s="37"/>
      <c r="B44" s="31">
        <v>27</v>
      </c>
      <c r="C44" s="39" t="s">
        <v>147</v>
      </c>
      <c r="D44" s="154">
        <v>1461</v>
      </c>
      <c r="F44" s="179">
        <f>$D$44/12</f>
        <v>121.75</v>
      </c>
      <c r="G44" s="144">
        <f t="shared" ref="G44:Q44" si="40">$D$44/12</f>
        <v>121.75</v>
      </c>
      <c r="H44" s="144">
        <f t="shared" si="40"/>
        <v>121.75</v>
      </c>
      <c r="I44" s="144">
        <f t="shared" si="40"/>
        <v>121.75</v>
      </c>
      <c r="J44" s="144">
        <f t="shared" si="40"/>
        <v>121.75</v>
      </c>
      <c r="K44" s="144">
        <f t="shared" si="40"/>
        <v>121.75</v>
      </c>
      <c r="L44" s="144">
        <f t="shared" si="40"/>
        <v>121.75</v>
      </c>
      <c r="M44" s="144">
        <f t="shared" si="40"/>
        <v>121.75</v>
      </c>
      <c r="N44" s="144">
        <f t="shared" si="40"/>
        <v>121.75</v>
      </c>
      <c r="O44" s="144">
        <f t="shared" si="40"/>
        <v>121.75</v>
      </c>
      <c r="P44" s="144">
        <f t="shared" si="40"/>
        <v>121.75</v>
      </c>
      <c r="Q44" s="144">
        <f t="shared" si="40"/>
        <v>121.75</v>
      </c>
      <c r="S44" s="147">
        <f t="shared" si="37"/>
        <v>1461</v>
      </c>
      <c r="T44" s="143" t="b">
        <f t="shared" si="38"/>
        <v>1</v>
      </c>
    </row>
    <row r="45" spans="1:20" x14ac:dyDescent="0.25">
      <c r="A45" s="37"/>
      <c r="B45" s="31">
        <v>28</v>
      </c>
      <c r="C45" s="39" t="s">
        <v>148</v>
      </c>
      <c r="D45" s="154">
        <v>226</v>
      </c>
      <c r="F45" s="179">
        <f>$D$45/12</f>
        <v>18.833333333333332</v>
      </c>
      <c r="G45" s="144">
        <f t="shared" ref="G45:Q45" si="41">$D$45/12</f>
        <v>18.833333333333332</v>
      </c>
      <c r="H45" s="144">
        <f t="shared" si="41"/>
        <v>18.833333333333332</v>
      </c>
      <c r="I45" s="144">
        <f t="shared" si="41"/>
        <v>18.833333333333332</v>
      </c>
      <c r="J45" s="144">
        <f t="shared" si="41"/>
        <v>18.833333333333332</v>
      </c>
      <c r="K45" s="144">
        <f t="shared" si="41"/>
        <v>18.833333333333332</v>
      </c>
      <c r="L45" s="144">
        <f t="shared" si="41"/>
        <v>18.833333333333332</v>
      </c>
      <c r="M45" s="144">
        <f t="shared" si="41"/>
        <v>18.833333333333332</v>
      </c>
      <c r="N45" s="144">
        <f t="shared" si="41"/>
        <v>18.833333333333332</v>
      </c>
      <c r="O45" s="144">
        <f t="shared" si="41"/>
        <v>18.833333333333332</v>
      </c>
      <c r="P45" s="144">
        <f t="shared" si="41"/>
        <v>18.833333333333332</v>
      </c>
      <c r="Q45" s="144">
        <f t="shared" si="41"/>
        <v>18.833333333333332</v>
      </c>
      <c r="S45" s="147">
        <f t="shared" si="37"/>
        <v>226.00000000000003</v>
      </c>
      <c r="T45" s="143" t="b">
        <f t="shared" si="38"/>
        <v>1</v>
      </c>
    </row>
    <row r="46" spans="1:20" x14ac:dyDescent="0.25">
      <c r="A46" s="37"/>
      <c r="B46" s="31">
        <v>29</v>
      </c>
      <c r="C46" s="39" t="s">
        <v>149</v>
      </c>
      <c r="D46" s="154">
        <v>18</v>
      </c>
      <c r="F46" s="179">
        <f>$D$46/12</f>
        <v>1.5</v>
      </c>
      <c r="G46" s="144">
        <f t="shared" ref="G46:Q46" si="42">$D$46/12</f>
        <v>1.5</v>
      </c>
      <c r="H46" s="144">
        <f t="shared" si="42"/>
        <v>1.5</v>
      </c>
      <c r="I46" s="144">
        <f t="shared" si="42"/>
        <v>1.5</v>
      </c>
      <c r="J46" s="144">
        <f t="shared" si="42"/>
        <v>1.5</v>
      </c>
      <c r="K46" s="144">
        <f t="shared" si="42"/>
        <v>1.5</v>
      </c>
      <c r="L46" s="144">
        <f t="shared" si="42"/>
        <v>1.5</v>
      </c>
      <c r="M46" s="144">
        <f t="shared" si="42"/>
        <v>1.5</v>
      </c>
      <c r="N46" s="144">
        <f t="shared" si="42"/>
        <v>1.5</v>
      </c>
      <c r="O46" s="144">
        <f t="shared" si="42"/>
        <v>1.5</v>
      </c>
      <c r="P46" s="144">
        <f t="shared" si="42"/>
        <v>1.5</v>
      </c>
      <c r="Q46" s="144">
        <f t="shared" si="42"/>
        <v>1.5</v>
      </c>
      <c r="S46" s="147">
        <f t="shared" si="37"/>
        <v>18</v>
      </c>
      <c r="T46" s="143" t="b">
        <f t="shared" si="38"/>
        <v>1</v>
      </c>
    </row>
    <row r="47" spans="1:20" x14ac:dyDescent="0.25">
      <c r="A47" s="37"/>
      <c r="B47" s="31">
        <v>30</v>
      </c>
      <c r="C47" s="39" t="s">
        <v>150</v>
      </c>
      <c r="D47" s="154">
        <v>33</v>
      </c>
      <c r="F47" s="179">
        <f>$D$47/12</f>
        <v>2.75</v>
      </c>
      <c r="G47" s="144">
        <f t="shared" ref="G47:Q47" si="43">$D$47/12</f>
        <v>2.75</v>
      </c>
      <c r="H47" s="144">
        <f t="shared" si="43"/>
        <v>2.75</v>
      </c>
      <c r="I47" s="144">
        <f t="shared" si="43"/>
        <v>2.75</v>
      </c>
      <c r="J47" s="144">
        <f t="shared" si="43"/>
        <v>2.75</v>
      </c>
      <c r="K47" s="144">
        <f t="shared" si="43"/>
        <v>2.75</v>
      </c>
      <c r="L47" s="144">
        <f t="shared" si="43"/>
        <v>2.75</v>
      </c>
      <c r="M47" s="144">
        <f t="shared" si="43"/>
        <v>2.75</v>
      </c>
      <c r="N47" s="144">
        <f t="shared" si="43"/>
        <v>2.75</v>
      </c>
      <c r="O47" s="144">
        <f t="shared" si="43"/>
        <v>2.75</v>
      </c>
      <c r="P47" s="144">
        <f t="shared" si="43"/>
        <v>2.75</v>
      </c>
      <c r="Q47" s="144">
        <f t="shared" si="43"/>
        <v>2.75</v>
      </c>
      <c r="S47" s="144">
        <f t="shared" si="37"/>
        <v>33</v>
      </c>
      <c r="T47" s="143" t="b">
        <f t="shared" si="38"/>
        <v>1</v>
      </c>
    </row>
    <row r="48" spans="1:20" x14ac:dyDescent="0.25">
      <c r="A48" s="37"/>
      <c r="B48" s="31"/>
      <c r="C48" s="198" t="s">
        <v>107</v>
      </c>
      <c r="D48" s="146">
        <f>SUM(D42:D47)</f>
        <v>13745</v>
      </c>
      <c r="F48" s="153">
        <f t="shared" ref="F48:Q48" si="44">SUM(F42:F47)</f>
        <v>1145.4166666666665</v>
      </c>
      <c r="G48" s="153">
        <f t="shared" si="44"/>
        <v>1145.4166666666665</v>
      </c>
      <c r="H48" s="153">
        <f t="shared" si="44"/>
        <v>1145.4166666666665</v>
      </c>
      <c r="I48" s="153">
        <f t="shared" si="44"/>
        <v>1145.4166666666665</v>
      </c>
      <c r="J48" s="153">
        <f t="shared" si="44"/>
        <v>1145.4166666666665</v>
      </c>
      <c r="K48" s="153">
        <f t="shared" si="44"/>
        <v>1145.4166666666665</v>
      </c>
      <c r="L48" s="153">
        <f t="shared" si="44"/>
        <v>1145.4166666666665</v>
      </c>
      <c r="M48" s="153">
        <f t="shared" si="44"/>
        <v>1145.4166666666665</v>
      </c>
      <c r="N48" s="153">
        <f t="shared" si="44"/>
        <v>1145.4166666666665</v>
      </c>
      <c r="O48" s="153">
        <f t="shared" si="44"/>
        <v>1145.4166666666665</v>
      </c>
      <c r="P48" s="153">
        <f t="shared" si="44"/>
        <v>1145.4166666666665</v>
      </c>
      <c r="Q48" s="153">
        <f t="shared" si="44"/>
        <v>1145.4166666666665</v>
      </c>
      <c r="S48" s="153">
        <f>SUM(F48:Q48)</f>
        <v>13744.999999999995</v>
      </c>
      <c r="T48" s="60" t="b">
        <f t="shared" si="38"/>
        <v>1</v>
      </c>
    </row>
    <row r="49" spans="1:20" x14ac:dyDescent="0.25">
      <c r="A49" s="37"/>
      <c r="B49" s="31"/>
      <c r="C49" s="40"/>
      <c r="D49" s="150"/>
    </row>
    <row r="50" spans="1:20" s="151" customFormat="1" x14ac:dyDescent="0.25">
      <c r="A50" s="30" t="s">
        <v>24</v>
      </c>
      <c r="B50" s="31"/>
      <c r="C50" s="36" t="s">
        <v>24</v>
      </c>
      <c r="D50" s="146">
        <f>SUM(D48,D39,D30,D21,D12)</f>
        <v>3982262</v>
      </c>
      <c r="F50" s="152">
        <f>+F12+F21+F30+F39+F48</f>
        <v>331855.16666666669</v>
      </c>
      <c r="G50" s="152">
        <f t="shared" ref="G50:Q50" si="45">+G12+G21+G30+G39+G48</f>
        <v>331855.16666666669</v>
      </c>
      <c r="H50" s="152">
        <f t="shared" si="45"/>
        <v>331855.16666666669</v>
      </c>
      <c r="I50" s="152">
        <f t="shared" si="45"/>
        <v>331855.16666666669</v>
      </c>
      <c r="J50" s="152">
        <f t="shared" si="45"/>
        <v>331855.16666666669</v>
      </c>
      <c r="K50" s="152">
        <f t="shared" si="45"/>
        <v>331855.16666666669</v>
      </c>
      <c r="L50" s="152">
        <f t="shared" si="45"/>
        <v>331855.16666666669</v>
      </c>
      <c r="M50" s="152">
        <f t="shared" si="45"/>
        <v>331855.16666666669</v>
      </c>
      <c r="N50" s="152">
        <f t="shared" si="45"/>
        <v>331855.16666666669</v>
      </c>
      <c r="O50" s="152">
        <f t="shared" si="45"/>
        <v>331855.16666666669</v>
      </c>
      <c r="P50" s="152">
        <f t="shared" si="45"/>
        <v>331855.16666666669</v>
      </c>
      <c r="Q50" s="152">
        <f t="shared" si="45"/>
        <v>331855.16666666669</v>
      </c>
      <c r="S50" s="152">
        <f t="shared" ref="S50:S63" si="46">SUM(F50:Q50)</f>
        <v>3982261.9999999995</v>
      </c>
      <c r="T50" s="143" t="b">
        <f t="shared" ref="T50:T57" si="47">+S50=D50</f>
        <v>1</v>
      </c>
    </row>
    <row r="51" spans="1:20" s="151" customFormat="1" x14ac:dyDescent="0.25">
      <c r="A51" s="30"/>
      <c r="B51" s="31">
        <v>31</v>
      </c>
      <c r="C51" s="40" t="s">
        <v>158</v>
      </c>
      <c r="D51" s="150">
        <v>156783</v>
      </c>
      <c r="F51" s="259">
        <f>$D51/6</f>
        <v>26130.5</v>
      </c>
      <c r="G51" s="259">
        <f t="shared" ref="G51:K51" si="48">$D51/6</f>
        <v>26130.5</v>
      </c>
      <c r="H51" s="259">
        <f t="shared" si="48"/>
        <v>26130.5</v>
      </c>
      <c r="I51" s="259">
        <f t="shared" si="48"/>
        <v>26130.5</v>
      </c>
      <c r="J51" s="259">
        <f t="shared" si="48"/>
        <v>26130.5</v>
      </c>
      <c r="K51" s="259">
        <f t="shared" si="48"/>
        <v>26130.5</v>
      </c>
      <c r="L51" s="259">
        <v>0</v>
      </c>
      <c r="M51" s="259">
        <v>0</v>
      </c>
      <c r="N51" s="259">
        <v>0</v>
      </c>
      <c r="O51" s="259">
        <v>0</v>
      </c>
      <c r="P51" s="259">
        <v>0</v>
      </c>
      <c r="Q51" s="259">
        <v>0</v>
      </c>
      <c r="S51" s="147">
        <f t="shared" si="46"/>
        <v>156783</v>
      </c>
      <c r="T51" s="143" t="b">
        <f t="shared" si="47"/>
        <v>1</v>
      </c>
    </row>
    <row r="52" spans="1:20" x14ac:dyDescent="0.25">
      <c r="A52" s="37" t="s">
        <v>25</v>
      </c>
      <c r="B52" s="31">
        <v>32</v>
      </c>
      <c r="C52" s="40" t="s">
        <v>25</v>
      </c>
      <c r="D52" s="150">
        <v>89655</v>
      </c>
      <c r="F52" s="147">
        <f>$D52/12</f>
        <v>7471.25</v>
      </c>
      <c r="G52" s="147">
        <f t="shared" ref="G52:Q53" si="49">$D52/12</f>
        <v>7471.25</v>
      </c>
      <c r="H52" s="147">
        <f t="shared" si="49"/>
        <v>7471.25</v>
      </c>
      <c r="I52" s="147">
        <f t="shared" si="49"/>
        <v>7471.25</v>
      </c>
      <c r="J52" s="147">
        <f t="shared" si="49"/>
        <v>7471.25</v>
      </c>
      <c r="K52" s="147">
        <f t="shared" si="49"/>
        <v>7471.25</v>
      </c>
      <c r="L52" s="147">
        <f t="shared" si="49"/>
        <v>7471.25</v>
      </c>
      <c r="M52" s="147">
        <f t="shared" si="49"/>
        <v>7471.25</v>
      </c>
      <c r="N52" s="147">
        <f t="shared" si="49"/>
        <v>7471.25</v>
      </c>
      <c r="O52" s="147">
        <f t="shared" si="49"/>
        <v>7471.25</v>
      </c>
      <c r="P52" s="147">
        <f t="shared" si="49"/>
        <v>7471.25</v>
      </c>
      <c r="Q52" s="147">
        <f t="shared" si="49"/>
        <v>7471.25</v>
      </c>
      <c r="S52" s="147">
        <f t="shared" si="46"/>
        <v>89655</v>
      </c>
      <c r="T52" s="143" t="b">
        <f t="shared" si="47"/>
        <v>1</v>
      </c>
    </row>
    <row r="53" spans="1:20" x14ac:dyDescent="0.25">
      <c r="A53" s="37"/>
      <c r="B53" s="31">
        <v>33</v>
      </c>
      <c r="C53" s="40" t="s">
        <v>159</v>
      </c>
      <c r="D53" s="150">
        <v>74741</v>
      </c>
      <c r="F53" s="147">
        <f>$D53/12</f>
        <v>6228.416666666667</v>
      </c>
      <c r="G53" s="147">
        <f t="shared" si="49"/>
        <v>6228.416666666667</v>
      </c>
      <c r="H53" s="147">
        <f t="shared" si="49"/>
        <v>6228.416666666667</v>
      </c>
      <c r="I53" s="147">
        <f t="shared" si="49"/>
        <v>6228.416666666667</v>
      </c>
      <c r="J53" s="147">
        <f t="shared" si="49"/>
        <v>6228.416666666667</v>
      </c>
      <c r="K53" s="147">
        <f t="shared" si="49"/>
        <v>6228.416666666667</v>
      </c>
      <c r="L53" s="147">
        <f t="shared" si="49"/>
        <v>6228.416666666667</v>
      </c>
      <c r="M53" s="147">
        <f t="shared" si="49"/>
        <v>6228.416666666667</v>
      </c>
      <c r="N53" s="147">
        <f t="shared" si="49"/>
        <v>6228.416666666667</v>
      </c>
      <c r="O53" s="147">
        <f t="shared" si="49"/>
        <v>6228.416666666667</v>
      </c>
      <c r="P53" s="147">
        <f t="shared" si="49"/>
        <v>6228.416666666667</v>
      </c>
      <c r="Q53" s="147">
        <f t="shared" si="49"/>
        <v>6228.416666666667</v>
      </c>
      <c r="S53" s="147">
        <f t="shared" si="46"/>
        <v>74741</v>
      </c>
      <c r="T53" s="143" t="b">
        <f t="shared" si="47"/>
        <v>1</v>
      </c>
    </row>
    <row r="54" spans="1:20" x14ac:dyDescent="0.25">
      <c r="A54" s="37"/>
      <c r="B54" s="31"/>
      <c r="C54" s="40" t="s">
        <v>204</v>
      </c>
      <c r="D54" s="150">
        <v>74255</v>
      </c>
      <c r="F54" s="302">
        <v>0</v>
      </c>
      <c r="G54" s="302">
        <v>0</v>
      </c>
      <c r="H54" s="302">
        <v>0</v>
      </c>
      <c r="I54" s="302">
        <v>0</v>
      </c>
      <c r="J54" s="302">
        <v>0</v>
      </c>
      <c r="K54" s="302">
        <v>0</v>
      </c>
      <c r="L54" s="302">
        <f>$D$54/3</f>
        <v>24751.666666666668</v>
      </c>
      <c r="M54" s="302">
        <f>$D$54/3</f>
        <v>24751.666666666668</v>
      </c>
      <c r="N54" s="302">
        <f>$D$54/3</f>
        <v>24751.666666666668</v>
      </c>
      <c r="O54" s="302">
        <v>0</v>
      </c>
      <c r="P54" s="302">
        <v>0</v>
      </c>
      <c r="Q54" s="302">
        <v>0</v>
      </c>
      <c r="R54" s="303"/>
      <c r="S54" s="302">
        <f>SUM(F54:Q54)</f>
        <v>74255</v>
      </c>
      <c r="T54" s="304" t="b">
        <f t="shared" ref="T54" si="50">+S54=D54</f>
        <v>1</v>
      </c>
    </row>
    <row r="55" spans="1:20" x14ac:dyDescent="0.25">
      <c r="A55" s="37"/>
      <c r="B55" s="31"/>
      <c r="C55" s="40" t="s">
        <v>270</v>
      </c>
      <c r="D55" s="150">
        <v>50000</v>
      </c>
      <c r="F55" s="302">
        <v>0</v>
      </c>
      <c r="G55" s="302">
        <v>0</v>
      </c>
      <c r="H55" s="302">
        <v>0</v>
      </c>
      <c r="I55" s="302">
        <v>0</v>
      </c>
      <c r="J55" s="302">
        <v>0</v>
      </c>
      <c r="K55" s="302">
        <v>0</v>
      </c>
      <c r="L55" s="302">
        <v>0</v>
      </c>
      <c r="M55" s="302">
        <v>0</v>
      </c>
      <c r="N55" s="302">
        <v>0</v>
      </c>
      <c r="O55" s="302">
        <v>25000</v>
      </c>
      <c r="P55" s="302">
        <v>25000</v>
      </c>
      <c r="Q55" s="302"/>
      <c r="R55" s="303"/>
      <c r="S55" s="302">
        <f>SUM(F55:Q55)</f>
        <v>50000</v>
      </c>
      <c r="T55" s="304" t="b">
        <f t="shared" ref="T55" si="51">+S55=D55</f>
        <v>1</v>
      </c>
    </row>
    <row r="56" spans="1:20" x14ac:dyDescent="0.25">
      <c r="A56" s="30" t="s">
        <v>26</v>
      </c>
      <c r="C56" s="36" t="s">
        <v>26</v>
      </c>
      <c r="D56" s="146">
        <f>SUM(D50:D55)</f>
        <v>4427696</v>
      </c>
      <c r="F56" s="305">
        <f>SUM(F50:F55)</f>
        <v>371685.33333333337</v>
      </c>
      <c r="G56" s="305">
        <f t="shared" ref="G56:Q56" si="52">SUM(G50:G55)</f>
        <v>371685.33333333337</v>
      </c>
      <c r="H56" s="305">
        <f t="shared" si="52"/>
        <v>371685.33333333337</v>
      </c>
      <c r="I56" s="305">
        <f t="shared" si="52"/>
        <v>371685.33333333337</v>
      </c>
      <c r="J56" s="305">
        <f t="shared" si="52"/>
        <v>371685.33333333337</v>
      </c>
      <c r="K56" s="305">
        <f t="shared" si="52"/>
        <v>371685.33333333337</v>
      </c>
      <c r="L56" s="305">
        <f t="shared" si="52"/>
        <v>370306.50000000006</v>
      </c>
      <c r="M56" s="305">
        <f t="shared" si="52"/>
        <v>370306.50000000006</v>
      </c>
      <c r="N56" s="305">
        <f t="shared" si="52"/>
        <v>370306.50000000006</v>
      </c>
      <c r="O56" s="305">
        <f t="shared" si="52"/>
        <v>370554.83333333337</v>
      </c>
      <c r="P56" s="305">
        <f t="shared" si="52"/>
        <v>370554.83333333337</v>
      </c>
      <c r="Q56" s="305">
        <f t="shared" si="52"/>
        <v>345554.83333333337</v>
      </c>
      <c r="R56" s="303"/>
      <c r="S56" s="305">
        <f t="shared" si="46"/>
        <v>4427696.0000000009</v>
      </c>
      <c r="T56" s="304" t="b">
        <f t="shared" si="47"/>
        <v>1</v>
      </c>
    </row>
    <row r="57" spans="1:20" x14ac:dyDescent="0.25">
      <c r="A57" s="37" t="s">
        <v>27</v>
      </c>
      <c r="B57" s="31">
        <v>34</v>
      </c>
      <c r="C57" s="40" t="s">
        <v>27</v>
      </c>
      <c r="D57" s="148">
        <v>-59529</v>
      </c>
      <c r="F57" s="147">
        <f>$D$57/12</f>
        <v>-4960.75</v>
      </c>
      <c r="G57" s="147">
        <f t="shared" ref="G57:Q57" si="53">$D$57/12</f>
        <v>-4960.75</v>
      </c>
      <c r="H57" s="147">
        <f t="shared" si="53"/>
        <v>-4960.75</v>
      </c>
      <c r="I57" s="147">
        <f t="shared" si="53"/>
        <v>-4960.75</v>
      </c>
      <c r="J57" s="147">
        <f t="shared" si="53"/>
        <v>-4960.75</v>
      </c>
      <c r="K57" s="147">
        <f t="shared" si="53"/>
        <v>-4960.75</v>
      </c>
      <c r="L57" s="147">
        <f t="shared" si="53"/>
        <v>-4960.75</v>
      </c>
      <c r="M57" s="147">
        <f t="shared" si="53"/>
        <v>-4960.75</v>
      </c>
      <c r="N57" s="147">
        <f t="shared" si="53"/>
        <v>-4960.75</v>
      </c>
      <c r="O57" s="147">
        <f t="shared" si="53"/>
        <v>-4960.75</v>
      </c>
      <c r="P57" s="147">
        <f t="shared" si="53"/>
        <v>-4960.75</v>
      </c>
      <c r="Q57" s="147">
        <f t="shared" si="53"/>
        <v>-4960.75</v>
      </c>
      <c r="S57" s="147">
        <f t="shared" si="46"/>
        <v>-59529</v>
      </c>
      <c r="T57" s="143" t="b">
        <f t="shared" si="47"/>
        <v>1</v>
      </c>
    </row>
    <row r="58" spans="1:20" x14ac:dyDescent="0.25">
      <c r="A58" s="37" t="s">
        <v>28</v>
      </c>
      <c r="B58" s="31">
        <v>35</v>
      </c>
      <c r="C58" s="40" t="s">
        <v>74</v>
      </c>
      <c r="D58" s="148">
        <v>-27450</v>
      </c>
      <c r="F58" s="147">
        <f>$D$58/12</f>
        <v>-2287.5</v>
      </c>
      <c r="G58" s="147">
        <f t="shared" ref="G58:Q58" si="54">$D$58/12</f>
        <v>-2287.5</v>
      </c>
      <c r="H58" s="147">
        <f t="shared" si="54"/>
        <v>-2287.5</v>
      </c>
      <c r="I58" s="147">
        <f t="shared" si="54"/>
        <v>-2287.5</v>
      </c>
      <c r="J58" s="147">
        <f t="shared" si="54"/>
        <v>-2287.5</v>
      </c>
      <c r="K58" s="147">
        <f t="shared" si="54"/>
        <v>-2287.5</v>
      </c>
      <c r="L58" s="147">
        <f t="shared" si="54"/>
        <v>-2287.5</v>
      </c>
      <c r="M58" s="147">
        <f t="shared" si="54"/>
        <v>-2287.5</v>
      </c>
      <c r="N58" s="147">
        <f t="shared" si="54"/>
        <v>-2287.5</v>
      </c>
      <c r="O58" s="147">
        <f t="shared" si="54"/>
        <v>-2287.5</v>
      </c>
      <c r="P58" s="147">
        <f t="shared" si="54"/>
        <v>-2287.5</v>
      </c>
      <c r="Q58" s="147">
        <f t="shared" si="54"/>
        <v>-2287.5</v>
      </c>
      <c r="S58" s="147">
        <f t="shared" si="46"/>
        <v>-27450</v>
      </c>
      <c r="T58" s="143" t="b">
        <f>+S58=D58</f>
        <v>1</v>
      </c>
    </row>
    <row r="59" spans="1:20" x14ac:dyDescent="0.25">
      <c r="A59" s="41" t="s">
        <v>29</v>
      </c>
      <c r="B59" s="31">
        <v>36</v>
      </c>
      <c r="C59" s="40" t="s">
        <v>75</v>
      </c>
      <c r="D59" s="148">
        <v>-28968</v>
      </c>
      <c r="F59" s="147">
        <f>$D$59/12</f>
        <v>-2414</v>
      </c>
      <c r="G59" s="147">
        <f t="shared" ref="G59:Q59" si="55">$D$59/12</f>
        <v>-2414</v>
      </c>
      <c r="H59" s="147">
        <f t="shared" si="55"/>
        <v>-2414</v>
      </c>
      <c r="I59" s="147">
        <f t="shared" si="55"/>
        <v>-2414</v>
      </c>
      <c r="J59" s="147">
        <f t="shared" si="55"/>
        <v>-2414</v>
      </c>
      <c r="K59" s="147">
        <f t="shared" si="55"/>
        <v>-2414</v>
      </c>
      <c r="L59" s="147">
        <f t="shared" si="55"/>
        <v>-2414</v>
      </c>
      <c r="M59" s="147">
        <f t="shared" si="55"/>
        <v>-2414</v>
      </c>
      <c r="N59" s="147">
        <f t="shared" si="55"/>
        <v>-2414</v>
      </c>
      <c r="O59" s="147">
        <f t="shared" si="55"/>
        <v>-2414</v>
      </c>
      <c r="P59" s="147">
        <f t="shared" si="55"/>
        <v>-2414</v>
      </c>
      <c r="Q59" s="147">
        <f t="shared" si="55"/>
        <v>-2414</v>
      </c>
      <c r="S59" s="147">
        <f t="shared" si="46"/>
        <v>-28968</v>
      </c>
      <c r="T59" s="143" t="b">
        <f t="shared" ref="T59:T62" si="56">+S59=D59</f>
        <v>1</v>
      </c>
    </row>
    <row r="60" spans="1:20" x14ac:dyDescent="0.25">
      <c r="B60" s="31">
        <v>37</v>
      </c>
      <c r="C60" s="40" t="s">
        <v>160</v>
      </c>
      <c r="D60" s="148">
        <v>-24325</v>
      </c>
      <c r="F60" s="147">
        <f>$D$60/12</f>
        <v>-2027.0833333333333</v>
      </c>
      <c r="G60" s="147">
        <f t="shared" ref="G60:Q60" si="57">$D$60/12</f>
        <v>-2027.0833333333333</v>
      </c>
      <c r="H60" s="147">
        <f t="shared" si="57"/>
        <v>-2027.0833333333333</v>
      </c>
      <c r="I60" s="147">
        <f t="shared" si="57"/>
        <v>-2027.0833333333333</v>
      </c>
      <c r="J60" s="147">
        <f t="shared" si="57"/>
        <v>-2027.0833333333333</v>
      </c>
      <c r="K60" s="147">
        <f t="shared" si="57"/>
        <v>-2027.0833333333333</v>
      </c>
      <c r="L60" s="147">
        <f t="shared" si="57"/>
        <v>-2027.0833333333333</v>
      </c>
      <c r="M60" s="147">
        <f t="shared" si="57"/>
        <v>-2027.0833333333333</v>
      </c>
      <c r="N60" s="147">
        <f t="shared" si="57"/>
        <v>-2027.0833333333333</v>
      </c>
      <c r="O60" s="147">
        <f t="shared" si="57"/>
        <v>-2027.0833333333333</v>
      </c>
      <c r="P60" s="147">
        <f t="shared" si="57"/>
        <v>-2027.0833333333333</v>
      </c>
      <c r="Q60" s="147">
        <f t="shared" si="57"/>
        <v>-2027.0833333333333</v>
      </c>
      <c r="S60" s="147">
        <f t="shared" si="46"/>
        <v>-24324.999999999996</v>
      </c>
      <c r="T60" s="143" t="b">
        <f t="shared" si="56"/>
        <v>1</v>
      </c>
    </row>
    <row r="61" spans="1:20" x14ac:dyDescent="0.25">
      <c r="B61" s="31">
        <v>38</v>
      </c>
      <c r="C61" s="40" t="s">
        <v>161</v>
      </c>
      <c r="D61" s="148">
        <v>-134736</v>
      </c>
      <c r="F61" s="147">
        <f>$D$61/12</f>
        <v>-11228</v>
      </c>
      <c r="G61" s="147">
        <f t="shared" ref="G61:Q61" si="58">$D$61/12</f>
        <v>-11228</v>
      </c>
      <c r="H61" s="147">
        <f t="shared" si="58"/>
        <v>-11228</v>
      </c>
      <c r="I61" s="147">
        <f t="shared" si="58"/>
        <v>-11228</v>
      </c>
      <c r="J61" s="147">
        <f t="shared" si="58"/>
        <v>-11228</v>
      </c>
      <c r="K61" s="147">
        <f t="shared" si="58"/>
        <v>-11228</v>
      </c>
      <c r="L61" s="147">
        <f t="shared" si="58"/>
        <v>-11228</v>
      </c>
      <c r="M61" s="147">
        <f t="shared" si="58"/>
        <v>-11228</v>
      </c>
      <c r="N61" s="147">
        <f t="shared" si="58"/>
        <v>-11228</v>
      </c>
      <c r="O61" s="147">
        <f t="shared" si="58"/>
        <v>-11228</v>
      </c>
      <c r="P61" s="147">
        <f t="shared" si="58"/>
        <v>-11228</v>
      </c>
      <c r="Q61" s="147">
        <f t="shared" si="58"/>
        <v>-11228</v>
      </c>
      <c r="S61" s="147">
        <f t="shared" si="46"/>
        <v>-134736</v>
      </c>
      <c r="T61" s="143" t="b">
        <f t="shared" si="56"/>
        <v>1</v>
      </c>
    </row>
    <row r="62" spans="1:20" x14ac:dyDescent="0.25">
      <c r="B62" s="31">
        <v>39</v>
      </c>
      <c r="C62" s="40" t="s">
        <v>28</v>
      </c>
      <c r="D62" s="148">
        <v>-310994</v>
      </c>
      <c r="F62" s="147">
        <f>$D$62/12</f>
        <v>-25916.166666666668</v>
      </c>
      <c r="G62" s="147">
        <f t="shared" ref="G62:Q62" si="59">$D$62/12</f>
        <v>-25916.166666666668</v>
      </c>
      <c r="H62" s="147">
        <f t="shared" si="59"/>
        <v>-25916.166666666668</v>
      </c>
      <c r="I62" s="147">
        <f t="shared" si="59"/>
        <v>-25916.166666666668</v>
      </c>
      <c r="J62" s="147">
        <f t="shared" si="59"/>
        <v>-25916.166666666668</v>
      </c>
      <c r="K62" s="147">
        <f t="shared" si="59"/>
        <v>-25916.166666666668</v>
      </c>
      <c r="L62" s="147">
        <f t="shared" si="59"/>
        <v>-25916.166666666668</v>
      </c>
      <c r="M62" s="147">
        <f t="shared" si="59"/>
        <v>-25916.166666666668</v>
      </c>
      <c r="N62" s="147">
        <f t="shared" si="59"/>
        <v>-25916.166666666668</v>
      </c>
      <c r="O62" s="147">
        <f t="shared" si="59"/>
        <v>-25916.166666666668</v>
      </c>
      <c r="P62" s="147">
        <f t="shared" si="59"/>
        <v>-25916.166666666668</v>
      </c>
      <c r="Q62" s="147">
        <f t="shared" si="59"/>
        <v>-25916.166666666668</v>
      </c>
      <c r="S62" s="147">
        <f t="shared" si="46"/>
        <v>-310994</v>
      </c>
      <c r="T62" s="143" t="b">
        <f t="shared" si="56"/>
        <v>1</v>
      </c>
    </row>
    <row r="63" spans="1:20" ht="15.75" thickBot="1" x14ac:dyDescent="0.3">
      <c r="C63" s="36" t="s">
        <v>29</v>
      </c>
      <c r="D63" s="146">
        <f>SUM(D56:D62)</f>
        <v>3841694</v>
      </c>
      <c r="F63" s="145">
        <f>+SUM(F56:F62)</f>
        <v>322851.83333333337</v>
      </c>
      <c r="G63" s="145">
        <f t="shared" ref="G63:Q63" si="60">+SUM(G56:G62)</f>
        <v>322851.83333333337</v>
      </c>
      <c r="H63" s="145">
        <f t="shared" si="60"/>
        <v>322851.83333333337</v>
      </c>
      <c r="I63" s="145">
        <f t="shared" si="60"/>
        <v>322851.83333333337</v>
      </c>
      <c r="J63" s="145">
        <f t="shared" si="60"/>
        <v>322851.83333333337</v>
      </c>
      <c r="K63" s="145">
        <f t="shared" si="60"/>
        <v>322851.83333333337</v>
      </c>
      <c r="L63" s="145">
        <f t="shared" si="60"/>
        <v>321473.00000000006</v>
      </c>
      <c r="M63" s="145">
        <f t="shared" si="60"/>
        <v>321473.00000000006</v>
      </c>
      <c r="N63" s="145">
        <f t="shared" si="60"/>
        <v>321473.00000000006</v>
      </c>
      <c r="O63" s="145">
        <f t="shared" si="60"/>
        <v>321721.33333333337</v>
      </c>
      <c r="P63" s="145">
        <f t="shared" si="60"/>
        <v>321721.33333333337</v>
      </c>
      <c r="Q63" s="145">
        <f t="shared" si="60"/>
        <v>296721.33333333337</v>
      </c>
      <c r="S63" s="145">
        <f t="shared" si="46"/>
        <v>3841694.0000000009</v>
      </c>
      <c r="T63" s="143" t="b">
        <f>+S63=D63</f>
        <v>1</v>
      </c>
    </row>
    <row r="64" spans="1:20" x14ac:dyDescent="0.25">
      <c r="C64" s="42"/>
      <c r="D64" s="43"/>
      <c r="S64" s="144"/>
      <c r="T64" s="143"/>
    </row>
    <row r="65" spans="3:6" x14ac:dyDescent="0.25">
      <c r="C65" s="27" t="s">
        <v>128</v>
      </c>
    </row>
    <row r="66" spans="3:6" x14ac:dyDescent="0.25">
      <c r="D66" s="223"/>
    </row>
    <row r="67" spans="3:6" x14ac:dyDescent="0.25">
      <c r="D67" s="168"/>
    </row>
    <row r="68" spans="3:6" x14ac:dyDescent="0.25">
      <c r="D68" s="144"/>
    </row>
    <row r="69" spans="3:6" x14ac:dyDescent="0.25">
      <c r="D69" s="144"/>
    </row>
    <row r="70" spans="3:6" x14ac:dyDescent="0.25">
      <c r="D70" s="144"/>
    </row>
    <row r="71" spans="3:6" x14ac:dyDescent="0.25">
      <c r="D71" s="264"/>
      <c r="F71" s="264"/>
    </row>
    <row r="72" spans="3:6" x14ac:dyDescent="0.25">
      <c r="D72" s="264"/>
    </row>
  </sheetData>
  <mergeCells count="2">
    <mergeCell ref="C2:D2"/>
    <mergeCell ref="C3:D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L609"/>
  <sheetViews>
    <sheetView showGridLines="0" topLeftCell="S1" zoomScale="83" zoomScaleNormal="85" workbookViewId="0">
      <selection activeCell="Y1" sqref="Y1:Y1048576"/>
    </sheetView>
  </sheetViews>
  <sheetFormatPr defaultColWidth="10" defaultRowHeight="15" outlineLevelCol="1" x14ac:dyDescent="0.25"/>
  <cols>
    <col min="1" max="1" width="3" customWidth="1"/>
    <col min="2" max="2" width="8" bestFit="1" customWidth="1"/>
    <col min="3" max="3" width="56" customWidth="1"/>
    <col min="4" max="4" width="19.42578125" style="61" bestFit="1" customWidth="1"/>
    <col min="5" max="5" width="13" bestFit="1" customWidth="1"/>
    <col min="6" max="6" width="9" style="60" customWidth="1" outlineLevel="1"/>
    <col min="7" max="8" width="10" style="60" customWidth="1" outlineLevel="1"/>
    <col min="9" max="9" width="9.42578125" style="60" customWidth="1" outlineLevel="1"/>
    <col min="10" max="17" width="10" style="60" customWidth="1" outlineLevel="1"/>
    <col min="18" max="18" width="13" bestFit="1" customWidth="1"/>
    <col min="19" max="21" width="16.42578125" style="60" bestFit="1" customWidth="1"/>
    <col min="22" max="22" width="16.42578125" style="165" bestFit="1" customWidth="1"/>
    <col min="23" max="30" width="16.42578125" style="60" bestFit="1" customWidth="1"/>
    <col min="31" max="31" width="13.42578125" customWidth="1"/>
    <col min="32" max="32" width="12.42578125" bestFit="1" customWidth="1"/>
    <col min="33" max="33" width="10.42578125" bestFit="1" customWidth="1"/>
  </cols>
  <sheetData>
    <row r="1" spans="2:33" x14ac:dyDescent="0.25">
      <c r="V1" s="60"/>
    </row>
    <row r="2" spans="2:33" ht="15.75" thickBot="1" x14ac:dyDescent="0.3">
      <c r="C2" s="77" t="s">
        <v>129</v>
      </c>
      <c r="D2" s="77"/>
      <c r="F2" s="324" t="s">
        <v>130</v>
      </c>
      <c r="G2" s="324"/>
      <c r="H2" s="324"/>
      <c r="I2" s="324"/>
      <c r="J2" s="324"/>
      <c r="K2" s="324"/>
      <c r="L2" s="324"/>
      <c r="M2" s="324"/>
      <c r="N2" s="324"/>
      <c r="O2" s="324"/>
      <c r="P2" s="324"/>
      <c r="Q2" s="324"/>
      <c r="S2" s="159" t="s">
        <v>156</v>
      </c>
      <c r="T2" s="159"/>
      <c r="U2" s="159"/>
      <c r="V2" s="164"/>
      <c r="W2" s="159"/>
      <c r="X2" s="159"/>
      <c r="Y2" s="159"/>
      <c r="Z2" s="159"/>
      <c r="AA2" s="159"/>
      <c r="AB2" s="159"/>
      <c r="AC2" s="159"/>
      <c r="AD2" s="159"/>
    </row>
    <row r="3" spans="2:33" ht="15.75" thickTop="1" x14ac:dyDescent="0.25">
      <c r="C3" s="76" t="s">
        <v>111</v>
      </c>
      <c r="D3" s="76"/>
      <c r="F3" s="75" t="s">
        <v>112</v>
      </c>
      <c r="G3" s="75" t="s">
        <v>112</v>
      </c>
      <c r="H3" s="75" t="s">
        <v>112</v>
      </c>
      <c r="I3" s="75" t="s">
        <v>113</v>
      </c>
      <c r="J3" s="75" t="s">
        <v>113</v>
      </c>
      <c r="K3" s="75" t="s">
        <v>113</v>
      </c>
      <c r="L3" s="75" t="s">
        <v>114</v>
      </c>
      <c r="M3" s="75" t="s">
        <v>114</v>
      </c>
      <c r="N3" s="75" t="s">
        <v>114</v>
      </c>
      <c r="O3" s="75" t="s">
        <v>115</v>
      </c>
      <c r="P3" s="75" t="s">
        <v>115</v>
      </c>
      <c r="Q3" s="75" t="s">
        <v>115</v>
      </c>
      <c r="S3" s="75" t="s">
        <v>112</v>
      </c>
      <c r="T3" s="75" t="s">
        <v>112</v>
      </c>
      <c r="U3" s="75" t="s">
        <v>112</v>
      </c>
      <c r="V3" s="75" t="s">
        <v>113</v>
      </c>
      <c r="W3" s="75" t="s">
        <v>113</v>
      </c>
      <c r="X3" s="75" t="s">
        <v>113</v>
      </c>
      <c r="Y3" s="75" t="s">
        <v>114</v>
      </c>
      <c r="Z3" s="75" t="s">
        <v>114</v>
      </c>
      <c r="AA3" s="75" t="s">
        <v>114</v>
      </c>
      <c r="AB3" s="75" t="s">
        <v>115</v>
      </c>
      <c r="AC3" s="75" t="s">
        <v>115</v>
      </c>
      <c r="AD3" s="75" t="s">
        <v>115</v>
      </c>
    </row>
    <row r="4" spans="2:33" x14ac:dyDescent="0.25">
      <c r="C4" s="44" t="s">
        <v>116</v>
      </c>
      <c r="D4" s="74" t="s">
        <v>155</v>
      </c>
      <c r="F4" s="73">
        <v>45108</v>
      </c>
      <c r="G4" s="73">
        <v>45139</v>
      </c>
      <c r="H4" s="73">
        <v>45170</v>
      </c>
      <c r="I4" s="73">
        <v>45200</v>
      </c>
      <c r="J4" s="73">
        <v>45231</v>
      </c>
      <c r="K4" s="73">
        <v>45261</v>
      </c>
      <c r="L4" s="73">
        <v>45292</v>
      </c>
      <c r="M4" s="73">
        <v>45323</v>
      </c>
      <c r="N4" s="73">
        <v>45352</v>
      </c>
      <c r="O4" s="73">
        <v>45383</v>
      </c>
      <c r="P4" s="73">
        <v>45413</v>
      </c>
      <c r="Q4" s="73">
        <v>45444</v>
      </c>
      <c r="S4" s="73">
        <v>45474</v>
      </c>
      <c r="T4" s="73">
        <v>45505</v>
      </c>
      <c r="U4" s="73">
        <v>45536</v>
      </c>
      <c r="V4" s="73">
        <v>45566</v>
      </c>
      <c r="W4" s="73">
        <v>45597</v>
      </c>
      <c r="X4" s="73">
        <v>45627</v>
      </c>
      <c r="Y4" s="73">
        <v>45658</v>
      </c>
      <c r="Z4" s="73">
        <v>45689</v>
      </c>
      <c r="AA4" s="73">
        <v>45717</v>
      </c>
      <c r="AB4" s="73">
        <v>45748</v>
      </c>
      <c r="AC4" s="73">
        <v>45778</v>
      </c>
      <c r="AD4" s="73">
        <v>45809</v>
      </c>
      <c r="AF4" t="s">
        <v>131</v>
      </c>
      <c r="AG4" t="s">
        <v>132</v>
      </c>
    </row>
    <row r="5" spans="2:33" x14ac:dyDescent="0.25">
      <c r="C5" s="45" t="s">
        <v>133</v>
      </c>
      <c r="D5" s="72"/>
      <c r="E5" s="34"/>
      <c r="S5" s="171"/>
      <c r="T5" s="171"/>
      <c r="U5" s="171"/>
      <c r="V5" s="171"/>
      <c r="W5" s="171"/>
      <c r="X5" s="171"/>
      <c r="Y5" s="171"/>
      <c r="Z5" s="171"/>
      <c r="AA5" s="171"/>
      <c r="AB5" s="171"/>
      <c r="AC5" s="171"/>
      <c r="AD5" s="171"/>
    </row>
    <row r="6" spans="2:33" x14ac:dyDescent="0.25">
      <c r="B6">
        <v>40</v>
      </c>
      <c r="C6" s="46" t="s">
        <v>52</v>
      </c>
      <c r="D6" s="67">
        <v>1894752</v>
      </c>
      <c r="E6" s="64"/>
      <c r="F6" s="177">
        <v>8.3333333333333329E-2</v>
      </c>
      <c r="G6" s="177">
        <v>8.3333333333333329E-2</v>
      </c>
      <c r="H6" s="177">
        <v>8.3333333333333329E-2</v>
      </c>
      <c r="I6" s="177">
        <v>8.3333333333333329E-2</v>
      </c>
      <c r="J6" s="177">
        <v>8.3333333333333329E-2</v>
      </c>
      <c r="K6" s="177">
        <v>8.3333333333333329E-2</v>
      </c>
      <c r="L6" s="177">
        <v>8.3333333333333329E-2</v>
      </c>
      <c r="M6" s="177">
        <v>8.3333333333333329E-2</v>
      </c>
      <c r="N6" s="177">
        <v>8.3333333333333329E-2</v>
      </c>
      <c r="O6" s="177">
        <v>8.3333333333333329E-2</v>
      </c>
      <c r="P6" s="177">
        <v>8.3333333333333329E-2</v>
      </c>
      <c r="Q6" s="177">
        <v>8.3333333333333329E-2</v>
      </c>
      <c r="S6" s="213">
        <f>IFERROR($D6*F6,"")</f>
        <v>157896</v>
      </c>
      <c r="T6" s="213">
        <f t="shared" ref="T6:AD8" si="0">IFERROR($D6*G6,"")</f>
        <v>157896</v>
      </c>
      <c r="U6" s="213">
        <f t="shared" si="0"/>
        <v>157896</v>
      </c>
      <c r="V6" s="213">
        <f t="shared" si="0"/>
        <v>157896</v>
      </c>
      <c r="W6" s="213">
        <f t="shared" si="0"/>
        <v>157896</v>
      </c>
      <c r="X6" s="213">
        <f t="shared" si="0"/>
        <v>157896</v>
      </c>
      <c r="Y6" s="213">
        <f t="shared" si="0"/>
        <v>157896</v>
      </c>
      <c r="Z6" s="213">
        <f t="shared" si="0"/>
        <v>157896</v>
      </c>
      <c r="AA6" s="213">
        <f t="shared" si="0"/>
        <v>157896</v>
      </c>
      <c r="AB6" s="213">
        <f t="shared" si="0"/>
        <v>157896</v>
      </c>
      <c r="AC6" s="213">
        <f t="shared" si="0"/>
        <v>157896</v>
      </c>
      <c r="AD6" s="213">
        <f t="shared" si="0"/>
        <v>157896</v>
      </c>
      <c r="AF6" s="66">
        <f>SUM(S6:AD6)</f>
        <v>1894752</v>
      </c>
      <c r="AG6" s="65" t="b">
        <f>AF6=D6</f>
        <v>1</v>
      </c>
    </row>
    <row r="7" spans="2:33" x14ac:dyDescent="0.25">
      <c r="B7">
        <f>+MAX($B$1:B6)+1</f>
        <v>41</v>
      </c>
      <c r="C7" s="46" t="s">
        <v>134</v>
      </c>
      <c r="D7" s="67">
        <v>536270</v>
      </c>
      <c r="E7" s="64"/>
      <c r="F7" s="177">
        <v>8.3333333333333329E-2</v>
      </c>
      <c r="G7" s="177">
        <v>8.3333333333333329E-2</v>
      </c>
      <c r="H7" s="177">
        <v>8.3333333333333329E-2</v>
      </c>
      <c r="I7" s="177">
        <v>8.3333333333333329E-2</v>
      </c>
      <c r="J7" s="177">
        <v>8.3333333333333329E-2</v>
      </c>
      <c r="K7" s="177">
        <v>8.3333333333333329E-2</v>
      </c>
      <c r="L7" s="177">
        <v>8.3333333333333329E-2</v>
      </c>
      <c r="M7" s="177">
        <v>8.3333333333333329E-2</v>
      </c>
      <c r="N7" s="177">
        <v>8.3333333333333329E-2</v>
      </c>
      <c r="O7" s="177">
        <v>8.3333333333333329E-2</v>
      </c>
      <c r="P7" s="177">
        <v>8.3333333333333329E-2</v>
      </c>
      <c r="Q7" s="177">
        <v>8.3333333333333329E-2</v>
      </c>
      <c r="S7" s="213">
        <f>IFERROR($D7*F7,"")</f>
        <v>44689.166666666664</v>
      </c>
      <c r="T7" s="213">
        <f t="shared" si="0"/>
        <v>44689.166666666664</v>
      </c>
      <c r="U7" s="213">
        <f t="shared" si="0"/>
        <v>44689.166666666664</v>
      </c>
      <c r="V7" s="213">
        <f t="shared" si="0"/>
        <v>44689.166666666664</v>
      </c>
      <c r="W7" s="213">
        <f t="shared" si="0"/>
        <v>44689.166666666664</v>
      </c>
      <c r="X7" s="213">
        <f t="shared" si="0"/>
        <v>44689.166666666664</v>
      </c>
      <c r="Y7" s="213">
        <f t="shared" si="0"/>
        <v>44689.166666666664</v>
      </c>
      <c r="Z7" s="213">
        <f t="shared" si="0"/>
        <v>44689.166666666664</v>
      </c>
      <c r="AA7" s="213">
        <f t="shared" si="0"/>
        <v>44689.166666666664</v>
      </c>
      <c r="AB7" s="213">
        <f t="shared" si="0"/>
        <v>44689.166666666664</v>
      </c>
      <c r="AC7" s="213">
        <f t="shared" si="0"/>
        <v>44689.166666666664</v>
      </c>
      <c r="AD7" s="213">
        <f t="shared" si="0"/>
        <v>44689.166666666664</v>
      </c>
      <c r="AF7" s="66">
        <f>SUM(S7:AD7)</f>
        <v>536270.00000000012</v>
      </c>
      <c r="AG7" s="65" t="b">
        <f>AF7=D7</f>
        <v>1</v>
      </c>
    </row>
    <row r="8" spans="2:33" x14ac:dyDescent="0.25">
      <c r="B8">
        <f>+MAX($B$1:B7)+1</f>
        <v>42</v>
      </c>
      <c r="C8" s="47" t="s">
        <v>135</v>
      </c>
      <c r="D8" s="70">
        <v>88790</v>
      </c>
      <c r="E8" s="64"/>
      <c r="F8" s="177">
        <v>8.3333333333333329E-2</v>
      </c>
      <c r="G8" s="177">
        <v>8.3333333333333329E-2</v>
      </c>
      <c r="H8" s="177">
        <v>8.3333333333333329E-2</v>
      </c>
      <c r="I8" s="177">
        <v>8.3333333333333329E-2</v>
      </c>
      <c r="J8" s="177">
        <v>8.3333333333333329E-2</v>
      </c>
      <c r="K8" s="177">
        <v>8.3333333333333329E-2</v>
      </c>
      <c r="L8" s="177">
        <v>8.3333333333333329E-2</v>
      </c>
      <c r="M8" s="177">
        <v>8.3333333333333329E-2</v>
      </c>
      <c r="N8" s="177">
        <v>8.3333333333333329E-2</v>
      </c>
      <c r="O8" s="177">
        <v>8.3333333333333329E-2</v>
      </c>
      <c r="P8" s="177">
        <v>8.3333333333333329E-2</v>
      </c>
      <c r="Q8" s="177">
        <v>8.3333333333333329E-2</v>
      </c>
      <c r="S8" s="214">
        <f>IFERROR($D8*F8,"")</f>
        <v>7399.1666666666661</v>
      </c>
      <c r="T8" s="214">
        <f t="shared" si="0"/>
        <v>7399.1666666666661</v>
      </c>
      <c r="U8" s="214">
        <f t="shared" si="0"/>
        <v>7399.1666666666661</v>
      </c>
      <c r="V8" s="214">
        <f t="shared" si="0"/>
        <v>7399.1666666666661</v>
      </c>
      <c r="W8" s="214">
        <f t="shared" si="0"/>
        <v>7399.1666666666661</v>
      </c>
      <c r="X8" s="214">
        <f t="shared" si="0"/>
        <v>7399.1666666666661</v>
      </c>
      <c r="Y8" s="214">
        <f t="shared" si="0"/>
        <v>7399.1666666666661</v>
      </c>
      <c r="Z8" s="214">
        <f t="shared" si="0"/>
        <v>7399.1666666666661</v>
      </c>
      <c r="AA8" s="214">
        <f t="shared" si="0"/>
        <v>7399.1666666666661</v>
      </c>
      <c r="AB8" s="214">
        <f t="shared" si="0"/>
        <v>7399.1666666666661</v>
      </c>
      <c r="AC8" s="214">
        <f t="shared" si="0"/>
        <v>7399.1666666666661</v>
      </c>
      <c r="AD8" s="214">
        <f t="shared" si="0"/>
        <v>7399.1666666666661</v>
      </c>
      <c r="AF8" s="66">
        <f>SUM(S8:AD8)</f>
        <v>88790</v>
      </c>
      <c r="AG8" s="65" t="b">
        <f>AF8=D8</f>
        <v>1</v>
      </c>
    </row>
    <row r="9" spans="2:33" x14ac:dyDescent="0.25">
      <c r="C9" s="48" t="s">
        <v>136</v>
      </c>
      <c r="D9" s="69">
        <f>SUM(D6:D8)</f>
        <v>2519812</v>
      </c>
      <c r="E9" s="172"/>
      <c r="F9" s="173"/>
      <c r="G9" s="173"/>
      <c r="H9" s="173"/>
      <c r="I9" s="173"/>
      <c r="J9" s="173"/>
      <c r="K9" s="173"/>
      <c r="L9" s="173"/>
      <c r="M9" s="173"/>
      <c r="N9" s="173"/>
      <c r="O9" s="173"/>
      <c r="P9" s="173"/>
      <c r="Q9" s="173"/>
      <c r="S9" s="174">
        <f>SUM(S6:S8)</f>
        <v>209984.33333333331</v>
      </c>
      <c r="T9" s="175">
        <f t="shared" ref="T9:AD9" si="1">SUM(T6:T8)</f>
        <v>209984.33333333331</v>
      </c>
      <c r="U9" s="175">
        <f t="shared" si="1"/>
        <v>209984.33333333331</v>
      </c>
      <c r="V9" s="175">
        <f t="shared" si="1"/>
        <v>209984.33333333331</v>
      </c>
      <c r="W9" s="175">
        <f t="shared" si="1"/>
        <v>209984.33333333331</v>
      </c>
      <c r="X9" s="175">
        <f t="shared" si="1"/>
        <v>209984.33333333331</v>
      </c>
      <c r="Y9" s="175">
        <f t="shared" si="1"/>
        <v>209984.33333333331</v>
      </c>
      <c r="Z9" s="175">
        <f t="shared" si="1"/>
        <v>209984.33333333331</v>
      </c>
      <c r="AA9" s="175">
        <f t="shared" si="1"/>
        <v>209984.33333333331</v>
      </c>
      <c r="AB9" s="175">
        <f t="shared" si="1"/>
        <v>209984.33333333331</v>
      </c>
      <c r="AC9" s="175">
        <f t="shared" si="1"/>
        <v>209984.33333333331</v>
      </c>
      <c r="AD9" s="175">
        <f t="shared" si="1"/>
        <v>209984.33333333331</v>
      </c>
      <c r="AF9" s="66">
        <f>SUM(S9:AD9)</f>
        <v>2519812</v>
      </c>
      <c r="AG9" s="65" t="b">
        <f>AF9=D9</f>
        <v>1</v>
      </c>
    </row>
    <row r="10" spans="2:33" x14ac:dyDescent="0.25">
      <c r="C10" s="30"/>
      <c r="D10" s="71"/>
      <c r="E10" s="64"/>
      <c r="H10" s="1"/>
      <c r="S10" s="65"/>
      <c r="T10" s="65"/>
      <c r="U10" s="65"/>
      <c r="V10" s="65"/>
      <c r="W10" s="65"/>
      <c r="X10" s="65"/>
      <c r="Y10" s="65"/>
      <c r="Z10" s="65"/>
      <c r="AA10" s="65"/>
      <c r="AB10" s="65"/>
      <c r="AC10" s="65"/>
      <c r="AD10" s="65"/>
      <c r="AF10" s="66"/>
      <c r="AG10" s="65"/>
    </row>
    <row r="11" spans="2:33" x14ac:dyDescent="0.25">
      <c r="C11" s="49" t="s">
        <v>137</v>
      </c>
      <c r="D11" s="71"/>
      <c r="E11" s="64"/>
      <c r="H11" s="1"/>
      <c r="S11" s="176"/>
      <c r="T11" s="65"/>
      <c r="U11" s="65"/>
      <c r="V11" s="166"/>
      <c r="W11" s="65"/>
      <c r="X11" s="65"/>
      <c r="Y11" s="65"/>
      <c r="Z11" s="65"/>
      <c r="AA11" s="65"/>
      <c r="AB11" s="65"/>
      <c r="AC11" s="65"/>
      <c r="AD11" s="65"/>
      <c r="AF11" s="66"/>
      <c r="AG11" s="65"/>
    </row>
    <row r="12" spans="2:33" x14ac:dyDescent="0.25">
      <c r="C12" s="48" t="s">
        <v>138</v>
      </c>
      <c r="D12" s="71"/>
      <c r="E12" s="64"/>
      <c r="H12" s="1"/>
      <c r="S12" s="65"/>
      <c r="T12" s="65"/>
      <c r="U12" s="65"/>
      <c r="V12" s="211"/>
      <c r="W12" s="65"/>
      <c r="X12" s="65"/>
      <c r="Y12" s="65"/>
      <c r="Z12" s="65"/>
      <c r="AA12" s="65"/>
      <c r="AB12" s="65"/>
      <c r="AC12" s="65"/>
      <c r="AD12" s="65"/>
      <c r="AF12" s="66"/>
      <c r="AG12" s="65"/>
    </row>
    <row r="13" spans="2:33" x14ac:dyDescent="0.25">
      <c r="B13">
        <f>+MAX($B$1:B12)+1</f>
        <v>43</v>
      </c>
      <c r="C13" s="47" t="s">
        <v>54</v>
      </c>
      <c r="D13" s="67">
        <v>75404</v>
      </c>
      <c r="E13" s="64"/>
      <c r="F13" s="177">
        <v>8.3333333333333329E-2</v>
      </c>
      <c r="G13" s="177">
        <v>8.3333333333333329E-2</v>
      </c>
      <c r="H13" s="177">
        <v>8.3333333333333329E-2</v>
      </c>
      <c r="I13" s="177">
        <v>8.3333333333333329E-2</v>
      </c>
      <c r="J13" s="177">
        <v>8.3333333333333329E-2</v>
      </c>
      <c r="K13" s="177">
        <v>8.3333333333333329E-2</v>
      </c>
      <c r="L13" s="177">
        <v>8.3333333333333329E-2</v>
      </c>
      <c r="M13" s="177">
        <v>8.3333333333333329E-2</v>
      </c>
      <c r="N13" s="177">
        <v>8.3333333333333329E-2</v>
      </c>
      <c r="O13" s="177">
        <v>8.3333333333333329E-2</v>
      </c>
      <c r="P13" s="177">
        <v>8.3333333333333329E-2</v>
      </c>
      <c r="Q13" s="177">
        <v>8.3333333333333329E-2</v>
      </c>
      <c r="S13" s="67">
        <f>IFERROR($D13*F13,"")</f>
        <v>6283.6666666666661</v>
      </c>
      <c r="T13" s="67">
        <f t="shared" ref="T13:AD17" si="2">IFERROR($D13*G13," ")</f>
        <v>6283.6666666666661</v>
      </c>
      <c r="U13" s="160">
        <f t="shared" si="2"/>
        <v>6283.6666666666661</v>
      </c>
      <c r="V13" s="209">
        <f t="shared" si="2"/>
        <v>6283.6666666666661</v>
      </c>
      <c r="W13" s="67">
        <f t="shared" si="2"/>
        <v>6283.6666666666661</v>
      </c>
      <c r="X13" s="67">
        <f t="shared" si="2"/>
        <v>6283.6666666666661</v>
      </c>
      <c r="Y13" s="67">
        <f t="shared" si="2"/>
        <v>6283.6666666666661</v>
      </c>
      <c r="Z13" s="67">
        <f t="shared" si="2"/>
        <v>6283.6666666666661</v>
      </c>
      <c r="AA13" s="67">
        <f t="shared" si="2"/>
        <v>6283.6666666666661</v>
      </c>
      <c r="AB13" s="67">
        <f t="shared" si="2"/>
        <v>6283.6666666666661</v>
      </c>
      <c r="AC13" s="67">
        <f t="shared" si="2"/>
        <v>6283.6666666666661</v>
      </c>
      <c r="AD13" s="67">
        <f t="shared" si="2"/>
        <v>6283.6666666666661</v>
      </c>
      <c r="AF13" s="66">
        <f>SUM(S13:AD13)</f>
        <v>75403.999999999985</v>
      </c>
      <c r="AG13" s="65" t="b">
        <f t="shared" ref="AG13:AG18" si="3">AF13=D13</f>
        <v>1</v>
      </c>
    </row>
    <row r="14" spans="2:33" x14ac:dyDescent="0.25">
      <c r="B14">
        <f>+MAX($B$1:B13)+1</f>
        <v>44</v>
      </c>
      <c r="C14" s="47" t="s">
        <v>55</v>
      </c>
      <c r="D14" s="67">
        <v>71103</v>
      </c>
      <c r="E14" s="64"/>
      <c r="F14" s="177">
        <v>8.3333333333333329E-2</v>
      </c>
      <c r="G14" s="177">
        <v>8.3333333333333329E-2</v>
      </c>
      <c r="H14" s="177">
        <v>8.3333333333333329E-2</v>
      </c>
      <c r="I14" s="177">
        <v>8.3333333333333329E-2</v>
      </c>
      <c r="J14" s="177">
        <v>8.3333333333333329E-2</v>
      </c>
      <c r="K14" s="177">
        <v>8.3333333333333329E-2</v>
      </c>
      <c r="L14" s="177">
        <v>8.3333333333333329E-2</v>
      </c>
      <c r="M14" s="177">
        <v>8.3333333333333329E-2</v>
      </c>
      <c r="N14" s="177">
        <v>8.3333333333333329E-2</v>
      </c>
      <c r="O14" s="177">
        <v>8.3333333333333329E-2</v>
      </c>
      <c r="P14" s="177">
        <v>8.3333333333333329E-2</v>
      </c>
      <c r="Q14" s="177">
        <v>8.3333333333333329E-2</v>
      </c>
      <c r="S14" s="67">
        <f t="shared" ref="S14:S17" si="4">IFERROR($D14*F14,"")</f>
        <v>5925.25</v>
      </c>
      <c r="T14" s="67">
        <f t="shared" si="2"/>
        <v>5925.25</v>
      </c>
      <c r="U14" s="160">
        <f t="shared" si="2"/>
        <v>5925.25</v>
      </c>
      <c r="V14" s="209">
        <f t="shared" si="2"/>
        <v>5925.25</v>
      </c>
      <c r="W14" s="67">
        <f t="shared" si="2"/>
        <v>5925.25</v>
      </c>
      <c r="X14" s="67">
        <f t="shared" si="2"/>
        <v>5925.25</v>
      </c>
      <c r="Y14" s="67">
        <f t="shared" si="2"/>
        <v>5925.25</v>
      </c>
      <c r="Z14" s="67">
        <f t="shared" si="2"/>
        <v>5925.25</v>
      </c>
      <c r="AA14" s="67">
        <f t="shared" si="2"/>
        <v>5925.25</v>
      </c>
      <c r="AB14" s="67">
        <f t="shared" si="2"/>
        <v>5925.25</v>
      </c>
      <c r="AC14" s="67">
        <f t="shared" si="2"/>
        <v>5925.25</v>
      </c>
      <c r="AD14" s="67">
        <f t="shared" si="2"/>
        <v>5925.25</v>
      </c>
      <c r="AF14" s="66">
        <f t="shared" ref="AF14:AF18" si="5">SUM(S14:AD14)</f>
        <v>71103</v>
      </c>
      <c r="AG14" s="65" t="b">
        <f t="shared" si="3"/>
        <v>1</v>
      </c>
    </row>
    <row r="15" spans="2:33" x14ac:dyDescent="0.25">
      <c r="B15">
        <f>+MAX($B$1:B14)+1</f>
        <v>45</v>
      </c>
      <c r="C15" s="47" t="s">
        <v>56</v>
      </c>
      <c r="D15" s="67">
        <v>56826</v>
      </c>
      <c r="E15" s="64"/>
      <c r="F15" s="177">
        <v>8.3333333333333329E-2</v>
      </c>
      <c r="G15" s="177">
        <v>8.3333333333333329E-2</v>
      </c>
      <c r="H15" s="177">
        <v>8.3333333333333329E-2</v>
      </c>
      <c r="I15" s="177">
        <v>8.3333333333333329E-2</v>
      </c>
      <c r="J15" s="177">
        <v>8.3333333333333329E-2</v>
      </c>
      <c r="K15" s="177">
        <v>8.3333333333333329E-2</v>
      </c>
      <c r="L15" s="177">
        <v>8.3333333333333329E-2</v>
      </c>
      <c r="M15" s="177">
        <v>8.3333333333333329E-2</v>
      </c>
      <c r="N15" s="177">
        <v>8.3333333333333329E-2</v>
      </c>
      <c r="O15" s="177">
        <v>8.3333333333333329E-2</v>
      </c>
      <c r="P15" s="177">
        <v>8.3333333333333329E-2</v>
      </c>
      <c r="Q15" s="177">
        <v>8.3333333333333329E-2</v>
      </c>
      <c r="S15" s="67">
        <f t="shared" si="4"/>
        <v>4735.5</v>
      </c>
      <c r="T15" s="67">
        <f t="shared" si="2"/>
        <v>4735.5</v>
      </c>
      <c r="U15" s="160">
        <f t="shared" si="2"/>
        <v>4735.5</v>
      </c>
      <c r="V15" s="209">
        <f t="shared" si="2"/>
        <v>4735.5</v>
      </c>
      <c r="W15" s="67">
        <f t="shared" si="2"/>
        <v>4735.5</v>
      </c>
      <c r="X15" s="67">
        <f t="shared" si="2"/>
        <v>4735.5</v>
      </c>
      <c r="Y15" s="67">
        <f t="shared" si="2"/>
        <v>4735.5</v>
      </c>
      <c r="Z15" s="67">
        <f t="shared" si="2"/>
        <v>4735.5</v>
      </c>
      <c r="AA15" s="67">
        <f t="shared" si="2"/>
        <v>4735.5</v>
      </c>
      <c r="AB15" s="67">
        <f t="shared" si="2"/>
        <v>4735.5</v>
      </c>
      <c r="AC15" s="67">
        <f t="shared" si="2"/>
        <v>4735.5</v>
      </c>
      <c r="AD15" s="67">
        <f t="shared" si="2"/>
        <v>4735.5</v>
      </c>
      <c r="AF15" s="66">
        <f t="shared" si="5"/>
        <v>56826</v>
      </c>
      <c r="AG15" s="65" t="b">
        <f t="shared" si="3"/>
        <v>1</v>
      </c>
    </row>
    <row r="16" spans="2:33" x14ac:dyDescent="0.25">
      <c r="B16">
        <f>+MAX($B$1:B15)+1</f>
        <v>46</v>
      </c>
      <c r="C16" s="47" t="s">
        <v>57</v>
      </c>
      <c r="D16" s="67">
        <v>85318</v>
      </c>
      <c r="E16" s="64"/>
      <c r="F16" s="177">
        <v>8.3333333333333329E-2</v>
      </c>
      <c r="G16" s="177">
        <v>8.3333333333333329E-2</v>
      </c>
      <c r="H16" s="177">
        <v>8.3333333333333329E-2</v>
      </c>
      <c r="I16" s="177">
        <v>8.3333333333333329E-2</v>
      </c>
      <c r="J16" s="177">
        <v>8.3333333333333329E-2</v>
      </c>
      <c r="K16" s="177">
        <v>8.3333333333333329E-2</v>
      </c>
      <c r="L16" s="177">
        <v>8.3333333333333329E-2</v>
      </c>
      <c r="M16" s="177">
        <v>8.3333333333333329E-2</v>
      </c>
      <c r="N16" s="177">
        <v>8.3333333333333329E-2</v>
      </c>
      <c r="O16" s="177">
        <v>8.3333333333333329E-2</v>
      </c>
      <c r="P16" s="177">
        <v>8.3333333333333329E-2</v>
      </c>
      <c r="Q16" s="177">
        <v>8.3333333333333329E-2</v>
      </c>
      <c r="S16" s="67">
        <f t="shared" si="4"/>
        <v>7109.833333333333</v>
      </c>
      <c r="T16" s="67">
        <f t="shared" si="2"/>
        <v>7109.833333333333</v>
      </c>
      <c r="U16" s="160">
        <f t="shared" si="2"/>
        <v>7109.833333333333</v>
      </c>
      <c r="V16" s="209">
        <f t="shared" si="2"/>
        <v>7109.833333333333</v>
      </c>
      <c r="W16" s="67">
        <f t="shared" si="2"/>
        <v>7109.833333333333</v>
      </c>
      <c r="X16" s="67">
        <f t="shared" si="2"/>
        <v>7109.833333333333</v>
      </c>
      <c r="Y16" s="67">
        <f t="shared" si="2"/>
        <v>7109.833333333333</v>
      </c>
      <c r="Z16" s="67">
        <f t="shared" si="2"/>
        <v>7109.833333333333</v>
      </c>
      <c r="AA16" s="67">
        <f t="shared" si="2"/>
        <v>7109.833333333333</v>
      </c>
      <c r="AB16" s="67">
        <f t="shared" si="2"/>
        <v>7109.833333333333</v>
      </c>
      <c r="AC16" s="67">
        <f t="shared" si="2"/>
        <v>7109.833333333333</v>
      </c>
      <c r="AD16" s="67">
        <f t="shared" si="2"/>
        <v>7109.833333333333</v>
      </c>
      <c r="AF16" s="66">
        <f t="shared" si="5"/>
        <v>85318</v>
      </c>
      <c r="AG16" s="65" t="b">
        <f t="shared" si="3"/>
        <v>1</v>
      </c>
    </row>
    <row r="17" spans="1:33" x14ac:dyDescent="0.25">
      <c r="A17" s="27"/>
      <c r="B17">
        <f>+MAX($B$1:B16)+1</f>
        <v>47</v>
      </c>
      <c r="C17" s="47" t="s">
        <v>162</v>
      </c>
      <c r="D17" s="67">
        <v>11671</v>
      </c>
      <c r="E17" s="64"/>
      <c r="F17" s="177">
        <v>8.3333333333333329E-2</v>
      </c>
      <c r="G17" s="177">
        <v>8.3333333333333329E-2</v>
      </c>
      <c r="H17" s="177">
        <v>8.3333333333333329E-2</v>
      </c>
      <c r="I17" s="177">
        <v>8.3333333333333329E-2</v>
      </c>
      <c r="J17" s="177">
        <v>8.3333333333333329E-2</v>
      </c>
      <c r="K17" s="177">
        <v>8.3333333333333329E-2</v>
      </c>
      <c r="L17" s="177">
        <v>8.3333333333333329E-2</v>
      </c>
      <c r="M17" s="177">
        <v>8.3333333333333329E-2</v>
      </c>
      <c r="N17" s="177">
        <v>8.3333333333333329E-2</v>
      </c>
      <c r="O17" s="177">
        <v>8.3333333333333329E-2</v>
      </c>
      <c r="P17" s="177">
        <v>8.3333333333333329E-2</v>
      </c>
      <c r="Q17" s="177">
        <v>8.3333333333333329E-2</v>
      </c>
      <c r="S17" s="67">
        <f t="shared" si="4"/>
        <v>972.58333333333326</v>
      </c>
      <c r="T17" s="67">
        <f t="shared" si="2"/>
        <v>972.58333333333326</v>
      </c>
      <c r="U17" s="160">
        <f t="shared" si="2"/>
        <v>972.58333333333326</v>
      </c>
      <c r="V17" s="209">
        <f t="shared" si="2"/>
        <v>972.58333333333326</v>
      </c>
      <c r="W17" s="67">
        <f t="shared" si="2"/>
        <v>972.58333333333326</v>
      </c>
      <c r="X17" s="67">
        <f t="shared" si="2"/>
        <v>972.58333333333326</v>
      </c>
      <c r="Y17" s="67">
        <f t="shared" si="2"/>
        <v>972.58333333333326</v>
      </c>
      <c r="Z17" s="67">
        <f t="shared" si="2"/>
        <v>972.58333333333326</v>
      </c>
      <c r="AA17" s="67">
        <f t="shared" si="2"/>
        <v>972.58333333333326</v>
      </c>
      <c r="AB17" s="67">
        <f t="shared" si="2"/>
        <v>972.58333333333326</v>
      </c>
      <c r="AC17" s="67">
        <f t="shared" si="2"/>
        <v>972.58333333333326</v>
      </c>
      <c r="AD17" s="67">
        <f t="shared" si="2"/>
        <v>972.58333333333326</v>
      </c>
      <c r="AF17" s="66">
        <f t="shared" si="5"/>
        <v>11671</v>
      </c>
      <c r="AG17" s="65" t="b">
        <f t="shared" si="3"/>
        <v>1</v>
      </c>
    </row>
    <row r="18" spans="1:33" x14ac:dyDescent="0.25">
      <c r="A18" s="50"/>
      <c r="B18" s="50"/>
      <c r="C18" s="51" t="s">
        <v>139</v>
      </c>
      <c r="D18" s="68">
        <f>SUM(D13:D17)</f>
        <v>300322</v>
      </c>
      <c r="E18" s="64"/>
      <c r="F18" s="177">
        <v>8.3333333333333329E-2</v>
      </c>
      <c r="G18" s="177">
        <v>8.3333333333333329E-2</v>
      </c>
      <c r="H18" s="177">
        <v>8.3333333333333329E-2</v>
      </c>
      <c r="I18" s="177">
        <v>8.3333333333333329E-2</v>
      </c>
      <c r="J18" s="177">
        <v>8.3333333333333329E-2</v>
      </c>
      <c r="K18" s="177">
        <v>8.3333333333333329E-2</v>
      </c>
      <c r="L18" s="177">
        <v>8.3333333333333329E-2</v>
      </c>
      <c r="M18" s="177">
        <v>8.3333333333333329E-2</v>
      </c>
      <c r="N18" s="177">
        <v>8.3333333333333329E-2</v>
      </c>
      <c r="O18" s="177">
        <v>8.3333333333333329E-2</v>
      </c>
      <c r="P18" s="177">
        <v>8.3333333333333329E-2</v>
      </c>
      <c r="Q18" s="177">
        <v>8.3333333333333329E-2</v>
      </c>
      <c r="R18" s="224"/>
      <c r="S18" s="68">
        <f t="shared" ref="S18:AD18" si="6">SUM(S13:S17)</f>
        <v>25026.833333333328</v>
      </c>
      <c r="T18" s="68">
        <f t="shared" si="6"/>
        <v>25026.833333333328</v>
      </c>
      <c r="U18" s="163">
        <f t="shared" si="6"/>
        <v>25026.833333333328</v>
      </c>
      <c r="V18" s="208">
        <f t="shared" si="6"/>
        <v>25026.833333333328</v>
      </c>
      <c r="W18" s="68">
        <f t="shared" si="6"/>
        <v>25026.833333333328</v>
      </c>
      <c r="X18" s="68">
        <f t="shared" si="6"/>
        <v>25026.833333333328</v>
      </c>
      <c r="Y18" s="68">
        <f t="shared" si="6"/>
        <v>25026.833333333328</v>
      </c>
      <c r="Z18" s="68">
        <f t="shared" si="6"/>
        <v>25026.833333333328</v>
      </c>
      <c r="AA18" s="68">
        <f t="shared" si="6"/>
        <v>25026.833333333328</v>
      </c>
      <c r="AB18" s="68">
        <f t="shared" si="6"/>
        <v>25026.833333333328</v>
      </c>
      <c r="AC18" s="68">
        <f t="shared" si="6"/>
        <v>25026.833333333328</v>
      </c>
      <c r="AD18" s="68">
        <f t="shared" si="6"/>
        <v>25026.833333333328</v>
      </c>
      <c r="AF18" s="66">
        <f t="shared" si="5"/>
        <v>300321.99999999988</v>
      </c>
      <c r="AG18" s="65" t="b">
        <f t="shared" si="3"/>
        <v>1</v>
      </c>
    </row>
    <row r="19" spans="1:33" x14ac:dyDescent="0.25">
      <c r="A19" s="27"/>
      <c r="B19" s="27"/>
      <c r="C19" s="48"/>
      <c r="D19" s="71"/>
      <c r="E19" s="64"/>
      <c r="F19" s="178"/>
      <c r="G19" s="178"/>
      <c r="H19" s="178"/>
      <c r="I19" s="178"/>
      <c r="J19" s="178"/>
      <c r="K19" s="178"/>
      <c r="L19" s="178"/>
      <c r="M19" s="178"/>
      <c r="N19" s="178"/>
      <c r="O19" s="178"/>
      <c r="P19" s="178"/>
      <c r="Q19" s="178"/>
      <c r="S19" s="71"/>
      <c r="T19" s="71"/>
      <c r="U19" s="162"/>
      <c r="V19" s="212"/>
      <c r="W19" s="71"/>
      <c r="X19" s="71"/>
      <c r="Y19" s="71"/>
      <c r="Z19" s="71"/>
      <c r="AA19" s="71"/>
      <c r="AB19" s="71"/>
      <c r="AC19" s="71"/>
      <c r="AD19" s="71"/>
      <c r="AF19" s="66"/>
      <c r="AG19" s="65"/>
    </row>
    <row r="20" spans="1:33" x14ac:dyDescent="0.25">
      <c r="A20" s="27"/>
      <c r="B20" s="27"/>
      <c r="C20" s="49" t="s">
        <v>140</v>
      </c>
      <c r="D20" s="71"/>
      <c r="E20" s="64"/>
      <c r="F20" s="178"/>
      <c r="G20" s="178"/>
      <c r="H20" s="178"/>
      <c r="I20" s="178"/>
      <c r="J20" s="178"/>
      <c r="K20" s="178"/>
      <c r="L20" s="178"/>
      <c r="M20" s="178"/>
      <c r="N20" s="178"/>
      <c r="O20" s="178"/>
      <c r="P20" s="178"/>
      <c r="Q20" s="178"/>
      <c r="S20" s="71"/>
      <c r="T20" s="71"/>
      <c r="U20" s="162"/>
      <c r="V20" s="212"/>
      <c r="W20" s="71"/>
      <c r="X20" s="71"/>
      <c r="Y20" s="71"/>
      <c r="Z20" s="71"/>
      <c r="AA20" s="71"/>
      <c r="AB20" s="71"/>
      <c r="AC20" s="71"/>
      <c r="AD20" s="71"/>
      <c r="AF20" s="66"/>
      <c r="AG20" s="65"/>
    </row>
    <row r="21" spans="1:33" x14ac:dyDescent="0.25">
      <c r="A21" s="27"/>
      <c r="B21" s="27"/>
      <c r="C21" s="48" t="s">
        <v>53</v>
      </c>
      <c r="D21" s="71"/>
      <c r="E21" s="64"/>
      <c r="F21" s="178"/>
      <c r="G21" s="178"/>
      <c r="H21" s="178"/>
      <c r="I21" s="178"/>
      <c r="J21" s="178"/>
      <c r="K21" s="178"/>
      <c r="L21" s="178"/>
      <c r="M21" s="178"/>
      <c r="N21" s="178"/>
      <c r="O21" s="178"/>
      <c r="P21" s="178"/>
      <c r="Q21" s="178"/>
      <c r="S21" s="71"/>
      <c r="T21" s="71"/>
      <c r="U21" s="162"/>
      <c r="V21" s="212"/>
      <c r="W21" s="71"/>
      <c r="X21" s="71"/>
      <c r="Y21" s="71"/>
      <c r="Z21" s="71"/>
      <c r="AA21" s="71"/>
      <c r="AB21" s="71"/>
      <c r="AC21" s="71"/>
      <c r="AD21" s="71"/>
      <c r="AF21" s="66"/>
      <c r="AG21" s="65"/>
    </row>
    <row r="22" spans="1:33" x14ac:dyDescent="0.25">
      <c r="A22" s="27"/>
      <c r="B22">
        <f>+MAX($B$1:B20)+1</f>
        <v>48</v>
      </c>
      <c r="C22" s="47" t="s">
        <v>59</v>
      </c>
      <c r="D22" s="67">
        <v>4662</v>
      </c>
      <c r="E22" s="64"/>
      <c r="F22" s="177">
        <v>8.3333333333333329E-2</v>
      </c>
      <c r="G22" s="177">
        <v>8.3333333333333329E-2</v>
      </c>
      <c r="H22" s="177">
        <v>8.3333333333333329E-2</v>
      </c>
      <c r="I22" s="177">
        <v>8.3333333333333329E-2</v>
      </c>
      <c r="J22" s="177">
        <v>8.3333333333333329E-2</v>
      </c>
      <c r="K22" s="177">
        <v>8.3333333333333329E-2</v>
      </c>
      <c r="L22" s="177">
        <v>8.3333333333333329E-2</v>
      </c>
      <c r="M22" s="177">
        <v>8.3333333333333329E-2</v>
      </c>
      <c r="N22" s="177">
        <v>8.3333333333333329E-2</v>
      </c>
      <c r="O22" s="177">
        <v>8.3333333333333329E-2</v>
      </c>
      <c r="P22" s="177">
        <v>8.3333333333333329E-2</v>
      </c>
      <c r="Q22" s="177">
        <v>8.3333333333333329E-2</v>
      </c>
      <c r="S22" s="67">
        <f t="shared" ref="S22:S25" si="7">IFERROR($D22*F22,"")</f>
        <v>388.5</v>
      </c>
      <c r="T22" s="67">
        <f t="shared" ref="T22:AD25" si="8">IFERROR($D22*G22," ")</f>
        <v>388.5</v>
      </c>
      <c r="U22" s="160">
        <f t="shared" si="8"/>
        <v>388.5</v>
      </c>
      <c r="V22" s="209">
        <f t="shared" si="8"/>
        <v>388.5</v>
      </c>
      <c r="W22" s="67">
        <f t="shared" si="8"/>
        <v>388.5</v>
      </c>
      <c r="X22" s="67">
        <f t="shared" si="8"/>
        <v>388.5</v>
      </c>
      <c r="Y22" s="67">
        <f t="shared" si="8"/>
        <v>388.5</v>
      </c>
      <c r="Z22" s="67">
        <f t="shared" si="8"/>
        <v>388.5</v>
      </c>
      <c r="AA22" s="67">
        <f t="shared" si="8"/>
        <v>388.5</v>
      </c>
      <c r="AB22" s="67">
        <f t="shared" si="8"/>
        <v>388.5</v>
      </c>
      <c r="AC22" s="67">
        <f t="shared" si="8"/>
        <v>388.5</v>
      </c>
      <c r="AD22" s="67">
        <f t="shared" si="8"/>
        <v>388.5</v>
      </c>
      <c r="AF22" s="66">
        <f t="shared" ref="AF22:AF26" si="9">SUM(S22:AD22)</f>
        <v>4662</v>
      </c>
      <c r="AG22" s="65" t="b">
        <f t="shared" ref="AG22:AG26" si="10">AF22=D22</f>
        <v>1</v>
      </c>
    </row>
    <row r="23" spans="1:33" x14ac:dyDescent="0.25">
      <c r="A23" s="27"/>
      <c r="B23">
        <f>+MAX($B$1:B22)+1</f>
        <v>49</v>
      </c>
      <c r="C23" s="47" t="s">
        <v>60</v>
      </c>
      <c r="D23" s="67">
        <v>2808</v>
      </c>
      <c r="E23" s="64"/>
      <c r="F23" s="177">
        <v>8.3333333333333329E-2</v>
      </c>
      <c r="G23" s="177">
        <v>8.3333333333333329E-2</v>
      </c>
      <c r="H23" s="177">
        <v>8.3333333333333329E-2</v>
      </c>
      <c r="I23" s="177">
        <v>8.3333333333333329E-2</v>
      </c>
      <c r="J23" s="177">
        <v>8.3333333333333329E-2</v>
      </c>
      <c r="K23" s="177">
        <v>8.3333333333333329E-2</v>
      </c>
      <c r="L23" s="177">
        <v>8.3333333333333329E-2</v>
      </c>
      <c r="M23" s="177">
        <v>8.3333333333333329E-2</v>
      </c>
      <c r="N23" s="177">
        <v>8.3333333333333329E-2</v>
      </c>
      <c r="O23" s="177">
        <v>8.3333333333333329E-2</v>
      </c>
      <c r="P23" s="177">
        <v>8.3333333333333329E-2</v>
      </c>
      <c r="Q23" s="177">
        <v>8.3333333333333329E-2</v>
      </c>
      <c r="S23" s="67">
        <f t="shared" si="7"/>
        <v>234</v>
      </c>
      <c r="T23" s="67">
        <f t="shared" si="8"/>
        <v>234</v>
      </c>
      <c r="U23" s="160">
        <f t="shared" si="8"/>
        <v>234</v>
      </c>
      <c r="V23" s="209">
        <f t="shared" si="8"/>
        <v>234</v>
      </c>
      <c r="W23" s="67">
        <f t="shared" si="8"/>
        <v>234</v>
      </c>
      <c r="X23" s="67">
        <f t="shared" si="8"/>
        <v>234</v>
      </c>
      <c r="Y23" s="67">
        <f t="shared" si="8"/>
        <v>234</v>
      </c>
      <c r="Z23" s="67">
        <f t="shared" si="8"/>
        <v>234</v>
      </c>
      <c r="AA23" s="67">
        <f t="shared" si="8"/>
        <v>234</v>
      </c>
      <c r="AB23" s="67">
        <f t="shared" si="8"/>
        <v>234</v>
      </c>
      <c r="AC23" s="67">
        <f t="shared" si="8"/>
        <v>234</v>
      </c>
      <c r="AD23" s="67">
        <f t="shared" si="8"/>
        <v>234</v>
      </c>
      <c r="AF23" s="66">
        <f t="shared" si="9"/>
        <v>2808</v>
      </c>
      <c r="AG23" s="65" t="b">
        <f t="shared" si="10"/>
        <v>1</v>
      </c>
    </row>
    <row r="24" spans="1:33" x14ac:dyDescent="0.25">
      <c r="A24" s="27"/>
      <c r="B24">
        <f>+MAX($B$1:B23)+1</f>
        <v>50</v>
      </c>
      <c r="C24" s="47" t="s">
        <v>61</v>
      </c>
      <c r="D24" s="67">
        <v>377</v>
      </c>
      <c r="E24" s="64"/>
      <c r="F24" s="177">
        <v>8.3333333333333329E-2</v>
      </c>
      <c r="G24" s="177">
        <v>8.3333333333333329E-2</v>
      </c>
      <c r="H24" s="177">
        <v>8.3333333333333329E-2</v>
      </c>
      <c r="I24" s="177">
        <v>8.3333333333333329E-2</v>
      </c>
      <c r="J24" s="177">
        <v>8.3333333333333329E-2</v>
      </c>
      <c r="K24" s="177">
        <v>8.3333333333333329E-2</v>
      </c>
      <c r="L24" s="177">
        <v>8.3333333333333329E-2</v>
      </c>
      <c r="M24" s="177">
        <v>8.3333333333333329E-2</v>
      </c>
      <c r="N24" s="177">
        <v>8.3333333333333329E-2</v>
      </c>
      <c r="O24" s="177">
        <v>8.3333333333333329E-2</v>
      </c>
      <c r="P24" s="177">
        <v>8.3333333333333329E-2</v>
      </c>
      <c r="Q24" s="177">
        <v>8.3333333333333329E-2</v>
      </c>
      <c r="S24" s="67">
        <f t="shared" si="7"/>
        <v>31.416666666666664</v>
      </c>
      <c r="T24" s="67">
        <f t="shared" si="8"/>
        <v>31.416666666666664</v>
      </c>
      <c r="U24" s="160">
        <f t="shared" si="8"/>
        <v>31.416666666666664</v>
      </c>
      <c r="V24" s="209">
        <f t="shared" si="8"/>
        <v>31.416666666666664</v>
      </c>
      <c r="W24" s="67">
        <f t="shared" si="8"/>
        <v>31.416666666666664</v>
      </c>
      <c r="X24" s="67">
        <f t="shared" si="8"/>
        <v>31.416666666666664</v>
      </c>
      <c r="Y24" s="67">
        <f t="shared" si="8"/>
        <v>31.416666666666664</v>
      </c>
      <c r="Z24" s="67">
        <f t="shared" si="8"/>
        <v>31.416666666666664</v>
      </c>
      <c r="AA24" s="67">
        <f t="shared" si="8"/>
        <v>31.416666666666664</v>
      </c>
      <c r="AB24" s="67">
        <f t="shared" si="8"/>
        <v>31.416666666666664</v>
      </c>
      <c r="AC24" s="67">
        <f t="shared" si="8"/>
        <v>31.416666666666664</v>
      </c>
      <c r="AD24" s="67">
        <f t="shared" si="8"/>
        <v>31.416666666666664</v>
      </c>
      <c r="AF24" s="66">
        <f t="shared" si="9"/>
        <v>377</v>
      </c>
      <c r="AG24" s="65" t="b">
        <f t="shared" si="10"/>
        <v>1</v>
      </c>
    </row>
    <row r="25" spans="1:33" x14ac:dyDescent="0.25">
      <c r="A25" s="27"/>
      <c r="B25">
        <f>+MAX($B$1:B24)+1</f>
        <v>51</v>
      </c>
      <c r="C25" s="47" t="s">
        <v>62</v>
      </c>
      <c r="D25" s="67">
        <v>45</v>
      </c>
      <c r="E25" s="64"/>
      <c r="F25" s="177">
        <v>8.3333333333333329E-2</v>
      </c>
      <c r="G25" s="177">
        <v>8.3333333333333329E-2</v>
      </c>
      <c r="H25" s="177">
        <v>8.3333333333333329E-2</v>
      </c>
      <c r="I25" s="177">
        <v>8.3333333333333329E-2</v>
      </c>
      <c r="J25" s="177">
        <v>8.3333333333333329E-2</v>
      </c>
      <c r="K25" s="177">
        <v>8.3333333333333329E-2</v>
      </c>
      <c r="L25" s="177">
        <v>8.3333333333333329E-2</v>
      </c>
      <c r="M25" s="177">
        <v>8.3333333333333329E-2</v>
      </c>
      <c r="N25" s="177">
        <v>8.3333333333333329E-2</v>
      </c>
      <c r="O25" s="177">
        <v>8.3333333333333329E-2</v>
      </c>
      <c r="P25" s="177">
        <v>8.3333333333333329E-2</v>
      </c>
      <c r="Q25" s="177">
        <v>8.3333333333333329E-2</v>
      </c>
      <c r="S25" s="67">
        <f t="shared" si="7"/>
        <v>3.75</v>
      </c>
      <c r="T25" s="67">
        <f t="shared" si="8"/>
        <v>3.75</v>
      </c>
      <c r="U25" s="160">
        <f t="shared" si="8"/>
        <v>3.75</v>
      </c>
      <c r="V25" s="209">
        <f t="shared" si="8"/>
        <v>3.75</v>
      </c>
      <c r="W25" s="67">
        <f t="shared" si="8"/>
        <v>3.75</v>
      </c>
      <c r="X25" s="67">
        <f t="shared" si="8"/>
        <v>3.75</v>
      </c>
      <c r="Y25" s="67">
        <f t="shared" si="8"/>
        <v>3.75</v>
      </c>
      <c r="Z25" s="67">
        <f t="shared" si="8"/>
        <v>3.75</v>
      </c>
      <c r="AA25" s="67">
        <f t="shared" si="8"/>
        <v>3.75</v>
      </c>
      <c r="AB25" s="67">
        <f t="shared" si="8"/>
        <v>3.75</v>
      </c>
      <c r="AC25" s="67">
        <f t="shared" si="8"/>
        <v>3.75</v>
      </c>
      <c r="AD25" s="67">
        <f t="shared" si="8"/>
        <v>3.75</v>
      </c>
      <c r="AF25" s="66">
        <f t="shared" si="9"/>
        <v>45</v>
      </c>
      <c r="AG25" s="65" t="b">
        <f t="shared" si="10"/>
        <v>1</v>
      </c>
    </row>
    <row r="26" spans="1:33" x14ac:dyDescent="0.25">
      <c r="A26" s="27"/>
      <c r="B26" s="27"/>
      <c r="C26" s="51" t="s">
        <v>141</v>
      </c>
      <c r="D26" s="68">
        <f>SUM(D22:D25)</f>
        <v>7892</v>
      </c>
      <c r="E26" s="64"/>
      <c r="F26" s="177">
        <v>8.3333333333333329E-2</v>
      </c>
      <c r="G26" s="177">
        <v>8.3333333333333329E-2</v>
      </c>
      <c r="H26" s="177">
        <v>8.3333333333333329E-2</v>
      </c>
      <c r="I26" s="177">
        <v>8.3333333333333329E-2</v>
      </c>
      <c r="J26" s="177">
        <v>8.3333333333333329E-2</v>
      </c>
      <c r="K26" s="177">
        <v>8.3333333333333329E-2</v>
      </c>
      <c r="L26" s="177">
        <v>8.3333333333333329E-2</v>
      </c>
      <c r="M26" s="177">
        <v>8.3333333333333329E-2</v>
      </c>
      <c r="N26" s="177">
        <v>8.3333333333333329E-2</v>
      </c>
      <c r="O26" s="177">
        <v>8.3333333333333329E-2</v>
      </c>
      <c r="P26" s="177">
        <v>8.3333333333333329E-2</v>
      </c>
      <c r="Q26" s="177">
        <v>8.3333333333333329E-2</v>
      </c>
      <c r="S26" s="68">
        <f t="shared" ref="S26:AD26" si="11">SUM(S22:S25)</f>
        <v>657.66666666666663</v>
      </c>
      <c r="T26" s="68">
        <f t="shared" si="11"/>
        <v>657.66666666666663</v>
      </c>
      <c r="U26" s="163">
        <f t="shared" si="11"/>
        <v>657.66666666666663</v>
      </c>
      <c r="V26" s="208">
        <f t="shared" si="11"/>
        <v>657.66666666666663</v>
      </c>
      <c r="W26" s="68">
        <f t="shared" si="11"/>
        <v>657.66666666666663</v>
      </c>
      <c r="X26" s="68">
        <f t="shared" si="11"/>
        <v>657.66666666666663</v>
      </c>
      <c r="Y26" s="68">
        <f t="shared" si="11"/>
        <v>657.66666666666663</v>
      </c>
      <c r="Z26" s="68">
        <f t="shared" si="11"/>
        <v>657.66666666666663</v>
      </c>
      <c r="AA26" s="68">
        <f t="shared" si="11"/>
        <v>657.66666666666663</v>
      </c>
      <c r="AB26" s="68">
        <f t="shared" si="11"/>
        <v>657.66666666666663</v>
      </c>
      <c r="AC26" s="68">
        <f t="shared" si="11"/>
        <v>657.66666666666663</v>
      </c>
      <c r="AD26" s="68">
        <f t="shared" si="11"/>
        <v>657.66666666666663</v>
      </c>
      <c r="AF26" s="66">
        <f t="shared" si="9"/>
        <v>7892.0000000000009</v>
      </c>
      <c r="AG26" s="65" t="b">
        <f t="shared" si="10"/>
        <v>1</v>
      </c>
    </row>
    <row r="27" spans="1:33" x14ac:dyDescent="0.25">
      <c r="A27" s="27"/>
      <c r="B27" s="27"/>
      <c r="C27" s="51"/>
      <c r="D27" s="69"/>
      <c r="E27" s="64"/>
      <c r="F27" s="177"/>
      <c r="G27" s="177"/>
      <c r="H27" s="177"/>
      <c r="I27" s="177"/>
      <c r="J27" s="177"/>
      <c r="K27" s="177"/>
      <c r="L27" s="177"/>
      <c r="M27" s="177"/>
      <c r="N27" s="177"/>
      <c r="O27" s="177"/>
      <c r="P27" s="177"/>
      <c r="Q27" s="177"/>
      <c r="S27" s="69"/>
      <c r="T27" s="69"/>
      <c r="U27" s="161"/>
      <c r="V27" s="210"/>
      <c r="W27" s="69"/>
      <c r="X27" s="69"/>
      <c r="Y27" s="69"/>
      <c r="Z27" s="69"/>
      <c r="AA27" s="69"/>
      <c r="AB27" s="69"/>
      <c r="AC27" s="69"/>
      <c r="AD27" s="69"/>
      <c r="AF27" s="66"/>
      <c r="AG27" s="65"/>
    </row>
    <row r="28" spans="1:33" x14ac:dyDescent="0.25">
      <c r="A28" s="27"/>
      <c r="B28" s="27"/>
      <c r="C28" s="49" t="s">
        <v>63</v>
      </c>
      <c r="D28" s="69"/>
      <c r="E28" s="64"/>
      <c r="F28" s="177"/>
      <c r="G28" s="177"/>
      <c r="H28" s="177"/>
      <c r="I28" s="177"/>
      <c r="J28" s="177"/>
      <c r="K28" s="177"/>
      <c r="L28" s="177"/>
      <c r="M28" s="177"/>
      <c r="N28" s="177"/>
      <c r="O28" s="177"/>
      <c r="P28" s="177"/>
      <c r="Q28" s="177"/>
      <c r="S28" s="69"/>
      <c r="T28" s="69"/>
      <c r="U28" s="161"/>
      <c r="V28" s="210"/>
      <c r="W28" s="69"/>
      <c r="X28" s="69"/>
      <c r="Y28" s="69"/>
      <c r="Z28" s="69"/>
      <c r="AA28" s="69"/>
      <c r="AB28" s="69"/>
      <c r="AC28" s="69"/>
      <c r="AD28" s="69"/>
      <c r="AF28" s="66">
        <f t="shared" ref="AF28:AF43" si="12">SUM(S28:AD28)</f>
        <v>0</v>
      </c>
      <c r="AG28" s="65" t="b">
        <f t="shared" ref="AG28:AG42" si="13">AF28=D28</f>
        <v>1</v>
      </c>
    </row>
    <row r="29" spans="1:33" x14ac:dyDescent="0.25">
      <c r="A29" s="27"/>
      <c r="B29" s="27">
        <f>+MAX($B$1:B28)+1</f>
        <v>52</v>
      </c>
      <c r="C29" s="47" t="s">
        <v>64</v>
      </c>
      <c r="D29" s="67">
        <v>64</v>
      </c>
      <c r="E29" s="64"/>
      <c r="F29" s="177">
        <v>8.3333333333333329E-2</v>
      </c>
      <c r="G29" s="177">
        <v>8.3333333333333329E-2</v>
      </c>
      <c r="H29" s="177">
        <v>8.3333333333333329E-2</v>
      </c>
      <c r="I29" s="177">
        <v>8.3333333333333329E-2</v>
      </c>
      <c r="J29" s="177">
        <v>8.3333333333333329E-2</v>
      </c>
      <c r="K29" s="177">
        <v>8.3333333333333329E-2</v>
      </c>
      <c r="L29" s="177">
        <v>8.3333333333333329E-2</v>
      </c>
      <c r="M29" s="177">
        <v>8.3333333333333329E-2</v>
      </c>
      <c r="N29" s="177">
        <v>8.3333333333333329E-2</v>
      </c>
      <c r="O29" s="177">
        <v>8.3333333333333329E-2</v>
      </c>
      <c r="P29" s="177">
        <v>8.3333333333333329E-2</v>
      </c>
      <c r="Q29" s="177">
        <v>8.3333333333333329E-2</v>
      </c>
      <c r="S29" s="67">
        <f>IFERROR($D29*F29,"")</f>
        <v>5.333333333333333</v>
      </c>
      <c r="T29" s="67">
        <f t="shared" ref="T29" si="14">IFERROR($D29*G29," ")</f>
        <v>5.333333333333333</v>
      </c>
      <c r="U29" s="160">
        <f t="shared" ref="U29" si="15">IFERROR($D29*H29," ")</f>
        <v>5.333333333333333</v>
      </c>
      <c r="V29" s="209">
        <f t="shared" ref="V29" si="16">IFERROR($D29*I29," ")</f>
        <v>5.333333333333333</v>
      </c>
      <c r="W29" s="67">
        <f t="shared" ref="W29" si="17">IFERROR($D29*J29," ")</f>
        <v>5.333333333333333</v>
      </c>
      <c r="X29" s="67">
        <f t="shared" ref="X29" si="18">IFERROR($D29*K29," ")</f>
        <v>5.333333333333333</v>
      </c>
      <c r="Y29" s="67">
        <f t="shared" ref="Y29" si="19">IFERROR($D29*L29," ")</f>
        <v>5.333333333333333</v>
      </c>
      <c r="Z29" s="67">
        <f t="shared" ref="Z29" si="20">IFERROR($D29*M29," ")</f>
        <v>5.333333333333333</v>
      </c>
      <c r="AA29" s="67">
        <f t="shared" ref="AA29" si="21">IFERROR($D29*N29," ")</f>
        <v>5.333333333333333</v>
      </c>
      <c r="AB29" s="67">
        <f t="shared" ref="AB29" si="22">IFERROR($D29*O29," ")</f>
        <v>5.333333333333333</v>
      </c>
      <c r="AC29" s="67">
        <f t="shared" ref="AC29" si="23">IFERROR($D29*P29," ")</f>
        <v>5.333333333333333</v>
      </c>
      <c r="AD29" s="67">
        <f t="shared" ref="AD29" si="24">IFERROR($D29*Q29," ")</f>
        <v>5.333333333333333</v>
      </c>
      <c r="AF29" s="66">
        <f t="shared" si="12"/>
        <v>64</v>
      </c>
      <c r="AG29" s="65" t="b">
        <f t="shared" si="13"/>
        <v>1</v>
      </c>
    </row>
    <row r="30" spans="1:33" x14ac:dyDescent="0.25">
      <c r="A30" s="27"/>
      <c r="B30" s="27">
        <f>+MAX($B$1:B29)+1</f>
        <v>53</v>
      </c>
      <c r="C30" s="47" t="s">
        <v>65</v>
      </c>
      <c r="D30" s="67">
        <v>255</v>
      </c>
      <c r="E30" s="64"/>
      <c r="F30" s="177">
        <v>8.3333333333333329E-2</v>
      </c>
      <c r="G30" s="177">
        <v>8.3333333333333329E-2</v>
      </c>
      <c r="H30" s="177">
        <v>8.3333333333333329E-2</v>
      </c>
      <c r="I30" s="177">
        <v>8.3333333333333329E-2</v>
      </c>
      <c r="J30" s="177">
        <v>8.3333333333333329E-2</v>
      </c>
      <c r="K30" s="177">
        <v>8.3333333333333329E-2</v>
      </c>
      <c r="L30" s="177">
        <v>8.3333333333333329E-2</v>
      </c>
      <c r="M30" s="177">
        <v>8.3333333333333329E-2</v>
      </c>
      <c r="N30" s="177">
        <v>8.3333333333333329E-2</v>
      </c>
      <c r="O30" s="177">
        <v>8.3333333333333329E-2</v>
      </c>
      <c r="P30" s="177">
        <v>8.3333333333333329E-2</v>
      </c>
      <c r="Q30" s="177">
        <v>8.3333333333333329E-2</v>
      </c>
      <c r="S30" s="67">
        <f t="shared" ref="S30:S39" si="25">IFERROR($D30*F30,"")</f>
        <v>21.25</v>
      </c>
      <c r="T30" s="67">
        <f t="shared" ref="T30:T39" si="26">IFERROR($D30*G30," ")</f>
        <v>21.25</v>
      </c>
      <c r="U30" s="160">
        <f t="shared" ref="U30:U39" si="27">IFERROR($D30*H30," ")</f>
        <v>21.25</v>
      </c>
      <c r="V30" s="209">
        <f t="shared" ref="V30:V39" si="28">IFERROR($D30*I30," ")</f>
        <v>21.25</v>
      </c>
      <c r="W30" s="67">
        <f t="shared" ref="W30:W39" si="29">IFERROR($D30*J30," ")</f>
        <v>21.25</v>
      </c>
      <c r="X30" s="67">
        <f t="shared" ref="X30:X39" si="30">IFERROR($D30*K30," ")</f>
        <v>21.25</v>
      </c>
      <c r="Y30" s="67">
        <f t="shared" ref="Y30:Y39" si="31">IFERROR($D30*L30," ")</f>
        <v>21.25</v>
      </c>
      <c r="Z30" s="67">
        <f t="shared" ref="Z30:Z39" si="32">IFERROR($D30*M30," ")</f>
        <v>21.25</v>
      </c>
      <c r="AA30" s="67">
        <f t="shared" ref="AA30:AA39" si="33">IFERROR($D30*N30," ")</f>
        <v>21.25</v>
      </c>
      <c r="AB30" s="67">
        <f t="shared" ref="AB30:AB39" si="34">IFERROR($D30*O30," ")</f>
        <v>21.25</v>
      </c>
      <c r="AC30" s="67">
        <f t="shared" ref="AC30:AC39" si="35">IFERROR($D30*P30," ")</f>
        <v>21.25</v>
      </c>
      <c r="AD30" s="67">
        <f t="shared" ref="AD30:AD39" si="36">IFERROR($D30*Q30," ")</f>
        <v>21.25</v>
      </c>
      <c r="AF30" s="66">
        <f t="shared" si="12"/>
        <v>255</v>
      </c>
      <c r="AG30" s="65" t="b">
        <f t="shared" si="13"/>
        <v>1</v>
      </c>
    </row>
    <row r="31" spans="1:33" x14ac:dyDescent="0.25">
      <c r="A31" s="27"/>
      <c r="B31" s="27">
        <f>+MAX($B$1:B30)+1</f>
        <v>54</v>
      </c>
      <c r="C31" s="47" t="s">
        <v>66</v>
      </c>
      <c r="D31" s="67">
        <v>7950</v>
      </c>
      <c r="E31" s="64"/>
      <c r="F31" s="177">
        <v>8.3333333333333329E-2</v>
      </c>
      <c r="G31" s="177">
        <v>8.3333333333333329E-2</v>
      </c>
      <c r="H31" s="177">
        <v>8.3333333333333329E-2</v>
      </c>
      <c r="I31" s="177">
        <v>8.3333333333333329E-2</v>
      </c>
      <c r="J31" s="177">
        <v>8.3333333333333329E-2</v>
      </c>
      <c r="K31" s="177">
        <v>8.3333333333333329E-2</v>
      </c>
      <c r="L31" s="177">
        <v>8.3333333333333329E-2</v>
      </c>
      <c r="M31" s="177">
        <v>8.3333333333333329E-2</v>
      </c>
      <c r="N31" s="177">
        <v>8.3333333333333329E-2</v>
      </c>
      <c r="O31" s="177">
        <v>8.3333333333333329E-2</v>
      </c>
      <c r="P31" s="177">
        <v>8.3333333333333329E-2</v>
      </c>
      <c r="Q31" s="177">
        <v>8.3333333333333329E-2</v>
      </c>
      <c r="S31" s="67">
        <f t="shared" si="25"/>
        <v>662.5</v>
      </c>
      <c r="T31" s="67">
        <f t="shared" si="26"/>
        <v>662.5</v>
      </c>
      <c r="U31" s="160">
        <f t="shared" si="27"/>
        <v>662.5</v>
      </c>
      <c r="V31" s="209">
        <f t="shared" si="28"/>
        <v>662.5</v>
      </c>
      <c r="W31" s="67">
        <f t="shared" si="29"/>
        <v>662.5</v>
      </c>
      <c r="X31" s="67">
        <f t="shared" si="30"/>
        <v>662.5</v>
      </c>
      <c r="Y31" s="67">
        <f t="shared" si="31"/>
        <v>662.5</v>
      </c>
      <c r="Z31" s="67">
        <f t="shared" si="32"/>
        <v>662.5</v>
      </c>
      <c r="AA31" s="67">
        <f t="shared" si="33"/>
        <v>662.5</v>
      </c>
      <c r="AB31" s="67">
        <f t="shared" si="34"/>
        <v>662.5</v>
      </c>
      <c r="AC31" s="67">
        <f t="shared" si="35"/>
        <v>662.5</v>
      </c>
      <c r="AD31" s="67">
        <f t="shared" si="36"/>
        <v>662.5</v>
      </c>
      <c r="AF31" s="66">
        <f t="shared" si="12"/>
        <v>7950</v>
      </c>
      <c r="AG31" s="65" t="b">
        <f t="shared" si="13"/>
        <v>1</v>
      </c>
    </row>
    <row r="32" spans="1:33" x14ac:dyDescent="0.25">
      <c r="A32" s="27"/>
      <c r="B32" s="27">
        <f>+MAX($B$1:B31)+1</f>
        <v>55</v>
      </c>
      <c r="C32" s="47" t="s">
        <v>67</v>
      </c>
      <c r="D32" s="67">
        <v>797</v>
      </c>
      <c r="E32" s="64"/>
      <c r="F32" s="177">
        <v>8.3333333333333329E-2</v>
      </c>
      <c r="G32" s="177">
        <v>8.3333333333333329E-2</v>
      </c>
      <c r="H32" s="177">
        <v>8.3333333333333329E-2</v>
      </c>
      <c r="I32" s="177">
        <v>8.3333333333333329E-2</v>
      </c>
      <c r="J32" s="177">
        <v>8.3333333333333329E-2</v>
      </c>
      <c r="K32" s="177">
        <v>8.3333333333333329E-2</v>
      </c>
      <c r="L32" s="177">
        <v>8.3333333333333329E-2</v>
      </c>
      <c r="M32" s="177">
        <v>8.3333333333333329E-2</v>
      </c>
      <c r="N32" s="177">
        <v>8.3333333333333329E-2</v>
      </c>
      <c r="O32" s="177">
        <v>8.3333333333333329E-2</v>
      </c>
      <c r="P32" s="177">
        <v>8.3333333333333329E-2</v>
      </c>
      <c r="Q32" s="177">
        <v>8.3333333333333329E-2</v>
      </c>
      <c r="S32" s="67">
        <f t="shared" si="25"/>
        <v>66.416666666666657</v>
      </c>
      <c r="T32" s="67">
        <f t="shared" si="26"/>
        <v>66.416666666666657</v>
      </c>
      <c r="U32" s="160">
        <f t="shared" si="27"/>
        <v>66.416666666666657</v>
      </c>
      <c r="V32" s="209">
        <f t="shared" si="28"/>
        <v>66.416666666666657</v>
      </c>
      <c r="W32" s="67">
        <f t="shared" si="29"/>
        <v>66.416666666666657</v>
      </c>
      <c r="X32" s="67">
        <f t="shared" si="30"/>
        <v>66.416666666666657</v>
      </c>
      <c r="Y32" s="67">
        <f t="shared" si="31"/>
        <v>66.416666666666657</v>
      </c>
      <c r="Z32" s="67">
        <f t="shared" si="32"/>
        <v>66.416666666666657</v>
      </c>
      <c r="AA32" s="67">
        <f t="shared" si="33"/>
        <v>66.416666666666657</v>
      </c>
      <c r="AB32" s="67">
        <f t="shared" si="34"/>
        <v>66.416666666666657</v>
      </c>
      <c r="AC32" s="67">
        <f t="shared" si="35"/>
        <v>66.416666666666657</v>
      </c>
      <c r="AD32" s="67">
        <f t="shared" si="36"/>
        <v>66.416666666666657</v>
      </c>
      <c r="AF32" s="66">
        <f t="shared" si="12"/>
        <v>796.99999999999966</v>
      </c>
      <c r="AG32" s="65" t="b">
        <f t="shared" si="13"/>
        <v>1</v>
      </c>
    </row>
    <row r="33" spans="1:38" x14ac:dyDescent="0.25">
      <c r="A33" s="27"/>
      <c r="B33" s="27">
        <f>+MAX($B$1:B32)+1</f>
        <v>56</v>
      </c>
      <c r="C33" s="47" t="s">
        <v>68</v>
      </c>
      <c r="D33" s="67">
        <v>72</v>
      </c>
      <c r="E33" s="64"/>
      <c r="F33" s="177">
        <v>8.3333333333333329E-2</v>
      </c>
      <c r="G33" s="177">
        <v>8.3333333333333329E-2</v>
      </c>
      <c r="H33" s="177">
        <v>8.3333333333333329E-2</v>
      </c>
      <c r="I33" s="177">
        <v>8.3333333333333329E-2</v>
      </c>
      <c r="J33" s="177">
        <v>8.3333333333333329E-2</v>
      </c>
      <c r="K33" s="177">
        <v>8.3333333333333329E-2</v>
      </c>
      <c r="L33" s="177">
        <v>8.3333333333333329E-2</v>
      </c>
      <c r="M33" s="177">
        <v>8.3333333333333329E-2</v>
      </c>
      <c r="N33" s="177">
        <v>8.3333333333333329E-2</v>
      </c>
      <c r="O33" s="177">
        <v>8.3333333333333329E-2</v>
      </c>
      <c r="P33" s="177">
        <v>8.3333333333333329E-2</v>
      </c>
      <c r="Q33" s="177">
        <v>8.3333333333333329E-2</v>
      </c>
      <c r="S33" s="67">
        <f t="shared" si="25"/>
        <v>6</v>
      </c>
      <c r="T33" s="67">
        <f t="shared" si="26"/>
        <v>6</v>
      </c>
      <c r="U33" s="160">
        <f t="shared" si="27"/>
        <v>6</v>
      </c>
      <c r="V33" s="209">
        <f t="shared" si="28"/>
        <v>6</v>
      </c>
      <c r="W33" s="67">
        <f t="shared" si="29"/>
        <v>6</v>
      </c>
      <c r="X33" s="67">
        <f t="shared" si="30"/>
        <v>6</v>
      </c>
      <c r="Y33" s="67">
        <f t="shared" si="31"/>
        <v>6</v>
      </c>
      <c r="Z33" s="67">
        <f t="shared" si="32"/>
        <v>6</v>
      </c>
      <c r="AA33" s="67">
        <f t="shared" si="33"/>
        <v>6</v>
      </c>
      <c r="AB33" s="67">
        <f t="shared" si="34"/>
        <v>6</v>
      </c>
      <c r="AC33" s="67">
        <f t="shared" si="35"/>
        <v>6</v>
      </c>
      <c r="AD33" s="67">
        <f t="shared" si="36"/>
        <v>6</v>
      </c>
      <c r="AF33" s="66">
        <f t="shared" si="12"/>
        <v>72</v>
      </c>
      <c r="AG33" s="65" t="b">
        <f t="shared" si="13"/>
        <v>1</v>
      </c>
    </row>
    <row r="34" spans="1:38" x14ac:dyDescent="0.25">
      <c r="A34" s="27"/>
      <c r="B34" s="27">
        <f>+MAX($B$1:B33)+1</f>
        <v>57</v>
      </c>
      <c r="C34" s="47" t="s">
        <v>69</v>
      </c>
      <c r="D34" s="67">
        <v>3847</v>
      </c>
      <c r="E34" s="64"/>
      <c r="F34" s="177">
        <v>8.3333333333333329E-2</v>
      </c>
      <c r="G34" s="177">
        <v>8.3333333333333329E-2</v>
      </c>
      <c r="H34" s="177">
        <v>8.3333333333333329E-2</v>
      </c>
      <c r="I34" s="177">
        <v>8.3333333333333329E-2</v>
      </c>
      <c r="J34" s="177">
        <v>8.3333333333333329E-2</v>
      </c>
      <c r="K34" s="177">
        <v>8.3333333333333329E-2</v>
      </c>
      <c r="L34" s="177">
        <v>8.3333333333333329E-2</v>
      </c>
      <c r="M34" s="177">
        <v>8.3333333333333329E-2</v>
      </c>
      <c r="N34" s="177">
        <v>8.3333333333333329E-2</v>
      </c>
      <c r="O34" s="177">
        <v>8.3333333333333329E-2</v>
      </c>
      <c r="P34" s="177">
        <v>8.3333333333333329E-2</v>
      </c>
      <c r="Q34" s="177">
        <v>8.3333333333333329E-2</v>
      </c>
      <c r="S34" s="67">
        <f t="shared" si="25"/>
        <v>320.58333333333331</v>
      </c>
      <c r="T34" s="67">
        <f t="shared" si="26"/>
        <v>320.58333333333331</v>
      </c>
      <c r="U34" s="160">
        <f t="shared" si="27"/>
        <v>320.58333333333331</v>
      </c>
      <c r="V34" s="209">
        <f t="shared" si="28"/>
        <v>320.58333333333331</v>
      </c>
      <c r="W34" s="67">
        <f t="shared" si="29"/>
        <v>320.58333333333331</v>
      </c>
      <c r="X34" s="67">
        <f t="shared" si="30"/>
        <v>320.58333333333331</v>
      </c>
      <c r="Y34" s="67">
        <f t="shared" si="31"/>
        <v>320.58333333333331</v>
      </c>
      <c r="Z34" s="67">
        <f t="shared" si="32"/>
        <v>320.58333333333331</v>
      </c>
      <c r="AA34" s="67">
        <f t="shared" si="33"/>
        <v>320.58333333333331</v>
      </c>
      <c r="AB34" s="67">
        <f t="shared" si="34"/>
        <v>320.58333333333331</v>
      </c>
      <c r="AC34" s="67">
        <f t="shared" si="35"/>
        <v>320.58333333333331</v>
      </c>
      <c r="AD34" s="67">
        <f t="shared" si="36"/>
        <v>320.58333333333331</v>
      </c>
      <c r="AF34" s="66">
        <f t="shared" si="12"/>
        <v>3847.0000000000005</v>
      </c>
      <c r="AG34" s="65" t="b">
        <f t="shared" si="13"/>
        <v>1</v>
      </c>
    </row>
    <row r="35" spans="1:38" x14ac:dyDescent="0.25">
      <c r="A35" s="27"/>
      <c r="B35" s="27">
        <f>+MAX($B$1:B34)+1</f>
        <v>58</v>
      </c>
      <c r="C35" s="47" t="s">
        <v>70</v>
      </c>
      <c r="D35" s="67">
        <v>2164</v>
      </c>
      <c r="E35" s="64"/>
      <c r="F35" s="177">
        <v>8.3333333333333329E-2</v>
      </c>
      <c r="G35" s="177">
        <v>8.3333333333333329E-2</v>
      </c>
      <c r="H35" s="177">
        <v>8.3333333333333329E-2</v>
      </c>
      <c r="I35" s="177">
        <v>8.3333333333333329E-2</v>
      </c>
      <c r="J35" s="177">
        <v>8.3333333333333329E-2</v>
      </c>
      <c r="K35" s="177">
        <v>8.3333333333333329E-2</v>
      </c>
      <c r="L35" s="177">
        <v>8.3333333333333329E-2</v>
      </c>
      <c r="M35" s="177">
        <v>8.3333333333333329E-2</v>
      </c>
      <c r="N35" s="177">
        <v>8.3333333333333329E-2</v>
      </c>
      <c r="O35" s="177">
        <v>8.3333333333333329E-2</v>
      </c>
      <c r="P35" s="177">
        <v>8.3333333333333329E-2</v>
      </c>
      <c r="Q35" s="177">
        <v>8.3333333333333329E-2</v>
      </c>
      <c r="S35" s="67">
        <f t="shared" si="25"/>
        <v>180.33333333333331</v>
      </c>
      <c r="T35" s="67">
        <f t="shared" si="26"/>
        <v>180.33333333333331</v>
      </c>
      <c r="U35" s="160">
        <f t="shared" si="27"/>
        <v>180.33333333333331</v>
      </c>
      <c r="V35" s="209">
        <f t="shared" si="28"/>
        <v>180.33333333333331</v>
      </c>
      <c r="W35" s="67">
        <f t="shared" si="29"/>
        <v>180.33333333333331</v>
      </c>
      <c r="X35" s="67">
        <f t="shared" si="30"/>
        <v>180.33333333333331</v>
      </c>
      <c r="Y35" s="67">
        <f t="shared" si="31"/>
        <v>180.33333333333331</v>
      </c>
      <c r="Z35" s="67">
        <f t="shared" si="32"/>
        <v>180.33333333333331</v>
      </c>
      <c r="AA35" s="67">
        <f t="shared" si="33"/>
        <v>180.33333333333331</v>
      </c>
      <c r="AB35" s="67">
        <f t="shared" si="34"/>
        <v>180.33333333333331</v>
      </c>
      <c r="AC35" s="67">
        <f t="shared" si="35"/>
        <v>180.33333333333331</v>
      </c>
      <c r="AD35" s="67">
        <f t="shared" si="36"/>
        <v>180.33333333333331</v>
      </c>
      <c r="AF35" s="66">
        <f t="shared" si="12"/>
        <v>2163.9999999999995</v>
      </c>
      <c r="AG35" s="65" t="b">
        <f t="shared" si="13"/>
        <v>1</v>
      </c>
    </row>
    <row r="36" spans="1:38" x14ac:dyDescent="0.25">
      <c r="A36" s="27"/>
      <c r="B36" s="27">
        <f>+MAX($B$1:B35)+1</f>
        <v>59</v>
      </c>
      <c r="C36" s="47" t="s">
        <v>167</v>
      </c>
      <c r="D36" s="67">
        <v>1494</v>
      </c>
      <c r="E36" s="64"/>
      <c r="F36" s="177">
        <v>8.3333333333333329E-2</v>
      </c>
      <c r="G36" s="177">
        <v>8.3333333333333329E-2</v>
      </c>
      <c r="H36" s="177">
        <v>8.3333333333333329E-2</v>
      </c>
      <c r="I36" s="177">
        <v>8.3333333333333329E-2</v>
      </c>
      <c r="J36" s="177">
        <v>8.3333333333333329E-2</v>
      </c>
      <c r="K36" s="177">
        <v>8.3333333333333329E-2</v>
      </c>
      <c r="L36" s="177">
        <v>8.3333333333333329E-2</v>
      </c>
      <c r="M36" s="177">
        <v>8.3333333333333329E-2</v>
      </c>
      <c r="N36" s="177">
        <v>8.3333333333333329E-2</v>
      </c>
      <c r="O36" s="177">
        <v>8.3333333333333329E-2</v>
      </c>
      <c r="P36" s="177">
        <v>8.3333333333333329E-2</v>
      </c>
      <c r="Q36" s="177">
        <v>8.3333333333333329E-2</v>
      </c>
      <c r="S36" s="67">
        <f t="shared" si="25"/>
        <v>124.5</v>
      </c>
      <c r="T36" s="67">
        <f t="shared" si="26"/>
        <v>124.5</v>
      </c>
      <c r="U36" s="160">
        <f t="shared" si="27"/>
        <v>124.5</v>
      </c>
      <c r="V36" s="209">
        <f t="shared" si="28"/>
        <v>124.5</v>
      </c>
      <c r="W36" s="67">
        <f t="shared" si="29"/>
        <v>124.5</v>
      </c>
      <c r="X36" s="67">
        <f t="shared" si="30"/>
        <v>124.5</v>
      </c>
      <c r="Y36" s="67">
        <f t="shared" si="31"/>
        <v>124.5</v>
      </c>
      <c r="Z36" s="67">
        <f t="shared" si="32"/>
        <v>124.5</v>
      </c>
      <c r="AA36" s="67">
        <f t="shared" si="33"/>
        <v>124.5</v>
      </c>
      <c r="AB36" s="67">
        <f t="shared" si="34"/>
        <v>124.5</v>
      </c>
      <c r="AC36" s="67">
        <f t="shared" si="35"/>
        <v>124.5</v>
      </c>
      <c r="AD36" s="67">
        <f t="shared" si="36"/>
        <v>124.5</v>
      </c>
      <c r="AF36" s="66">
        <f t="shared" si="12"/>
        <v>1494</v>
      </c>
      <c r="AG36" s="65" t="b">
        <f t="shared" si="13"/>
        <v>1</v>
      </c>
    </row>
    <row r="37" spans="1:38" x14ac:dyDescent="0.25">
      <c r="A37" s="27"/>
      <c r="B37" s="27">
        <f>+MAX($B$1:B36)+1</f>
        <v>60</v>
      </c>
      <c r="C37" s="47" t="s">
        <v>71</v>
      </c>
      <c r="D37" s="67">
        <v>1591</v>
      </c>
      <c r="E37" s="64"/>
      <c r="F37" s="177">
        <v>8.3333333333333329E-2</v>
      </c>
      <c r="G37" s="177">
        <v>8.3333333333333329E-2</v>
      </c>
      <c r="H37" s="177">
        <v>8.3333333333333329E-2</v>
      </c>
      <c r="I37" s="177">
        <v>8.3333333333333329E-2</v>
      </c>
      <c r="J37" s="177">
        <v>8.3333333333333329E-2</v>
      </c>
      <c r="K37" s="177">
        <v>8.3333333333333329E-2</v>
      </c>
      <c r="L37" s="177">
        <v>8.3333333333333329E-2</v>
      </c>
      <c r="M37" s="177">
        <v>8.3333333333333329E-2</v>
      </c>
      <c r="N37" s="177">
        <v>8.3333333333333329E-2</v>
      </c>
      <c r="O37" s="177">
        <v>8.3333333333333329E-2</v>
      </c>
      <c r="P37" s="177">
        <v>8.3333333333333329E-2</v>
      </c>
      <c r="Q37" s="177">
        <v>8.3333333333333329E-2</v>
      </c>
      <c r="S37" s="67">
        <f t="shared" si="25"/>
        <v>132.58333333333331</v>
      </c>
      <c r="T37" s="67">
        <f t="shared" si="26"/>
        <v>132.58333333333331</v>
      </c>
      <c r="U37" s="160">
        <f t="shared" si="27"/>
        <v>132.58333333333331</v>
      </c>
      <c r="V37" s="209">
        <f t="shared" si="28"/>
        <v>132.58333333333331</v>
      </c>
      <c r="W37" s="67">
        <f t="shared" si="29"/>
        <v>132.58333333333331</v>
      </c>
      <c r="X37" s="67">
        <f t="shared" si="30"/>
        <v>132.58333333333331</v>
      </c>
      <c r="Y37" s="67">
        <f t="shared" si="31"/>
        <v>132.58333333333331</v>
      </c>
      <c r="Z37" s="67">
        <f t="shared" si="32"/>
        <v>132.58333333333331</v>
      </c>
      <c r="AA37" s="67">
        <f t="shared" si="33"/>
        <v>132.58333333333331</v>
      </c>
      <c r="AB37" s="67">
        <f t="shared" si="34"/>
        <v>132.58333333333331</v>
      </c>
      <c r="AC37" s="67">
        <f t="shared" si="35"/>
        <v>132.58333333333331</v>
      </c>
      <c r="AD37" s="67">
        <f t="shared" si="36"/>
        <v>132.58333333333331</v>
      </c>
      <c r="AF37" s="66">
        <f t="shared" si="12"/>
        <v>1590.9999999999993</v>
      </c>
      <c r="AG37" s="65" t="b">
        <f t="shared" si="13"/>
        <v>1</v>
      </c>
    </row>
    <row r="38" spans="1:38" x14ac:dyDescent="0.25">
      <c r="A38" s="27"/>
      <c r="B38" s="27">
        <f>+MAX($B$1:B37)+1</f>
        <v>61</v>
      </c>
      <c r="C38" s="47" t="s">
        <v>72</v>
      </c>
      <c r="D38" s="67">
        <v>2200</v>
      </c>
      <c r="E38" s="64"/>
      <c r="F38" s="177">
        <v>8.3333333333333329E-2</v>
      </c>
      <c r="G38" s="177">
        <v>8.3333333333333329E-2</v>
      </c>
      <c r="H38" s="177">
        <v>8.3333333333333329E-2</v>
      </c>
      <c r="I38" s="177">
        <v>8.3333333333333329E-2</v>
      </c>
      <c r="J38" s="177">
        <v>8.3333333333333329E-2</v>
      </c>
      <c r="K38" s="177">
        <v>8.3333333333333329E-2</v>
      </c>
      <c r="L38" s="177">
        <v>8.3333333333333329E-2</v>
      </c>
      <c r="M38" s="177">
        <v>8.3333333333333329E-2</v>
      </c>
      <c r="N38" s="177">
        <v>8.3333333333333329E-2</v>
      </c>
      <c r="O38" s="177">
        <v>8.3333333333333329E-2</v>
      </c>
      <c r="P38" s="177">
        <v>8.3333333333333329E-2</v>
      </c>
      <c r="Q38" s="177">
        <v>8.3333333333333329E-2</v>
      </c>
      <c r="S38" s="67">
        <f t="shared" si="25"/>
        <v>183.33333333333331</v>
      </c>
      <c r="T38" s="67">
        <f t="shared" si="26"/>
        <v>183.33333333333331</v>
      </c>
      <c r="U38" s="160">
        <f t="shared" si="27"/>
        <v>183.33333333333331</v>
      </c>
      <c r="V38" s="209">
        <f t="shared" si="28"/>
        <v>183.33333333333331</v>
      </c>
      <c r="W38" s="67">
        <f t="shared" si="29"/>
        <v>183.33333333333331</v>
      </c>
      <c r="X38" s="67">
        <f t="shared" si="30"/>
        <v>183.33333333333331</v>
      </c>
      <c r="Y38" s="67">
        <f t="shared" si="31"/>
        <v>183.33333333333331</v>
      </c>
      <c r="Z38" s="67">
        <f t="shared" si="32"/>
        <v>183.33333333333331</v>
      </c>
      <c r="AA38" s="67">
        <f t="shared" si="33"/>
        <v>183.33333333333331</v>
      </c>
      <c r="AB38" s="67">
        <f t="shared" si="34"/>
        <v>183.33333333333331</v>
      </c>
      <c r="AC38" s="67">
        <f t="shared" si="35"/>
        <v>183.33333333333331</v>
      </c>
      <c r="AD38" s="67">
        <f t="shared" si="36"/>
        <v>183.33333333333331</v>
      </c>
      <c r="AF38" s="66">
        <f t="shared" si="12"/>
        <v>2199.9999999999995</v>
      </c>
      <c r="AG38" s="65" t="b">
        <f t="shared" si="13"/>
        <v>1</v>
      </c>
    </row>
    <row r="39" spans="1:38" x14ac:dyDescent="0.25">
      <c r="A39" s="27"/>
      <c r="B39" s="27">
        <f>+MAX($B$1:B38)+1</f>
        <v>62</v>
      </c>
      <c r="C39" s="47" t="s">
        <v>73</v>
      </c>
      <c r="D39" s="67">
        <v>1444</v>
      </c>
      <c r="E39" s="64"/>
      <c r="F39" s="177">
        <v>8.3333333333333329E-2</v>
      </c>
      <c r="G39" s="177">
        <v>8.3333333333333329E-2</v>
      </c>
      <c r="H39" s="177">
        <v>8.3333333333333329E-2</v>
      </c>
      <c r="I39" s="177">
        <v>8.3333333333333329E-2</v>
      </c>
      <c r="J39" s="177">
        <v>8.3333333333333329E-2</v>
      </c>
      <c r="K39" s="177">
        <v>8.3333333333333329E-2</v>
      </c>
      <c r="L39" s="177">
        <v>8.3333333333333329E-2</v>
      </c>
      <c r="M39" s="177">
        <v>8.3333333333333329E-2</v>
      </c>
      <c r="N39" s="177">
        <v>8.3333333333333329E-2</v>
      </c>
      <c r="O39" s="177">
        <v>8.3333333333333329E-2</v>
      </c>
      <c r="P39" s="177">
        <v>8.3333333333333329E-2</v>
      </c>
      <c r="Q39" s="177">
        <v>8.3333333333333329E-2</v>
      </c>
      <c r="S39" s="67">
        <f t="shared" si="25"/>
        <v>120.33333333333333</v>
      </c>
      <c r="T39" s="67">
        <f t="shared" si="26"/>
        <v>120.33333333333333</v>
      </c>
      <c r="U39" s="160">
        <f t="shared" si="27"/>
        <v>120.33333333333333</v>
      </c>
      <c r="V39" s="209">
        <f t="shared" si="28"/>
        <v>120.33333333333333</v>
      </c>
      <c r="W39" s="67">
        <f t="shared" si="29"/>
        <v>120.33333333333333</v>
      </c>
      <c r="X39" s="67">
        <f t="shared" si="30"/>
        <v>120.33333333333333</v>
      </c>
      <c r="Y39" s="67">
        <f t="shared" si="31"/>
        <v>120.33333333333333</v>
      </c>
      <c r="Z39" s="67">
        <f t="shared" si="32"/>
        <v>120.33333333333333</v>
      </c>
      <c r="AA39" s="67">
        <f t="shared" si="33"/>
        <v>120.33333333333333</v>
      </c>
      <c r="AB39" s="67">
        <f t="shared" si="34"/>
        <v>120.33333333333333</v>
      </c>
      <c r="AC39" s="67">
        <f t="shared" si="35"/>
        <v>120.33333333333333</v>
      </c>
      <c r="AD39" s="67">
        <f t="shared" si="36"/>
        <v>120.33333333333333</v>
      </c>
      <c r="AF39" s="66">
        <f t="shared" si="12"/>
        <v>1443.9999999999998</v>
      </c>
      <c r="AG39" s="65" t="b">
        <f t="shared" si="13"/>
        <v>1</v>
      </c>
    </row>
    <row r="40" spans="1:38" x14ac:dyDescent="0.25">
      <c r="A40" s="27"/>
      <c r="B40" s="27"/>
      <c r="C40" s="51" t="s">
        <v>76</v>
      </c>
      <c r="D40" s="68">
        <f>SUM(D29:D39)</f>
        <v>21878</v>
      </c>
      <c r="E40" s="64"/>
      <c r="F40" s="177"/>
      <c r="G40" s="177"/>
      <c r="H40" s="177"/>
      <c r="I40" s="177"/>
      <c r="J40" s="177"/>
      <c r="K40" s="177"/>
      <c r="L40" s="177"/>
      <c r="M40" s="177"/>
      <c r="N40" s="177"/>
      <c r="O40" s="177"/>
      <c r="P40" s="177"/>
      <c r="Q40" s="177"/>
      <c r="S40" s="68">
        <f t="shared" ref="S40:AD40" si="37">SUM(S29:S39)</f>
        <v>1823.1666666666663</v>
      </c>
      <c r="T40" s="68">
        <f t="shared" si="37"/>
        <v>1823.1666666666663</v>
      </c>
      <c r="U40" s="163">
        <f t="shared" si="37"/>
        <v>1823.1666666666663</v>
      </c>
      <c r="V40" s="208">
        <f t="shared" si="37"/>
        <v>1823.1666666666663</v>
      </c>
      <c r="W40" s="68">
        <f t="shared" si="37"/>
        <v>1823.1666666666663</v>
      </c>
      <c r="X40" s="68">
        <f t="shared" si="37"/>
        <v>1823.1666666666663</v>
      </c>
      <c r="Y40" s="68">
        <f t="shared" si="37"/>
        <v>1823.1666666666663</v>
      </c>
      <c r="Z40" s="68">
        <f t="shared" si="37"/>
        <v>1823.1666666666663</v>
      </c>
      <c r="AA40" s="68">
        <f t="shared" si="37"/>
        <v>1823.1666666666663</v>
      </c>
      <c r="AB40" s="68">
        <f t="shared" si="37"/>
        <v>1823.1666666666663</v>
      </c>
      <c r="AC40" s="68">
        <f t="shared" si="37"/>
        <v>1823.1666666666663</v>
      </c>
      <c r="AD40" s="68">
        <f t="shared" si="37"/>
        <v>1823.1666666666663</v>
      </c>
      <c r="AF40" s="66">
        <f t="shared" si="12"/>
        <v>21878</v>
      </c>
      <c r="AG40" s="65" t="b">
        <f t="shared" si="13"/>
        <v>1</v>
      </c>
    </row>
    <row r="41" spans="1:38" x14ac:dyDescent="0.25">
      <c r="A41" s="27"/>
      <c r="B41" s="27">
        <f>+MAX($B$1:B40)+1</f>
        <v>63</v>
      </c>
      <c r="C41" s="206" t="s">
        <v>36</v>
      </c>
      <c r="D41" s="67">
        <v>3805</v>
      </c>
      <c r="E41" s="64"/>
      <c r="F41" s="177">
        <v>8.3333333333333329E-2</v>
      </c>
      <c r="G41" s="177">
        <v>8.3333333333333329E-2</v>
      </c>
      <c r="H41" s="177">
        <v>8.3333333333333329E-2</v>
      </c>
      <c r="I41" s="177">
        <v>8.3333333333333329E-2</v>
      </c>
      <c r="J41" s="177">
        <v>8.3333333333333329E-2</v>
      </c>
      <c r="K41" s="177">
        <v>8.3333333333333329E-2</v>
      </c>
      <c r="L41" s="177">
        <v>8.3333333333333329E-2</v>
      </c>
      <c r="M41" s="177">
        <v>8.3333333333333329E-2</v>
      </c>
      <c r="N41" s="177">
        <v>8.3333333333333329E-2</v>
      </c>
      <c r="O41" s="177">
        <v>8.3333333333333329E-2</v>
      </c>
      <c r="P41" s="177">
        <v>8.3333333333333329E-2</v>
      </c>
      <c r="Q41" s="177">
        <v>8.3333333333333329E-2</v>
      </c>
      <c r="S41" s="67">
        <f t="shared" ref="S41:S42" si="38">IFERROR($D41*F41,"")</f>
        <v>317.08333333333331</v>
      </c>
      <c r="T41" s="67">
        <f t="shared" ref="T41:T42" si="39">IFERROR($D41*G41,"")</f>
        <v>317.08333333333331</v>
      </c>
      <c r="U41" s="160">
        <f t="shared" ref="U41:U42" si="40">IFERROR($D41*H41,"")</f>
        <v>317.08333333333331</v>
      </c>
      <c r="V41" s="209">
        <f t="shared" ref="V41:V42" si="41">IFERROR($D41*I41,"")</f>
        <v>317.08333333333331</v>
      </c>
      <c r="W41" s="67">
        <f t="shared" ref="W41:W42" si="42">IFERROR($D41*J41,"")</f>
        <v>317.08333333333331</v>
      </c>
      <c r="X41" s="67">
        <f t="shared" ref="X41:X42" si="43">IFERROR($D41*K41,"")</f>
        <v>317.08333333333331</v>
      </c>
      <c r="Y41" s="67">
        <f t="shared" ref="Y41:Y42" si="44">IFERROR($D41*L41,"")</f>
        <v>317.08333333333331</v>
      </c>
      <c r="Z41" s="67">
        <f t="shared" ref="Z41:Z42" si="45">IFERROR($D41*M41,"")</f>
        <v>317.08333333333331</v>
      </c>
      <c r="AA41" s="67">
        <f t="shared" ref="AA41:AA42" si="46">IFERROR($D41*N41,"")</f>
        <v>317.08333333333331</v>
      </c>
      <c r="AB41" s="67">
        <f t="shared" ref="AB41:AB42" si="47">IFERROR($D41*O41,"")</f>
        <v>317.08333333333331</v>
      </c>
      <c r="AC41" s="67">
        <f t="shared" ref="AC41:AC42" si="48">IFERROR($D41*P41,"")</f>
        <v>317.08333333333331</v>
      </c>
      <c r="AD41" s="67">
        <f t="shared" ref="AD41:AD42" si="49">IFERROR($D41*Q41," ")</f>
        <v>317.08333333333331</v>
      </c>
      <c r="AF41" s="66">
        <f t="shared" si="12"/>
        <v>3805.0000000000005</v>
      </c>
      <c r="AG41" s="65" t="b">
        <f t="shared" si="13"/>
        <v>1</v>
      </c>
    </row>
    <row r="42" spans="1:38" x14ac:dyDescent="0.25">
      <c r="A42" s="27"/>
      <c r="B42" s="27">
        <f>+MAX($B$1:B41)+1</f>
        <v>64</v>
      </c>
      <c r="C42" s="206" t="s">
        <v>57</v>
      </c>
      <c r="D42" s="67">
        <v>645</v>
      </c>
      <c r="E42" s="64"/>
      <c r="F42" s="177">
        <v>8.3333333333333329E-2</v>
      </c>
      <c r="G42" s="177">
        <v>8.3333333333333329E-2</v>
      </c>
      <c r="H42" s="177">
        <v>8.3333333333333329E-2</v>
      </c>
      <c r="I42" s="177">
        <v>8.3333333333333329E-2</v>
      </c>
      <c r="J42" s="177">
        <v>8.3333333333333329E-2</v>
      </c>
      <c r="K42" s="177">
        <v>8.3333333333333329E-2</v>
      </c>
      <c r="L42" s="177">
        <v>8.3333333333333329E-2</v>
      </c>
      <c r="M42" s="177">
        <v>8.3333333333333329E-2</v>
      </c>
      <c r="N42" s="177">
        <v>8.3333333333333329E-2</v>
      </c>
      <c r="O42" s="177">
        <v>8.3333333333333329E-2</v>
      </c>
      <c r="P42" s="177">
        <v>8.3333333333333329E-2</v>
      </c>
      <c r="Q42" s="177">
        <v>8.3333333333333329E-2</v>
      </c>
      <c r="S42" s="67">
        <f t="shared" si="38"/>
        <v>53.75</v>
      </c>
      <c r="T42" s="67">
        <f t="shared" si="39"/>
        <v>53.75</v>
      </c>
      <c r="U42" s="160">
        <f t="shared" si="40"/>
        <v>53.75</v>
      </c>
      <c r="V42" s="209">
        <f t="shared" si="41"/>
        <v>53.75</v>
      </c>
      <c r="W42" s="67">
        <f t="shared" si="42"/>
        <v>53.75</v>
      </c>
      <c r="X42" s="67">
        <f t="shared" si="43"/>
        <v>53.75</v>
      </c>
      <c r="Y42" s="67">
        <f t="shared" si="44"/>
        <v>53.75</v>
      </c>
      <c r="Z42" s="67">
        <f t="shared" si="45"/>
        <v>53.75</v>
      </c>
      <c r="AA42" s="67">
        <f t="shared" si="46"/>
        <v>53.75</v>
      </c>
      <c r="AB42" s="67">
        <f t="shared" si="47"/>
        <v>53.75</v>
      </c>
      <c r="AC42" s="67">
        <f t="shared" si="48"/>
        <v>53.75</v>
      </c>
      <c r="AD42" s="67">
        <f t="shared" si="49"/>
        <v>53.75</v>
      </c>
      <c r="AF42" s="66">
        <f t="shared" si="12"/>
        <v>645</v>
      </c>
      <c r="AG42" s="65" t="b">
        <f t="shared" si="13"/>
        <v>1</v>
      </c>
    </row>
    <row r="43" spans="1:38" x14ac:dyDescent="0.25">
      <c r="A43" s="27"/>
      <c r="B43" s="27"/>
      <c r="C43" s="51" t="s">
        <v>78</v>
      </c>
      <c r="D43" s="68">
        <f>SUM(D26,D40:D42)</f>
        <v>34220</v>
      </c>
      <c r="E43" s="64"/>
      <c r="F43" s="177"/>
      <c r="G43" s="177"/>
      <c r="H43" s="177"/>
      <c r="I43" s="177"/>
      <c r="J43" s="177"/>
      <c r="K43" s="177"/>
      <c r="L43" s="177"/>
      <c r="M43" s="177"/>
      <c r="N43" s="177"/>
      <c r="O43" s="177"/>
      <c r="P43" s="177"/>
      <c r="Q43" s="177"/>
      <c r="R43" s="224"/>
      <c r="S43" s="68">
        <f t="shared" ref="S43:AD43" si="50">SUM(S26,S40:S42)</f>
        <v>2851.6666666666665</v>
      </c>
      <c r="T43" s="68">
        <f t="shared" si="50"/>
        <v>2851.6666666666665</v>
      </c>
      <c r="U43" s="163">
        <f t="shared" si="50"/>
        <v>2851.6666666666665</v>
      </c>
      <c r="V43" s="208">
        <f t="shared" si="50"/>
        <v>2851.6666666666665</v>
      </c>
      <c r="W43" s="68">
        <f t="shared" si="50"/>
        <v>2851.6666666666665</v>
      </c>
      <c r="X43" s="68">
        <f t="shared" si="50"/>
        <v>2851.6666666666665</v>
      </c>
      <c r="Y43" s="68">
        <f t="shared" si="50"/>
        <v>2851.6666666666665</v>
      </c>
      <c r="Z43" s="68">
        <f t="shared" si="50"/>
        <v>2851.6666666666665</v>
      </c>
      <c r="AA43" s="68">
        <f t="shared" si="50"/>
        <v>2851.6666666666665</v>
      </c>
      <c r="AB43" s="68">
        <f t="shared" si="50"/>
        <v>2851.6666666666665</v>
      </c>
      <c r="AC43" s="68">
        <f t="shared" si="50"/>
        <v>2851.6666666666665</v>
      </c>
      <c r="AD43" s="68">
        <f t="shared" si="50"/>
        <v>2851.6666666666665</v>
      </c>
      <c r="AF43" s="66">
        <f t="shared" si="12"/>
        <v>34220.000000000007</v>
      </c>
      <c r="AG43" s="65" t="b">
        <f>AF43=D43</f>
        <v>1</v>
      </c>
      <c r="AL43" s="301"/>
    </row>
    <row r="44" spans="1:38" x14ac:dyDescent="0.25">
      <c r="A44" s="27"/>
      <c r="B44" s="27">
        <f>+MAX($B$1:B43)+1</f>
        <v>65</v>
      </c>
      <c r="C44" s="51" t="s">
        <v>163</v>
      </c>
      <c r="D44" s="69">
        <v>281038</v>
      </c>
      <c r="E44" s="172"/>
      <c r="F44" s="283">
        <v>9.2978529593862755E-2</v>
      </c>
      <c r="G44" s="283">
        <v>9.2978529593862755E-2</v>
      </c>
      <c r="H44" s="283">
        <v>9.2978529593862755E-2</v>
      </c>
      <c r="I44" s="283">
        <v>9.2978529593862755E-2</v>
      </c>
      <c r="J44" s="283">
        <v>9.2978529593862755E-2</v>
      </c>
      <c r="K44" s="283">
        <v>9.2978529593862755E-2</v>
      </c>
      <c r="L44" s="283">
        <v>8.8072312878211018E-2</v>
      </c>
      <c r="M44" s="283">
        <v>8.8072312878211018E-2</v>
      </c>
      <c r="N44" s="283">
        <v>8.8072312878211018E-2</v>
      </c>
      <c r="O44" s="283">
        <v>8.8955941901095223E-2</v>
      </c>
      <c r="P44" s="283">
        <v>8.8955941901095223E-2</v>
      </c>
      <c r="Q44" s="283">
        <v>0</v>
      </c>
      <c r="R44" s="224"/>
      <c r="S44" s="67">
        <f t="shared" ref="S44:X44" si="51">156783/6</f>
        <v>26130.5</v>
      </c>
      <c r="T44" s="67">
        <f t="shared" si="51"/>
        <v>26130.5</v>
      </c>
      <c r="U44" s="67">
        <f t="shared" si="51"/>
        <v>26130.5</v>
      </c>
      <c r="V44" s="67">
        <f t="shared" si="51"/>
        <v>26130.5</v>
      </c>
      <c r="W44" s="67">
        <f t="shared" si="51"/>
        <v>26130.5</v>
      </c>
      <c r="X44" s="67">
        <f t="shared" si="51"/>
        <v>26130.5</v>
      </c>
      <c r="Y44" s="67">
        <f>74255/3</f>
        <v>24751.666666666668</v>
      </c>
      <c r="Z44" s="67">
        <f>74255/3</f>
        <v>24751.666666666668</v>
      </c>
      <c r="AA44" s="67">
        <f>74255/3</f>
        <v>24751.666666666668</v>
      </c>
      <c r="AB44" s="67">
        <v>25000</v>
      </c>
      <c r="AC44" s="67">
        <v>25000</v>
      </c>
      <c r="AD44" s="67">
        <v>0</v>
      </c>
      <c r="AF44" s="66">
        <f>SUM(S44:AD44)</f>
        <v>281038</v>
      </c>
      <c r="AG44" s="284" t="b">
        <f>AF44=D44</f>
        <v>1</v>
      </c>
      <c r="AJ44" s="66"/>
      <c r="AL44" s="301"/>
    </row>
    <row r="45" spans="1:38" x14ac:dyDescent="0.25">
      <c r="A45" s="27"/>
      <c r="B45" s="27"/>
      <c r="C45" s="51" t="s">
        <v>164</v>
      </c>
      <c r="D45" s="68">
        <f>SUM(D43:D44)</f>
        <v>315258</v>
      </c>
      <c r="E45" s="64"/>
      <c r="F45" s="177"/>
      <c r="G45" s="177"/>
      <c r="H45" s="177"/>
      <c r="I45" s="177"/>
      <c r="J45" s="177"/>
      <c r="K45" s="177"/>
      <c r="L45" s="177"/>
      <c r="M45" s="177"/>
      <c r="N45" s="177"/>
      <c r="O45" s="177"/>
      <c r="P45" s="177"/>
      <c r="Q45" s="177"/>
      <c r="R45" s="224"/>
      <c r="S45" s="68">
        <f>SUM(S43:S44)</f>
        <v>28982.166666666668</v>
      </c>
      <c r="T45" s="68">
        <f t="shared" ref="T45:AD45" si="52">SUM(T43:T44)</f>
        <v>28982.166666666668</v>
      </c>
      <c r="U45" s="68">
        <f t="shared" si="52"/>
        <v>28982.166666666668</v>
      </c>
      <c r="V45" s="68">
        <f t="shared" si="52"/>
        <v>28982.166666666668</v>
      </c>
      <c r="W45" s="68">
        <f t="shared" si="52"/>
        <v>28982.166666666668</v>
      </c>
      <c r="X45" s="68">
        <f t="shared" si="52"/>
        <v>28982.166666666668</v>
      </c>
      <c r="Y45" s="68">
        <f t="shared" si="52"/>
        <v>27603.333333333336</v>
      </c>
      <c r="Z45" s="68">
        <f t="shared" si="52"/>
        <v>27603.333333333336</v>
      </c>
      <c r="AA45" s="68">
        <f t="shared" si="52"/>
        <v>27603.333333333336</v>
      </c>
      <c r="AB45" s="68">
        <f t="shared" si="52"/>
        <v>27851.666666666668</v>
      </c>
      <c r="AC45" s="68">
        <f t="shared" si="52"/>
        <v>27851.666666666668</v>
      </c>
      <c r="AD45" s="68">
        <f t="shared" si="52"/>
        <v>2851.6666666666665</v>
      </c>
      <c r="AF45" s="66">
        <f t="shared" ref="AF45" si="53">SUM(S45:AD45)</f>
        <v>315258.00000000006</v>
      </c>
      <c r="AG45" s="65" t="b">
        <f>AF45=D45</f>
        <v>1</v>
      </c>
      <c r="AJ45" s="66"/>
      <c r="AL45" s="301"/>
    </row>
    <row r="46" spans="1:38" x14ac:dyDescent="0.25">
      <c r="A46" s="27"/>
      <c r="B46" s="27"/>
      <c r="C46" s="51"/>
      <c r="D46" s="69"/>
      <c r="E46" s="161"/>
      <c r="F46" s="199"/>
      <c r="G46" s="177"/>
      <c r="H46" s="177"/>
      <c r="I46" s="177"/>
      <c r="J46" s="177"/>
      <c r="K46" s="177"/>
      <c r="L46" s="177"/>
      <c r="M46" s="177"/>
      <c r="N46" s="177"/>
      <c r="O46" s="177"/>
      <c r="P46" s="177"/>
      <c r="Q46" s="177"/>
      <c r="R46" s="66"/>
      <c r="S46" s="69"/>
      <c r="T46" s="69"/>
      <c r="U46" s="161"/>
      <c r="V46" s="210"/>
      <c r="W46" s="69"/>
      <c r="X46" s="69"/>
      <c r="Y46" s="69"/>
      <c r="Z46" s="69"/>
      <c r="AA46" s="69"/>
      <c r="AB46" s="69"/>
      <c r="AC46" s="69"/>
      <c r="AD46" s="69"/>
      <c r="AF46" s="66"/>
      <c r="AG46" s="65"/>
      <c r="AJ46" s="66"/>
      <c r="AL46" s="301"/>
    </row>
    <row r="47" spans="1:38" x14ac:dyDescent="0.25">
      <c r="A47" s="27"/>
      <c r="B47" s="27"/>
      <c r="C47" s="49" t="s">
        <v>142</v>
      </c>
      <c r="D47" s="69"/>
      <c r="E47" s="64"/>
      <c r="F47" s="177"/>
      <c r="G47" s="177"/>
      <c r="H47" s="177"/>
      <c r="I47" s="177"/>
      <c r="J47" s="177"/>
      <c r="K47" s="177"/>
      <c r="L47" s="177"/>
      <c r="M47" s="177"/>
      <c r="N47" s="177"/>
      <c r="O47" s="177"/>
      <c r="P47" s="177"/>
      <c r="Q47" s="177"/>
      <c r="S47" s="69"/>
      <c r="T47" s="69"/>
      <c r="U47" s="161"/>
      <c r="V47" s="210"/>
      <c r="W47" s="69"/>
      <c r="X47" s="69"/>
      <c r="Y47" s="69"/>
      <c r="Z47" s="69"/>
      <c r="AA47" s="69"/>
      <c r="AB47" s="69"/>
      <c r="AC47" s="69"/>
      <c r="AD47" s="69"/>
      <c r="AF47" s="66"/>
      <c r="AG47" s="65"/>
      <c r="AJ47" s="66"/>
      <c r="AL47" s="301"/>
    </row>
    <row r="48" spans="1:38" x14ac:dyDescent="0.25">
      <c r="A48" s="27"/>
      <c r="B48" s="27"/>
      <c r="C48" s="48" t="s">
        <v>53</v>
      </c>
      <c r="D48" s="69"/>
      <c r="E48" s="64"/>
      <c r="F48" s="177"/>
      <c r="G48" s="177"/>
      <c r="H48" s="177"/>
      <c r="I48" s="177"/>
      <c r="J48" s="177"/>
      <c r="K48" s="177"/>
      <c r="L48" s="177"/>
      <c r="M48" s="177"/>
      <c r="N48" s="177"/>
      <c r="O48" s="177"/>
      <c r="P48" s="177"/>
      <c r="Q48" s="177"/>
      <c r="S48" s="69"/>
      <c r="T48" s="69"/>
      <c r="U48" s="161"/>
      <c r="V48" s="210"/>
      <c r="W48" s="69"/>
      <c r="X48" s="69"/>
      <c r="Y48" s="69"/>
      <c r="Z48" s="69"/>
      <c r="AA48" s="69"/>
      <c r="AB48" s="69"/>
      <c r="AC48" s="69"/>
      <c r="AD48" s="69"/>
      <c r="AF48" s="66"/>
      <c r="AG48" s="65"/>
      <c r="AL48" s="301"/>
    </row>
    <row r="49" spans="1:38" x14ac:dyDescent="0.25">
      <c r="A49" s="27"/>
      <c r="B49" s="27">
        <f>+MAX($B$1:B48)+1</f>
        <v>66</v>
      </c>
      <c r="C49" s="206" t="s">
        <v>59</v>
      </c>
      <c r="D49" s="67">
        <v>2543</v>
      </c>
      <c r="E49" s="64"/>
      <c r="F49" s="177">
        <v>8.3333333333333329E-2</v>
      </c>
      <c r="G49" s="177">
        <v>8.3333333333333329E-2</v>
      </c>
      <c r="H49" s="177">
        <v>8.3333333333333329E-2</v>
      </c>
      <c r="I49" s="177">
        <v>8.3333333333333329E-2</v>
      </c>
      <c r="J49" s="177">
        <v>8.3333333333333329E-2</v>
      </c>
      <c r="K49" s="177">
        <v>8.3333333333333329E-2</v>
      </c>
      <c r="L49" s="177">
        <v>8.3333333333333329E-2</v>
      </c>
      <c r="M49" s="177">
        <v>8.3333333333333329E-2</v>
      </c>
      <c r="N49" s="177">
        <v>8.3333333333333329E-2</v>
      </c>
      <c r="O49" s="177">
        <v>8.3333333333333329E-2</v>
      </c>
      <c r="P49" s="177">
        <v>8.3333333333333329E-2</v>
      </c>
      <c r="Q49" s="177">
        <v>8.3333333333333329E-2</v>
      </c>
      <c r="S49" s="67">
        <f t="shared" ref="S49:S52" si="54">IFERROR($D49*F49,"")</f>
        <v>211.91666666666666</v>
      </c>
      <c r="T49" s="67">
        <f t="shared" ref="T49:T52" si="55">IFERROR($D49*G49,"")</f>
        <v>211.91666666666666</v>
      </c>
      <c r="U49" s="160">
        <f t="shared" ref="U49:U52" si="56">IFERROR($D49*H49,"")</f>
        <v>211.91666666666666</v>
      </c>
      <c r="V49" s="209">
        <f t="shared" ref="V49:V52" si="57">IFERROR($D49*I49,"")</f>
        <v>211.91666666666666</v>
      </c>
      <c r="W49" s="67">
        <f t="shared" ref="W49:W52" si="58">IFERROR($D49*J49,"")</f>
        <v>211.91666666666666</v>
      </c>
      <c r="X49" s="67">
        <f t="shared" ref="X49:X52" si="59">IFERROR($D49*K49,"")</f>
        <v>211.91666666666666</v>
      </c>
      <c r="Y49" s="67">
        <f t="shared" ref="Y49:Y52" si="60">IFERROR($D49*L49,"")</f>
        <v>211.91666666666666</v>
      </c>
      <c r="Z49" s="67">
        <f t="shared" ref="Z49:Z52" si="61">IFERROR($D49*M49,"")</f>
        <v>211.91666666666666</v>
      </c>
      <c r="AA49" s="67">
        <f t="shared" ref="AA49:AA52" si="62">IFERROR($D49*N49,"")</f>
        <v>211.91666666666666</v>
      </c>
      <c r="AB49" s="67">
        <f t="shared" ref="AB49:AB52" si="63">IFERROR($D49*O49,"")</f>
        <v>211.91666666666666</v>
      </c>
      <c r="AC49" s="67">
        <f t="shared" ref="AC49:AC52" si="64">IFERROR($D49*P49,"")</f>
        <v>211.91666666666666</v>
      </c>
      <c r="AD49" s="67">
        <f t="shared" ref="AD49:AD52" si="65">IFERROR($D49*Q49,"")</f>
        <v>211.91666666666666</v>
      </c>
      <c r="AF49" s="66">
        <f t="shared" ref="AF49:AF53" si="66">SUM(S49:AD49)</f>
        <v>2543</v>
      </c>
      <c r="AG49" s="65" t="b">
        <f t="shared" ref="AG49:AG53" si="67">AF49=D49</f>
        <v>1</v>
      </c>
      <c r="AJ49" s="66"/>
      <c r="AL49" s="301"/>
    </row>
    <row r="50" spans="1:38" x14ac:dyDescent="0.25">
      <c r="A50" s="27"/>
      <c r="B50" s="27">
        <f>+MAX($B$1:B49)+1</f>
        <v>67</v>
      </c>
      <c r="C50" s="47" t="s">
        <v>60</v>
      </c>
      <c r="D50" s="67">
        <v>1532</v>
      </c>
      <c r="E50" s="64"/>
      <c r="F50" s="177">
        <v>8.3333333333333329E-2</v>
      </c>
      <c r="G50" s="177">
        <v>8.3333333333333329E-2</v>
      </c>
      <c r="H50" s="177">
        <v>8.3333333333333329E-2</v>
      </c>
      <c r="I50" s="177">
        <v>8.3333333333333329E-2</v>
      </c>
      <c r="J50" s="177">
        <v>8.3333333333333329E-2</v>
      </c>
      <c r="K50" s="177">
        <v>8.3333333333333329E-2</v>
      </c>
      <c r="L50" s="177">
        <v>8.3333333333333329E-2</v>
      </c>
      <c r="M50" s="177">
        <v>8.3333333333333329E-2</v>
      </c>
      <c r="N50" s="177">
        <v>8.3333333333333329E-2</v>
      </c>
      <c r="O50" s="177">
        <v>8.3333333333333329E-2</v>
      </c>
      <c r="P50" s="177">
        <v>8.3333333333333329E-2</v>
      </c>
      <c r="Q50" s="177">
        <v>8.3333333333333329E-2</v>
      </c>
      <c r="S50" s="67">
        <f t="shared" si="54"/>
        <v>127.66666666666666</v>
      </c>
      <c r="T50" s="67">
        <f t="shared" si="55"/>
        <v>127.66666666666666</v>
      </c>
      <c r="U50" s="160">
        <f t="shared" si="56"/>
        <v>127.66666666666666</v>
      </c>
      <c r="V50" s="209">
        <f t="shared" si="57"/>
        <v>127.66666666666666</v>
      </c>
      <c r="W50" s="67">
        <f t="shared" si="58"/>
        <v>127.66666666666666</v>
      </c>
      <c r="X50" s="67">
        <f t="shared" si="59"/>
        <v>127.66666666666666</v>
      </c>
      <c r="Y50" s="67">
        <f t="shared" si="60"/>
        <v>127.66666666666666</v>
      </c>
      <c r="Z50" s="67">
        <f t="shared" si="61"/>
        <v>127.66666666666666</v>
      </c>
      <c r="AA50" s="67">
        <f t="shared" si="62"/>
        <v>127.66666666666666</v>
      </c>
      <c r="AB50" s="67">
        <f t="shared" si="63"/>
        <v>127.66666666666666</v>
      </c>
      <c r="AC50" s="67">
        <f t="shared" si="64"/>
        <v>127.66666666666666</v>
      </c>
      <c r="AD50" s="67">
        <f t="shared" si="65"/>
        <v>127.66666666666666</v>
      </c>
      <c r="AF50" s="66">
        <f t="shared" si="66"/>
        <v>1532</v>
      </c>
      <c r="AG50" s="65" t="b">
        <f t="shared" si="67"/>
        <v>1</v>
      </c>
    </row>
    <row r="51" spans="1:38" x14ac:dyDescent="0.25">
      <c r="A51" s="27"/>
      <c r="B51" s="27">
        <f>+MAX($B$1:B50)+1</f>
        <v>68</v>
      </c>
      <c r="C51" s="47" t="s">
        <v>61</v>
      </c>
      <c r="D51" s="67">
        <v>288</v>
      </c>
      <c r="E51" s="64"/>
      <c r="F51" s="177">
        <v>8.3333333333333329E-2</v>
      </c>
      <c r="G51" s="177">
        <v>8.3333333333333329E-2</v>
      </c>
      <c r="H51" s="177">
        <v>8.3333333333333329E-2</v>
      </c>
      <c r="I51" s="177">
        <v>8.3333333333333329E-2</v>
      </c>
      <c r="J51" s="177">
        <v>8.3333333333333329E-2</v>
      </c>
      <c r="K51" s="177">
        <v>8.3333333333333329E-2</v>
      </c>
      <c r="L51" s="177">
        <v>8.3333333333333329E-2</v>
      </c>
      <c r="M51" s="177">
        <v>8.3333333333333329E-2</v>
      </c>
      <c r="N51" s="177">
        <v>8.3333333333333329E-2</v>
      </c>
      <c r="O51" s="177">
        <v>8.3333333333333329E-2</v>
      </c>
      <c r="P51" s="177">
        <v>8.3333333333333329E-2</v>
      </c>
      <c r="Q51" s="177">
        <v>8.3333333333333329E-2</v>
      </c>
      <c r="S51" s="67">
        <f t="shared" si="54"/>
        <v>24</v>
      </c>
      <c r="T51" s="67">
        <f t="shared" si="55"/>
        <v>24</v>
      </c>
      <c r="U51" s="160">
        <f t="shared" si="56"/>
        <v>24</v>
      </c>
      <c r="V51" s="209">
        <f t="shared" si="57"/>
        <v>24</v>
      </c>
      <c r="W51" s="67">
        <f t="shared" si="58"/>
        <v>24</v>
      </c>
      <c r="X51" s="67">
        <f t="shared" si="59"/>
        <v>24</v>
      </c>
      <c r="Y51" s="67">
        <f t="shared" si="60"/>
        <v>24</v>
      </c>
      <c r="Z51" s="67">
        <f t="shared" si="61"/>
        <v>24</v>
      </c>
      <c r="AA51" s="67">
        <f t="shared" si="62"/>
        <v>24</v>
      </c>
      <c r="AB51" s="67">
        <f t="shared" si="63"/>
        <v>24</v>
      </c>
      <c r="AC51" s="67">
        <f t="shared" si="64"/>
        <v>24</v>
      </c>
      <c r="AD51" s="67">
        <f t="shared" si="65"/>
        <v>24</v>
      </c>
      <c r="AF51" s="66">
        <f t="shared" si="66"/>
        <v>288</v>
      </c>
      <c r="AG51" s="65" t="b">
        <f t="shared" si="67"/>
        <v>1</v>
      </c>
    </row>
    <row r="52" spans="1:38" x14ac:dyDescent="0.25">
      <c r="A52" s="27"/>
      <c r="B52" s="27">
        <f>+MAX($B$1:B51)+1</f>
        <v>69</v>
      </c>
      <c r="C52" s="47" t="s">
        <v>62</v>
      </c>
      <c r="D52" s="67">
        <v>35</v>
      </c>
      <c r="E52" s="64"/>
      <c r="F52" s="177">
        <v>8.3333333333333329E-2</v>
      </c>
      <c r="G52" s="177">
        <v>8.3333333333333329E-2</v>
      </c>
      <c r="H52" s="177">
        <v>8.3333333333333329E-2</v>
      </c>
      <c r="I52" s="177">
        <v>8.3333333333333329E-2</v>
      </c>
      <c r="J52" s="177">
        <v>8.3333333333333329E-2</v>
      </c>
      <c r="K52" s="177">
        <v>8.3333333333333329E-2</v>
      </c>
      <c r="L52" s="177">
        <v>8.3333333333333329E-2</v>
      </c>
      <c r="M52" s="177">
        <v>8.3333333333333329E-2</v>
      </c>
      <c r="N52" s="177">
        <v>8.3333333333333329E-2</v>
      </c>
      <c r="O52" s="177">
        <v>8.3333333333333329E-2</v>
      </c>
      <c r="P52" s="177">
        <v>8.3333333333333329E-2</v>
      </c>
      <c r="Q52" s="177">
        <v>8.3333333333333329E-2</v>
      </c>
      <c r="S52" s="67">
        <f t="shared" si="54"/>
        <v>2.9166666666666665</v>
      </c>
      <c r="T52" s="67">
        <f t="shared" si="55"/>
        <v>2.9166666666666665</v>
      </c>
      <c r="U52" s="160">
        <f t="shared" si="56"/>
        <v>2.9166666666666665</v>
      </c>
      <c r="V52" s="209">
        <f t="shared" si="57"/>
        <v>2.9166666666666665</v>
      </c>
      <c r="W52" s="67">
        <f t="shared" si="58"/>
        <v>2.9166666666666665</v>
      </c>
      <c r="X52" s="67">
        <f t="shared" si="59"/>
        <v>2.9166666666666665</v>
      </c>
      <c r="Y52" s="67">
        <f t="shared" si="60"/>
        <v>2.9166666666666665</v>
      </c>
      <c r="Z52" s="67">
        <f t="shared" si="61"/>
        <v>2.9166666666666665</v>
      </c>
      <c r="AA52" s="67">
        <f t="shared" si="62"/>
        <v>2.9166666666666665</v>
      </c>
      <c r="AB52" s="67">
        <f t="shared" si="63"/>
        <v>2.9166666666666665</v>
      </c>
      <c r="AC52" s="67">
        <f t="shared" si="64"/>
        <v>2.9166666666666665</v>
      </c>
      <c r="AD52" s="67">
        <f t="shared" si="65"/>
        <v>2.9166666666666665</v>
      </c>
      <c r="AF52" s="66">
        <f t="shared" si="66"/>
        <v>35</v>
      </c>
      <c r="AG52" s="65" t="b">
        <f t="shared" si="67"/>
        <v>1</v>
      </c>
    </row>
    <row r="53" spans="1:38" x14ac:dyDescent="0.25">
      <c r="A53" s="27"/>
      <c r="B53" s="27"/>
      <c r="C53" s="51" t="s">
        <v>81</v>
      </c>
      <c r="D53" s="68">
        <f>SUM(D49:D52)</f>
        <v>4398</v>
      </c>
      <c r="E53" s="64"/>
      <c r="F53" s="177"/>
      <c r="G53" s="177"/>
      <c r="H53" s="177"/>
      <c r="I53" s="177"/>
      <c r="J53" s="177"/>
      <c r="K53" s="177"/>
      <c r="L53" s="177"/>
      <c r="M53" s="177"/>
      <c r="N53" s="177"/>
      <c r="O53" s="177"/>
      <c r="P53" s="177"/>
      <c r="Q53" s="177"/>
      <c r="S53" s="68">
        <f>SUM(S49:S52)</f>
        <v>366.5</v>
      </c>
      <c r="T53" s="68">
        <f t="shared" ref="T53:AD53" si="68">SUM(T49:T52)</f>
        <v>366.5</v>
      </c>
      <c r="U53" s="163">
        <f t="shared" si="68"/>
        <v>366.5</v>
      </c>
      <c r="V53" s="208">
        <f t="shared" si="68"/>
        <v>366.5</v>
      </c>
      <c r="W53" s="68">
        <f t="shared" si="68"/>
        <v>366.5</v>
      </c>
      <c r="X53" s="68">
        <f t="shared" si="68"/>
        <v>366.5</v>
      </c>
      <c r="Y53" s="68">
        <f t="shared" si="68"/>
        <v>366.5</v>
      </c>
      <c r="Z53" s="68">
        <f t="shared" si="68"/>
        <v>366.5</v>
      </c>
      <c r="AA53" s="68">
        <f t="shared" si="68"/>
        <v>366.5</v>
      </c>
      <c r="AB53" s="68">
        <f t="shared" si="68"/>
        <v>366.5</v>
      </c>
      <c r="AC53" s="68">
        <f t="shared" si="68"/>
        <v>366.5</v>
      </c>
      <c r="AD53" s="68">
        <f t="shared" si="68"/>
        <v>366.5</v>
      </c>
      <c r="AF53" s="66">
        <f t="shared" si="66"/>
        <v>4398</v>
      </c>
      <c r="AG53" s="65" t="b">
        <f t="shared" si="67"/>
        <v>1</v>
      </c>
    </row>
    <row r="54" spans="1:38" x14ac:dyDescent="0.25">
      <c r="A54" s="27"/>
      <c r="B54" s="27"/>
      <c r="C54" s="51"/>
      <c r="D54" s="69"/>
      <c r="E54" s="64"/>
      <c r="F54" s="177"/>
      <c r="G54" s="177"/>
      <c r="H54" s="177"/>
      <c r="I54" s="177"/>
      <c r="J54" s="177"/>
      <c r="K54" s="177"/>
      <c r="L54" s="177"/>
      <c r="M54" s="177"/>
      <c r="N54" s="177"/>
      <c r="O54" s="177"/>
      <c r="P54" s="177"/>
      <c r="Q54" s="177"/>
      <c r="S54" s="69"/>
      <c r="T54" s="69"/>
      <c r="U54" s="161"/>
      <c r="V54" s="210"/>
      <c r="W54" s="69"/>
      <c r="X54" s="69"/>
      <c r="Y54" s="69"/>
      <c r="Z54" s="69"/>
      <c r="AA54" s="69"/>
      <c r="AB54" s="69"/>
      <c r="AC54" s="69"/>
      <c r="AD54" s="69"/>
      <c r="AF54" s="66"/>
      <c r="AG54" s="65"/>
    </row>
    <row r="55" spans="1:38" x14ac:dyDescent="0.25">
      <c r="A55" s="27"/>
      <c r="B55" s="27"/>
      <c r="C55" s="51" t="s">
        <v>63</v>
      </c>
      <c r="D55" s="67"/>
      <c r="E55" s="64"/>
      <c r="F55" s="177"/>
      <c r="G55" s="177"/>
      <c r="H55" s="177"/>
      <c r="I55" s="177"/>
      <c r="J55" s="177"/>
      <c r="K55" s="177"/>
      <c r="L55" s="177"/>
      <c r="M55" s="177"/>
      <c r="N55" s="177"/>
      <c r="O55" s="177"/>
      <c r="P55" s="177"/>
      <c r="Q55" s="177"/>
      <c r="S55" s="69"/>
      <c r="T55" s="69"/>
      <c r="U55" s="161"/>
      <c r="V55" s="210"/>
      <c r="W55" s="69"/>
      <c r="X55" s="69"/>
      <c r="Y55" s="69"/>
      <c r="Z55" s="69"/>
      <c r="AA55" s="69"/>
      <c r="AB55" s="69"/>
      <c r="AC55" s="69"/>
      <c r="AD55" s="69"/>
      <c r="AF55" s="66"/>
      <c r="AG55" s="65"/>
    </row>
    <row r="56" spans="1:38" x14ac:dyDescent="0.25">
      <c r="A56" s="27"/>
      <c r="B56" s="27">
        <f>+MAX($B$1:B55)+1</f>
        <v>70</v>
      </c>
      <c r="C56" s="47" t="s">
        <v>64</v>
      </c>
      <c r="D56" s="67">
        <v>724</v>
      </c>
      <c r="E56" s="64"/>
      <c r="F56" s="177">
        <v>8.3333333333333329E-2</v>
      </c>
      <c r="G56" s="177">
        <v>8.3333333333333329E-2</v>
      </c>
      <c r="H56" s="177">
        <v>8.3333333333333329E-2</v>
      </c>
      <c r="I56" s="177">
        <v>8.3333333333333329E-2</v>
      </c>
      <c r="J56" s="177">
        <v>8.3333333333333329E-2</v>
      </c>
      <c r="K56" s="177">
        <v>8.3333333333333329E-2</v>
      </c>
      <c r="L56" s="177">
        <v>8.3333333333333329E-2</v>
      </c>
      <c r="M56" s="177">
        <v>8.3333333333333329E-2</v>
      </c>
      <c r="N56" s="177">
        <v>8.3333333333333329E-2</v>
      </c>
      <c r="O56" s="177">
        <v>8.3333333333333329E-2</v>
      </c>
      <c r="P56" s="177">
        <v>8.3333333333333329E-2</v>
      </c>
      <c r="Q56" s="177">
        <v>8.3333333333333329E-2</v>
      </c>
      <c r="S56" s="67">
        <f>IFERROR($D56*F56,"")</f>
        <v>60.333333333333329</v>
      </c>
      <c r="T56" s="67">
        <f t="shared" ref="T56:T62" si="69">IFERROR($D56*G56,"")</f>
        <v>60.333333333333329</v>
      </c>
      <c r="U56" s="160">
        <f t="shared" ref="U56:U62" si="70">IFERROR($D56*H56,"")</f>
        <v>60.333333333333329</v>
      </c>
      <c r="V56" s="209">
        <f t="shared" ref="V56:V62" si="71">IFERROR($D56*I56,"")</f>
        <v>60.333333333333329</v>
      </c>
      <c r="W56" s="67">
        <f t="shared" ref="W56:W62" si="72">IFERROR($D56*J56,"")</f>
        <v>60.333333333333329</v>
      </c>
      <c r="X56" s="67">
        <f t="shared" ref="X56:X62" si="73">IFERROR($D56*K56,"")</f>
        <v>60.333333333333329</v>
      </c>
      <c r="Y56" s="67">
        <f t="shared" ref="Y56:Y62" si="74">IFERROR($D56*L56,"")</f>
        <v>60.333333333333329</v>
      </c>
      <c r="Z56" s="67">
        <f t="shared" ref="Z56:Z62" si="75">IFERROR($D56*M56,"")</f>
        <v>60.333333333333329</v>
      </c>
      <c r="AA56" s="67">
        <f t="shared" ref="AA56:AA62" si="76">IFERROR($D56*N56,"")</f>
        <v>60.333333333333329</v>
      </c>
      <c r="AB56" s="67">
        <f t="shared" ref="AB56:AB62" si="77">IFERROR($D56*O56,"")</f>
        <v>60.333333333333329</v>
      </c>
      <c r="AC56" s="67">
        <f t="shared" ref="AC56:AC62" si="78">IFERROR($D56*P56,"")</f>
        <v>60.333333333333329</v>
      </c>
      <c r="AD56" s="67">
        <f t="shared" ref="AD56:AD62" si="79">IFERROR($D56*Q56,"")</f>
        <v>60.333333333333329</v>
      </c>
      <c r="AF56" s="66">
        <f t="shared" ref="AF56:AF65" si="80">SUM(S56:AD56)</f>
        <v>724</v>
      </c>
      <c r="AG56" s="65" t="b">
        <f t="shared" ref="AG56:AG65" si="81">AF56=D56</f>
        <v>1</v>
      </c>
    </row>
    <row r="57" spans="1:38" x14ac:dyDescent="0.25">
      <c r="A57" s="27"/>
      <c r="B57" s="27">
        <f>+MAX($B$1:B56)+1</f>
        <v>71</v>
      </c>
      <c r="C57" s="47" t="s">
        <v>65</v>
      </c>
      <c r="D57" s="67">
        <v>244</v>
      </c>
      <c r="E57" s="64"/>
      <c r="F57" s="177">
        <v>8.3333333333333329E-2</v>
      </c>
      <c r="G57" s="177">
        <v>8.3333333333333329E-2</v>
      </c>
      <c r="H57" s="177">
        <v>8.3333333333333329E-2</v>
      </c>
      <c r="I57" s="177">
        <v>8.3333333333333329E-2</v>
      </c>
      <c r="J57" s="177">
        <v>8.3333333333333329E-2</v>
      </c>
      <c r="K57" s="177">
        <v>8.3333333333333329E-2</v>
      </c>
      <c r="L57" s="177">
        <v>8.3333333333333329E-2</v>
      </c>
      <c r="M57" s="177">
        <v>8.3333333333333329E-2</v>
      </c>
      <c r="N57" s="177">
        <v>8.3333333333333329E-2</v>
      </c>
      <c r="O57" s="177">
        <v>8.3333333333333329E-2</v>
      </c>
      <c r="P57" s="177">
        <v>8.3333333333333329E-2</v>
      </c>
      <c r="Q57" s="177">
        <v>8.3333333333333329E-2</v>
      </c>
      <c r="S57" s="67">
        <f t="shared" ref="S57:S64" si="82">IFERROR($D57*F57,"")</f>
        <v>20.333333333333332</v>
      </c>
      <c r="T57" s="67">
        <f t="shared" si="69"/>
        <v>20.333333333333332</v>
      </c>
      <c r="U57" s="160">
        <f t="shared" si="70"/>
        <v>20.333333333333332</v>
      </c>
      <c r="V57" s="209">
        <f t="shared" si="71"/>
        <v>20.333333333333332</v>
      </c>
      <c r="W57" s="67">
        <f t="shared" si="72"/>
        <v>20.333333333333332</v>
      </c>
      <c r="X57" s="67">
        <f t="shared" si="73"/>
        <v>20.333333333333332</v>
      </c>
      <c r="Y57" s="67">
        <f t="shared" si="74"/>
        <v>20.333333333333332</v>
      </c>
      <c r="Z57" s="67">
        <f t="shared" si="75"/>
        <v>20.333333333333332</v>
      </c>
      <c r="AA57" s="67">
        <f t="shared" si="76"/>
        <v>20.333333333333332</v>
      </c>
      <c r="AB57" s="67">
        <f t="shared" si="77"/>
        <v>20.333333333333332</v>
      </c>
      <c r="AC57" s="67">
        <f t="shared" si="78"/>
        <v>20.333333333333332</v>
      </c>
      <c r="AD57" s="67">
        <f t="shared" si="79"/>
        <v>20.333333333333332</v>
      </c>
      <c r="AF57" s="66">
        <f t="shared" si="80"/>
        <v>244.00000000000003</v>
      </c>
      <c r="AG57" s="65" t="b">
        <f t="shared" si="81"/>
        <v>1</v>
      </c>
    </row>
    <row r="58" spans="1:38" x14ac:dyDescent="0.25">
      <c r="A58" s="27"/>
      <c r="B58" s="27">
        <f>+MAX($B$1:B57)+1</f>
        <v>72</v>
      </c>
      <c r="C58" s="47" t="s">
        <v>67</v>
      </c>
      <c r="D58" s="67">
        <v>1712</v>
      </c>
      <c r="E58" s="64"/>
      <c r="F58" s="177">
        <v>8.3333333333333329E-2</v>
      </c>
      <c r="G58" s="177">
        <v>8.3333333333333329E-2</v>
      </c>
      <c r="H58" s="177">
        <v>8.3333333333333329E-2</v>
      </c>
      <c r="I58" s="177">
        <v>8.3333333333333329E-2</v>
      </c>
      <c r="J58" s="177">
        <v>8.3333333333333329E-2</v>
      </c>
      <c r="K58" s="177">
        <v>8.3333333333333329E-2</v>
      </c>
      <c r="L58" s="177">
        <v>8.3333333333333329E-2</v>
      </c>
      <c r="M58" s="177">
        <v>8.3333333333333329E-2</v>
      </c>
      <c r="N58" s="177">
        <v>8.3333333333333329E-2</v>
      </c>
      <c r="O58" s="177">
        <v>8.3333333333333329E-2</v>
      </c>
      <c r="P58" s="177">
        <v>8.3333333333333329E-2</v>
      </c>
      <c r="Q58" s="177">
        <v>8.3333333333333329E-2</v>
      </c>
      <c r="S58" s="67">
        <f t="shared" si="82"/>
        <v>142.66666666666666</v>
      </c>
      <c r="T58" s="67">
        <f t="shared" si="69"/>
        <v>142.66666666666666</v>
      </c>
      <c r="U58" s="160">
        <f t="shared" si="70"/>
        <v>142.66666666666666</v>
      </c>
      <c r="V58" s="209">
        <f t="shared" si="71"/>
        <v>142.66666666666666</v>
      </c>
      <c r="W58" s="67">
        <f t="shared" si="72"/>
        <v>142.66666666666666</v>
      </c>
      <c r="X58" s="67">
        <f t="shared" si="73"/>
        <v>142.66666666666666</v>
      </c>
      <c r="Y58" s="67">
        <f t="shared" si="74"/>
        <v>142.66666666666666</v>
      </c>
      <c r="Z58" s="67">
        <f t="shared" si="75"/>
        <v>142.66666666666666</v>
      </c>
      <c r="AA58" s="67">
        <f t="shared" si="76"/>
        <v>142.66666666666666</v>
      </c>
      <c r="AB58" s="67">
        <f t="shared" si="77"/>
        <v>142.66666666666666</v>
      </c>
      <c r="AC58" s="67">
        <f t="shared" si="78"/>
        <v>142.66666666666666</v>
      </c>
      <c r="AD58" s="67">
        <f t="shared" si="79"/>
        <v>142.66666666666666</v>
      </c>
      <c r="AF58" s="66">
        <f t="shared" si="80"/>
        <v>1712.0000000000002</v>
      </c>
      <c r="AG58" s="65" t="b">
        <f t="shared" si="81"/>
        <v>1</v>
      </c>
    </row>
    <row r="59" spans="1:38" x14ac:dyDescent="0.25">
      <c r="A59" s="27"/>
      <c r="B59" s="27">
        <f>+MAX($B$1:B58)+1</f>
        <v>73</v>
      </c>
      <c r="C59" s="47" t="s">
        <v>68</v>
      </c>
      <c r="D59" s="67">
        <v>80</v>
      </c>
      <c r="E59" s="64"/>
      <c r="F59" s="177">
        <v>8.3333333333333329E-2</v>
      </c>
      <c r="G59" s="177">
        <v>8.3333333333333329E-2</v>
      </c>
      <c r="H59" s="177">
        <v>8.3333333333333329E-2</v>
      </c>
      <c r="I59" s="177">
        <v>8.3333333333333329E-2</v>
      </c>
      <c r="J59" s="177">
        <v>8.3333333333333329E-2</v>
      </c>
      <c r="K59" s="177">
        <v>8.3333333333333329E-2</v>
      </c>
      <c r="L59" s="177">
        <v>8.3333333333333329E-2</v>
      </c>
      <c r="M59" s="177">
        <v>8.3333333333333329E-2</v>
      </c>
      <c r="N59" s="177">
        <v>8.3333333333333329E-2</v>
      </c>
      <c r="O59" s="177">
        <v>8.3333333333333329E-2</v>
      </c>
      <c r="P59" s="177">
        <v>8.3333333333333329E-2</v>
      </c>
      <c r="Q59" s="177">
        <v>8.3333333333333329E-2</v>
      </c>
      <c r="S59" s="67">
        <f t="shared" si="82"/>
        <v>6.6666666666666661</v>
      </c>
      <c r="T59" s="67">
        <f t="shared" si="69"/>
        <v>6.6666666666666661</v>
      </c>
      <c r="U59" s="160">
        <f t="shared" si="70"/>
        <v>6.6666666666666661</v>
      </c>
      <c r="V59" s="209">
        <f t="shared" si="71"/>
        <v>6.6666666666666661</v>
      </c>
      <c r="W59" s="67">
        <f t="shared" si="72"/>
        <v>6.6666666666666661</v>
      </c>
      <c r="X59" s="67">
        <f t="shared" si="73"/>
        <v>6.6666666666666661</v>
      </c>
      <c r="Y59" s="67">
        <f t="shared" si="74"/>
        <v>6.6666666666666661</v>
      </c>
      <c r="Z59" s="67">
        <f t="shared" si="75"/>
        <v>6.6666666666666661</v>
      </c>
      <c r="AA59" s="67">
        <f t="shared" si="76"/>
        <v>6.6666666666666661</v>
      </c>
      <c r="AB59" s="67">
        <f t="shared" si="77"/>
        <v>6.6666666666666661</v>
      </c>
      <c r="AC59" s="67">
        <f t="shared" si="78"/>
        <v>6.6666666666666661</v>
      </c>
      <c r="AD59" s="67">
        <f t="shared" si="79"/>
        <v>6.6666666666666661</v>
      </c>
      <c r="AF59" s="66">
        <f t="shared" si="80"/>
        <v>80</v>
      </c>
      <c r="AG59" s="65" t="b">
        <f t="shared" si="81"/>
        <v>1</v>
      </c>
    </row>
    <row r="60" spans="1:38" x14ac:dyDescent="0.25">
      <c r="A60" s="27"/>
      <c r="B60" s="27">
        <f>+MAX($B$1:B59)+1</f>
        <v>74</v>
      </c>
      <c r="C60" s="47" t="s">
        <v>70</v>
      </c>
      <c r="D60" s="67">
        <v>187</v>
      </c>
      <c r="E60" s="64"/>
      <c r="F60" s="177">
        <v>8.3333333333333329E-2</v>
      </c>
      <c r="G60" s="177">
        <v>8.3333333333333329E-2</v>
      </c>
      <c r="H60" s="177">
        <v>8.3333333333333329E-2</v>
      </c>
      <c r="I60" s="177">
        <v>8.3333333333333329E-2</v>
      </c>
      <c r="J60" s="177">
        <v>8.3333333333333329E-2</v>
      </c>
      <c r="K60" s="177">
        <v>8.3333333333333329E-2</v>
      </c>
      <c r="L60" s="177">
        <v>8.3333333333333329E-2</v>
      </c>
      <c r="M60" s="177">
        <v>8.3333333333333329E-2</v>
      </c>
      <c r="N60" s="177">
        <v>8.3333333333333329E-2</v>
      </c>
      <c r="O60" s="177">
        <v>8.3333333333333329E-2</v>
      </c>
      <c r="P60" s="177">
        <v>8.3333333333333329E-2</v>
      </c>
      <c r="Q60" s="177">
        <v>8.3333333333333329E-2</v>
      </c>
      <c r="S60" s="67">
        <f t="shared" si="82"/>
        <v>15.583333333333332</v>
      </c>
      <c r="T60" s="67">
        <f t="shared" si="69"/>
        <v>15.583333333333332</v>
      </c>
      <c r="U60" s="160">
        <f t="shared" si="70"/>
        <v>15.583333333333332</v>
      </c>
      <c r="V60" s="209">
        <f t="shared" si="71"/>
        <v>15.583333333333332</v>
      </c>
      <c r="W60" s="67">
        <f t="shared" si="72"/>
        <v>15.583333333333332</v>
      </c>
      <c r="X60" s="67">
        <f t="shared" si="73"/>
        <v>15.583333333333332</v>
      </c>
      <c r="Y60" s="67">
        <f t="shared" si="74"/>
        <v>15.583333333333332</v>
      </c>
      <c r="Z60" s="67">
        <f t="shared" si="75"/>
        <v>15.583333333333332</v>
      </c>
      <c r="AA60" s="67">
        <f t="shared" si="76"/>
        <v>15.583333333333332</v>
      </c>
      <c r="AB60" s="67">
        <f t="shared" si="77"/>
        <v>15.583333333333332</v>
      </c>
      <c r="AC60" s="67">
        <f t="shared" si="78"/>
        <v>15.583333333333332</v>
      </c>
      <c r="AD60" s="67">
        <f t="shared" si="79"/>
        <v>15.583333333333332</v>
      </c>
      <c r="AF60" s="66">
        <f t="shared" si="80"/>
        <v>187</v>
      </c>
      <c r="AG60" s="65" t="b">
        <f t="shared" si="81"/>
        <v>1</v>
      </c>
    </row>
    <row r="61" spans="1:38" x14ac:dyDescent="0.25">
      <c r="A61" s="27"/>
      <c r="B61" s="27">
        <f>+MAX($B$1:B60)+1</f>
        <v>75</v>
      </c>
      <c r="C61" s="47" t="s">
        <v>71</v>
      </c>
      <c r="D61" s="67">
        <v>731</v>
      </c>
      <c r="E61" s="64"/>
      <c r="F61" s="177">
        <v>8.3333333333333329E-2</v>
      </c>
      <c r="G61" s="177">
        <v>8.3333333333333329E-2</v>
      </c>
      <c r="H61" s="177">
        <v>8.3333333333333329E-2</v>
      </c>
      <c r="I61" s="177">
        <v>8.3333333333333329E-2</v>
      </c>
      <c r="J61" s="177">
        <v>8.3333333333333329E-2</v>
      </c>
      <c r="K61" s="177">
        <v>8.3333333333333329E-2</v>
      </c>
      <c r="L61" s="177">
        <v>8.3333333333333329E-2</v>
      </c>
      <c r="M61" s="177">
        <v>8.3333333333333329E-2</v>
      </c>
      <c r="N61" s="177">
        <v>8.3333333333333329E-2</v>
      </c>
      <c r="O61" s="177">
        <v>8.3333333333333329E-2</v>
      </c>
      <c r="P61" s="177">
        <v>8.3333333333333329E-2</v>
      </c>
      <c r="Q61" s="177">
        <v>8.3333333333333329E-2</v>
      </c>
      <c r="S61" s="67">
        <f t="shared" si="82"/>
        <v>60.916666666666664</v>
      </c>
      <c r="T61" s="67">
        <f t="shared" si="69"/>
        <v>60.916666666666664</v>
      </c>
      <c r="U61" s="160">
        <f t="shared" si="70"/>
        <v>60.916666666666664</v>
      </c>
      <c r="V61" s="209">
        <f t="shared" si="71"/>
        <v>60.916666666666664</v>
      </c>
      <c r="W61" s="67">
        <f t="shared" si="72"/>
        <v>60.916666666666664</v>
      </c>
      <c r="X61" s="67">
        <f t="shared" si="73"/>
        <v>60.916666666666664</v>
      </c>
      <c r="Y61" s="67">
        <f t="shared" si="74"/>
        <v>60.916666666666664</v>
      </c>
      <c r="Z61" s="67">
        <f t="shared" si="75"/>
        <v>60.916666666666664</v>
      </c>
      <c r="AA61" s="67">
        <f t="shared" si="76"/>
        <v>60.916666666666664</v>
      </c>
      <c r="AB61" s="67">
        <f t="shared" si="77"/>
        <v>60.916666666666664</v>
      </c>
      <c r="AC61" s="67">
        <f t="shared" si="78"/>
        <v>60.916666666666664</v>
      </c>
      <c r="AD61" s="67">
        <f t="shared" si="79"/>
        <v>60.916666666666664</v>
      </c>
      <c r="AF61" s="66">
        <f t="shared" si="80"/>
        <v>730.99999999999989</v>
      </c>
      <c r="AG61" s="65" t="b">
        <f t="shared" si="81"/>
        <v>1</v>
      </c>
    </row>
    <row r="62" spans="1:38" x14ac:dyDescent="0.25">
      <c r="A62" s="27"/>
      <c r="B62" s="27">
        <f>+MAX($B$1:B61)+1</f>
        <v>76</v>
      </c>
      <c r="C62" s="47" t="s">
        <v>73</v>
      </c>
      <c r="D62" s="67">
        <v>1792</v>
      </c>
      <c r="E62" s="64"/>
      <c r="F62" s="177">
        <v>8.3333333333333329E-2</v>
      </c>
      <c r="G62" s="177">
        <v>8.3333333333333329E-2</v>
      </c>
      <c r="H62" s="177">
        <v>8.3333333333333329E-2</v>
      </c>
      <c r="I62" s="177">
        <v>8.3333333333333329E-2</v>
      </c>
      <c r="J62" s="177">
        <v>8.3333333333333329E-2</v>
      </c>
      <c r="K62" s="177">
        <v>8.3333333333333329E-2</v>
      </c>
      <c r="L62" s="177">
        <v>8.3333333333333329E-2</v>
      </c>
      <c r="M62" s="177">
        <v>8.3333333333333329E-2</v>
      </c>
      <c r="N62" s="177">
        <v>8.3333333333333329E-2</v>
      </c>
      <c r="O62" s="177">
        <v>8.3333333333333329E-2</v>
      </c>
      <c r="P62" s="177">
        <v>8.3333333333333329E-2</v>
      </c>
      <c r="Q62" s="177">
        <v>8.3333333333333329E-2</v>
      </c>
      <c r="S62" s="67">
        <f t="shared" si="82"/>
        <v>149.33333333333331</v>
      </c>
      <c r="T62" s="67">
        <f t="shared" si="69"/>
        <v>149.33333333333331</v>
      </c>
      <c r="U62" s="160">
        <f t="shared" si="70"/>
        <v>149.33333333333331</v>
      </c>
      <c r="V62" s="209">
        <f t="shared" si="71"/>
        <v>149.33333333333331</v>
      </c>
      <c r="W62" s="67">
        <f t="shared" si="72"/>
        <v>149.33333333333331</v>
      </c>
      <c r="X62" s="67">
        <f t="shared" si="73"/>
        <v>149.33333333333331</v>
      </c>
      <c r="Y62" s="67">
        <f t="shared" si="74"/>
        <v>149.33333333333331</v>
      </c>
      <c r="Z62" s="67">
        <f t="shared" si="75"/>
        <v>149.33333333333331</v>
      </c>
      <c r="AA62" s="67">
        <f t="shared" si="76"/>
        <v>149.33333333333331</v>
      </c>
      <c r="AB62" s="67">
        <f t="shared" si="77"/>
        <v>149.33333333333331</v>
      </c>
      <c r="AC62" s="67">
        <f t="shared" si="78"/>
        <v>149.33333333333331</v>
      </c>
      <c r="AD62" s="67">
        <f t="shared" si="79"/>
        <v>149.33333333333331</v>
      </c>
      <c r="AF62" s="66">
        <f t="shared" si="80"/>
        <v>1791.9999999999993</v>
      </c>
      <c r="AG62" s="65" t="b">
        <f t="shared" si="81"/>
        <v>1</v>
      </c>
    </row>
    <row r="63" spans="1:38" x14ac:dyDescent="0.25">
      <c r="A63" s="27"/>
      <c r="B63" s="27"/>
      <c r="C63" s="51" t="s">
        <v>82</v>
      </c>
      <c r="D63" s="68">
        <f>SUM(D56:D62)</f>
        <v>5470</v>
      </c>
      <c r="E63" s="64"/>
      <c r="F63" s="177"/>
      <c r="G63" s="177"/>
      <c r="H63" s="177"/>
      <c r="I63" s="177"/>
      <c r="J63" s="177"/>
      <c r="K63" s="177"/>
      <c r="L63" s="177"/>
      <c r="M63" s="177"/>
      <c r="N63" s="177"/>
      <c r="O63" s="177"/>
      <c r="P63" s="177"/>
      <c r="Q63" s="177"/>
      <c r="S63" s="68">
        <f>SUM(S56:S62)</f>
        <v>455.83333333333331</v>
      </c>
      <c r="T63" s="68">
        <f t="shared" ref="T63:AD63" si="83">SUM(T56:T62)</f>
        <v>455.83333333333331</v>
      </c>
      <c r="U63" s="163">
        <f t="shared" si="83"/>
        <v>455.83333333333331</v>
      </c>
      <c r="V63" s="208">
        <f t="shared" si="83"/>
        <v>455.83333333333331</v>
      </c>
      <c r="W63" s="68">
        <f t="shared" si="83"/>
        <v>455.83333333333331</v>
      </c>
      <c r="X63" s="68">
        <f t="shared" si="83"/>
        <v>455.83333333333331</v>
      </c>
      <c r="Y63" s="68">
        <f t="shared" si="83"/>
        <v>455.83333333333331</v>
      </c>
      <c r="Z63" s="68">
        <f t="shared" si="83"/>
        <v>455.83333333333331</v>
      </c>
      <c r="AA63" s="68">
        <f t="shared" si="83"/>
        <v>455.83333333333331</v>
      </c>
      <c r="AB63" s="68">
        <f t="shared" si="83"/>
        <v>455.83333333333331</v>
      </c>
      <c r="AC63" s="68">
        <f t="shared" si="83"/>
        <v>455.83333333333331</v>
      </c>
      <c r="AD63" s="68">
        <f t="shared" si="83"/>
        <v>455.83333333333331</v>
      </c>
      <c r="AF63" s="66">
        <f t="shared" si="80"/>
        <v>5469.9999999999991</v>
      </c>
      <c r="AG63" s="65" t="b">
        <f t="shared" si="81"/>
        <v>1</v>
      </c>
    </row>
    <row r="64" spans="1:38" x14ac:dyDescent="0.25">
      <c r="A64" s="27"/>
      <c r="B64" s="27">
        <f>+MAX($B$1:B63)+1</f>
        <v>77</v>
      </c>
      <c r="C64" s="206" t="s">
        <v>36</v>
      </c>
      <c r="D64" s="67">
        <v>2537</v>
      </c>
      <c r="E64" s="64"/>
      <c r="F64" s="177">
        <v>8.3333333333333329E-2</v>
      </c>
      <c r="G64" s="177">
        <v>8.3333333333333329E-2</v>
      </c>
      <c r="H64" s="177">
        <v>8.3333333333333329E-2</v>
      </c>
      <c r="I64" s="177">
        <v>8.3333333333333329E-2</v>
      </c>
      <c r="J64" s="177">
        <v>8.3333333333333329E-2</v>
      </c>
      <c r="K64" s="177">
        <v>8.3333333333333329E-2</v>
      </c>
      <c r="L64" s="177">
        <v>8.3333333333333329E-2</v>
      </c>
      <c r="M64" s="177">
        <v>8.3333333333333329E-2</v>
      </c>
      <c r="N64" s="177">
        <v>8.3333333333333329E-2</v>
      </c>
      <c r="O64" s="177">
        <v>8.3333333333333329E-2</v>
      </c>
      <c r="P64" s="177">
        <v>8.3333333333333329E-2</v>
      </c>
      <c r="Q64" s="177">
        <v>8.3333333333333329E-2</v>
      </c>
      <c r="S64" s="67">
        <f t="shared" si="82"/>
        <v>211.41666666666666</v>
      </c>
      <c r="T64" s="67">
        <f t="shared" ref="T64:T65" si="84">IFERROR($D64*G64,"")</f>
        <v>211.41666666666666</v>
      </c>
      <c r="U64" s="160">
        <f t="shared" ref="U64:U65" si="85">IFERROR($D64*H64,"")</f>
        <v>211.41666666666666</v>
      </c>
      <c r="V64" s="209">
        <f t="shared" ref="V64:V65" si="86">IFERROR($D64*I64,"")</f>
        <v>211.41666666666666</v>
      </c>
      <c r="W64" s="67">
        <f t="shared" ref="W64:W65" si="87">IFERROR($D64*J64,"")</f>
        <v>211.41666666666666</v>
      </c>
      <c r="X64" s="67">
        <f t="shared" ref="X64:X65" si="88">IFERROR($D64*K64,"")</f>
        <v>211.41666666666666</v>
      </c>
      <c r="Y64" s="67">
        <f t="shared" ref="Y64:Y65" si="89">IFERROR($D64*L64,"")</f>
        <v>211.41666666666666</v>
      </c>
      <c r="Z64" s="67">
        <f t="shared" ref="Z64:Z65" si="90">IFERROR($D64*M64,"")</f>
        <v>211.41666666666666</v>
      </c>
      <c r="AA64" s="67">
        <f t="shared" ref="AA64:AA65" si="91">IFERROR($D64*N64,"")</f>
        <v>211.41666666666666</v>
      </c>
      <c r="AB64" s="67">
        <f t="shared" ref="AB64:AB65" si="92">IFERROR($D64*O64,"")</f>
        <v>211.41666666666666</v>
      </c>
      <c r="AC64" s="67">
        <f t="shared" ref="AC64:AC65" si="93">IFERROR($D64*P64,"")</f>
        <v>211.41666666666666</v>
      </c>
      <c r="AD64" s="67">
        <f t="shared" ref="AD64:AD65" si="94">IFERROR($D64*Q64,"")</f>
        <v>211.41666666666666</v>
      </c>
      <c r="AF64" s="66">
        <f t="shared" si="80"/>
        <v>2537</v>
      </c>
      <c r="AG64" s="65" t="b">
        <f t="shared" si="81"/>
        <v>1</v>
      </c>
    </row>
    <row r="65" spans="1:33" x14ac:dyDescent="0.25">
      <c r="A65" s="27"/>
      <c r="B65" s="27">
        <f>+MAX($B$1:B64)+1</f>
        <v>78</v>
      </c>
      <c r="C65" s="206" t="s">
        <v>57</v>
      </c>
      <c r="D65" s="67">
        <v>1234</v>
      </c>
      <c r="E65" s="64"/>
      <c r="F65" s="177">
        <v>8.3333333333333329E-2</v>
      </c>
      <c r="G65" s="177">
        <v>8.3333333333333329E-2</v>
      </c>
      <c r="H65" s="177">
        <v>8.3333333333333329E-2</v>
      </c>
      <c r="I65" s="177">
        <v>8.3333333333333329E-2</v>
      </c>
      <c r="J65" s="177">
        <v>8.3333333333333329E-2</v>
      </c>
      <c r="K65" s="177">
        <v>8.3333333333333329E-2</v>
      </c>
      <c r="L65" s="177">
        <v>8.3333333333333329E-2</v>
      </c>
      <c r="M65" s="177">
        <v>8.3333333333333329E-2</v>
      </c>
      <c r="N65" s="177">
        <v>8.3333333333333329E-2</v>
      </c>
      <c r="O65" s="177">
        <v>8.3333333333333329E-2</v>
      </c>
      <c r="P65" s="177">
        <v>8.3333333333333329E-2</v>
      </c>
      <c r="Q65" s="177">
        <v>8.3333333333333329E-2</v>
      </c>
      <c r="S65" s="67">
        <f>IFERROR($D65*F65,"")</f>
        <v>102.83333333333333</v>
      </c>
      <c r="T65" s="67">
        <f t="shared" si="84"/>
        <v>102.83333333333333</v>
      </c>
      <c r="U65" s="160">
        <f t="shared" si="85"/>
        <v>102.83333333333333</v>
      </c>
      <c r="V65" s="209">
        <f t="shared" si="86"/>
        <v>102.83333333333333</v>
      </c>
      <c r="W65" s="67">
        <f t="shared" si="87"/>
        <v>102.83333333333333</v>
      </c>
      <c r="X65" s="67">
        <f t="shared" si="88"/>
        <v>102.83333333333333</v>
      </c>
      <c r="Y65" s="67">
        <f t="shared" si="89"/>
        <v>102.83333333333333</v>
      </c>
      <c r="Z65" s="67">
        <f t="shared" si="90"/>
        <v>102.83333333333333</v>
      </c>
      <c r="AA65" s="67">
        <f t="shared" si="91"/>
        <v>102.83333333333333</v>
      </c>
      <c r="AB65" s="67">
        <f t="shared" si="92"/>
        <v>102.83333333333333</v>
      </c>
      <c r="AC65" s="67">
        <f t="shared" si="93"/>
        <v>102.83333333333333</v>
      </c>
      <c r="AD65" s="67">
        <f t="shared" si="94"/>
        <v>102.83333333333333</v>
      </c>
      <c r="AF65" s="66">
        <f t="shared" si="80"/>
        <v>1234</v>
      </c>
      <c r="AG65" s="65" t="b">
        <f t="shared" si="81"/>
        <v>1</v>
      </c>
    </row>
    <row r="66" spans="1:33" x14ac:dyDescent="0.25">
      <c r="A66" s="27"/>
      <c r="B66" s="27"/>
      <c r="C66" s="51" t="s">
        <v>83</v>
      </c>
      <c r="D66" s="68">
        <f>SUM(D53,D63:D65)</f>
        <v>13639</v>
      </c>
      <c r="E66" s="64"/>
      <c r="F66" s="177"/>
      <c r="G66" s="177"/>
      <c r="H66" s="177"/>
      <c r="I66" s="177"/>
      <c r="J66" s="177"/>
      <c r="K66" s="177"/>
      <c r="L66" s="177"/>
      <c r="M66" s="177"/>
      <c r="N66" s="177"/>
      <c r="O66" s="177"/>
      <c r="P66" s="177"/>
      <c r="Q66" s="177"/>
      <c r="S66" s="68">
        <f t="shared" ref="S66:AD66" si="95">SUM(S53,S63:S65)</f>
        <v>1136.5833333333333</v>
      </c>
      <c r="T66" s="68">
        <f t="shared" si="95"/>
        <v>1136.5833333333333</v>
      </c>
      <c r="U66" s="163">
        <f t="shared" si="95"/>
        <v>1136.5833333333333</v>
      </c>
      <c r="V66" s="208">
        <f t="shared" si="95"/>
        <v>1136.5833333333333</v>
      </c>
      <c r="W66" s="68">
        <f t="shared" si="95"/>
        <v>1136.5833333333333</v>
      </c>
      <c r="X66" s="68">
        <f t="shared" si="95"/>
        <v>1136.5833333333333</v>
      </c>
      <c r="Y66" s="68">
        <f t="shared" si="95"/>
        <v>1136.5833333333333</v>
      </c>
      <c r="Z66" s="68">
        <f t="shared" si="95"/>
        <v>1136.5833333333333</v>
      </c>
      <c r="AA66" s="68">
        <f t="shared" si="95"/>
        <v>1136.5833333333333</v>
      </c>
      <c r="AB66" s="68">
        <f t="shared" si="95"/>
        <v>1136.5833333333333</v>
      </c>
      <c r="AC66" s="68">
        <f t="shared" si="95"/>
        <v>1136.5833333333333</v>
      </c>
      <c r="AD66" s="68">
        <f t="shared" si="95"/>
        <v>1136.5833333333333</v>
      </c>
      <c r="AF66" s="66">
        <f>SUM(S66:AD66)</f>
        <v>13639.000000000002</v>
      </c>
      <c r="AG66" s="65" t="b">
        <f>AF66=D66</f>
        <v>1</v>
      </c>
    </row>
    <row r="67" spans="1:33" x14ac:dyDescent="0.25">
      <c r="A67" s="27"/>
      <c r="B67" s="27"/>
      <c r="C67" s="51"/>
      <c r="D67" s="67"/>
      <c r="E67" s="64"/>
      <c r="F67" s="177"/>
      <c r="G67" s="177"/>
      <c r="H67" s="177"/>
      <c r="I67" s="177"/>
      <c r="J67" s="177"/>
      <c r="K67" s="177"/>
      <c r="L67" s="177"/>
      <c r="M67" s="177"/>
      <c r="N67" s="177"/>
      <c r="O67" s="177"/>
      <c r="P67" s="177"/>
      <c r="Q67" s="177"/>
      <c r="S67" s="69"/>
      <c r="T67" s="69"/>
      <c r="U67" s="161"/>
      <c r="V67" s="210"/>
      <c r="W67" s="69"/>
      <c r="X67" s="69"/>
      <c r="Y67" s="69"/>
      <c r="Z67" s="69"/>
      <c r="AA67" s="69"/>
      <c r="AB67" s="69"/>
      <c r="AC67" s="69"/>
      <c r="AD67" s="69"/>
      <c r="AF67" s="66"/>
      <c r="AG67" s="65"/>
    </row>
    <row r="68" spans="1:33" x14ac:dyDescent="0.25">
      <c r="A68" s="27"/>
      <c r="B68" s="27"/>
      <c r="C68" s="49" t="s">
        <v>143</v>
      </c>
      <c r="D68" s="67"/>
      <c r="E68" s="64"/>
      <c r="F68" s="177"/>
      <c r="G68" s="177"/>
      <c r="H68" s="177"/>
      <c r="I68" s="177"/>
      <c r="J68" s="177"/>
      <c r="K68" s="177"/>
      <c r="L68" s="177"/>
      <c r="M68" s="177"/>
      <c r="N68" s="177"/>
      <c r="O68" s="177"/>
      <c r="P68" s="177"/>
      <c r="Q68" s="177"/>
      <c r="S68" s="69"/>
      <c r="T68" s="69"/>
      <c r="U68" s="161"/>
      <c r="V68" s="210"/>
      <c r="W68" s="69"/>
      <c r="X68" s="69"/>
      <c r="Y68" s="69"/>
      <c r="Z68" s="69"/>
      <c r="AA68" s="69"/>
      <c r="AB68" s="69"/>
      <c r="AC68" s="69"/>
      <c r="AD68" s="69"/>
      <c r="AF68" s="66"/>
      <c r="AG68" s="65"/>
    </row>
    <row r="69" spans="1:33" x14ac:dyDescent="0.25">
      <c r="A69" s="27"/>
      <c r="B69" s="27">
        <f>+MAX($B$1:B68)+1</f>
        <v>79</v>
      </c>
      <c r="C69" s="47" t="s">
        <v>84</v>
      </c>
      <c r="D69" s="67">
        <v>268755</v>
      </c>
      <c r="E69" s="64"/>
      <c r="F69" s="177">
        <v>7.0116428882318393E-2</v>
      </c>
      <c r="G69" s="177">
        <v>7.2591093990360456E-2</v>
      </c>
      <c r="H69" s="177">
        <v>7.5065759794065545E-2</v>
      </c>
      <c r="I69" s="177">
        <v>7.7541752941215805E-2</v>
      </c>
      <c r="J69" s="177">
        <v>8.0016861607006398E-2</v>
      </c>
      <c r="K69" s="177">
        <v>8.8295841771212302E-2</v>
      </c>
      <c r="L69" s="177">
        <v>8.5592048081471805E-2</v>
      </c>
      <c r="M69" s="177">
        <v>8.696705327998186E-2</v>
      </c>
      <c r="N69" s="177">
        <v>8.9519750342971396E-2</v>
      </c>
      <c r="O69" s="177">
        <v>9.0056130823741157E-2</v>
      </c>
      <c r="P69" s="177">
        <v>9.1431135902202504E-2</v>
      </c>
      <c r="Q69" s="177">
        <v>9.2806142583452475E-2</v>
      </c>
      <c r="S69" s="67">
        <f t="shared" ref="S69:S72" si="96">IFERROR($D69*F69,"")</f>
        <v>18844.14084426748</v>
      </c>
      <c r="T69" s="67">
        <f t="shared" ref="T69:T72" si="97">IFERROR($D69*G69,"")</f>
        <v>19509.219465379323</v>
      </c>
      <c r="U69" s="160">
        <f t="shared" ref="U69:U72" si="98">IFERROR($D69*H69,"")</f>
        <v>20174.298273454086</v>
      </c>
      <c r="V69" s="209">
        <f t="shared" ref="V69:V72" si="99">IFERROR($D69*I69,"")</f>
        <v>20839.733811716455</v>
      </c>
      <c r="W69" s="67">
        <f t="shared" ref="W69:W72" si="100">IFERROR($D69*J69,"")</f>
        <v>21504.931641191004</v>
      </c>
      <c r="X69" s="67">
        <f t="shared" ref="X69:X72" si="101">IFERROR($D69*K69,"")</f>
        <v>23729.948955222164</v>
      </c>
      <c r="Y69" s="67">
        <f t="shared" ref="Y69:Y72" si="102">IFERROR($D69*L69,"")</f>
        <v>23003.290882135956</v>
      </c>
      <c r="Z69" s="67">
        <f t="shared" ref="Z69:Z72" si="103">IFERROR($D69*M69,"")</f>
        <v>23372.830404261524</v>
      </c>
      <c r="AA69" s="67">
        <f t="shared" ref="AA69:AA72" si="104">IFERROR($D69*N69,"")</f>
        <v>24058.880503425276</v>
      </c>
      <c r="AB69" s="67">
        <f t="shared" ref="AB69:AB72" si="105">IFERROR($D69*O69,"")</f>
        <v>24203.035439534553</v>
      </c>
      <c r="AC69" s="67">
        <f t="shared" ref="AC69:AC72" si="106">IFERROR($D69*P69,"")</f>
        <v>24572.574929396433</v>
      </c>
      <c r="AD69" s="67">
        <f t="shared" ref="AD69:AD72" si="107">IFERROR($D69*Q69,"")</f>
        <v>24942.114850015769</v>
      </c>
      <c r="AF69" s="66">
        <f t="shared" ref="AF69:AF73" si="108">SUM(S69:AD69)</f>
        <v>268755.00000000006</v>
      </c>
      <c r="AG69" s="65" t="b">
        <f t="shared" ref="AG69:AG73" si="109">AF69=D69</f>
        <v>1</v>
      </c>
    </row>
    <row r="70" spans="1:33" x14ac:dyDescent="0.25">
      <c r="A70" s="27"/>
      <c r="B70" s="27">
        <f>+MAX($B$1:B69)+1</f>
        <v>80</v>
      </c>
      <c r="C70" s="47" t="s">
        <v>85</v>
      </c>
      <c r="D70" s="67">
        <v>301927</v>
      </c>
      <c r="E70" s="64"/>
      <c r="F70" s="177">
        <v>8.303433655291001E-2</v>
      </c>
      <c r="G70" s="177">
        <v>8.303433655291001E-2</v>
      </c>
      <c r="H70" s="177">
        <v>8.303433655291001E-2</v>
      </c>
      <c r="I70" s="177">
        <v>8.2880033866369537E-2</v>
      </c>
      <c r="J70" s="177">
        <v>8.2880033866369537E-2</v>
      </c>
      <c r="K70" s="177">
        <v>8.2880033866369537E-2</v>
      </c>
      <c r="L70" s="177">
        <v>8.2880033866369537E-2</v>
      </c>
      <c r="M70" s="177">
        <v>8.2880033866369537E-2</v>
      </c>
      <c r="N70" s="177">
        <v>8.7856719410313755E-2</v>
      </c>
      <c r="O70" s="177">
        <v>8.2880033866369537E-2</v>
      </c>
      <c r="P70" s="177">
        <v>8.2880033866369537E-2</v>
      </c>
      <c r="Q70" s="177">
        <v>8.2880033866369537E-2</v>
      </c>
      <c r="S70" s="67">
        <f t="shared" si="96"/>
        <v>25070.308132410461</v>
      </c>
      <c r="T70" s="67">
        <f t="shared" si="97"/>
        <v>25070.308132410461</v>
      </c>
      <c r="U70" s="160">
        <f t="shared" si="98"/>
        <v>25070.308132410461</v>
      </c>
      <c r="V70" s="209">
        <f t="shared" si="99"/>
        <v>25023.719985171356</v>
      </c>
      <c r="W70" s="67">
        <f t="shared" si="100"/>
        <v>25023.719985171356</v>
      </c>
      <c r="X70" s="67">
        <f t="shared" si="101"/>
        <v>25023.719985171356</v>
      </c>
      <c r="Y70" s="67">
        <f t="shared" si="102"/>
        <v>25023.719985171356</v>
      </c>
      <c r="Z70" s="67">
        <f t="shared" si="103"/>
        <v>25023.719985171356</v>
      </c>
      <c r="AA70" s="67">
        <f t="shared" si="104"/>
        <v>26526.315721397801</v>
      </c>
      <c r="AB70" s="67">
        <f t="shared" si="105"/>
        <v>25023.719985171356</v>
      </c>
      <c r="AC70" s="67">
        <f t="shared" si="106"/>
        <v>25023.719985171356</v>
      </c>
      <c r="AD70" s="67">
        <f t="shared" si="107"/>
        <v>25023.719985171356</v>
      </c>
      <c r="AF70" s="66">
        <f t="shared" si="108"/>
        <v>301927.00000000006</v>
      </c>
      <c r="AG70" s="65" t="b">
        <f t="shared" si="109"/>
        <v>1</v>
      </c>
    </row>
    <row r="71" spans="1:33" x14ac:dyDescent="0.25">
      <c r="A71" s="27"/>
      <c r="B71" s="27">
        <f>+MAX($B$1:B70)+1</f>
        <v>81</v>
      </c>
      <c r="C71" s="47" t="s">
        <v>86</v>
      </c>
      <c r="D71" s="67">
        <v>13582</v>
      </c>
      <c r="E71" s="64"/>
      <c r="F71" s="177">
        <v>7.6824370485958568E-2</v>
      </c>
      <c r="G71" s="177">
        <v>7.8063161954838631E-2</v>
      </c>
      <c r="H71" s="177">
        <v>7.9301953771960351E-2</v>
      </c>
      <c r="I71" s="177">
        <v>8.0463872821686835E-2</v>
      </c>
      <c r="J71" s="177">
        <v>8.1702886330936364E-2</v>
      </c>
      <c r="K71" s="177">
        <v>8.5847257205652464E-2</v>
      </c>
      <c r="L71" s="177">
        <v>8.4493766365385845E-2</v>
      </c>
      <c r="M71" s="177">
        <v>8.5182079585645248E-2</v>
      </c>
      <c r="N71" s="177">
        <v>8.5870392715240676E-2</v>
      </c>
      <c r="O71" s="177">
        <v>8.6728439493287748E-2</v>
      </c>
      <c r="P71" s="177">
        <v>8.7416752653452029E-2</v>
      </c>
      <c r="Q71" s="177">
        <v>8.8105066615955532E-2</v>
      </c>
      <c r="S71" s="67">
        <f t="shared" si="96"/>
        <v>1043.4285999402894</v>
      </c>
      <c r="T71" s="67">
        <f t="shared" si="97"/>
        <v>1060.2538656706183</v>
      </c>
      <c r="U71" s="160">
        <f t="shared" si="98"/>
        <v>1077.0791361307654</v>
      </c>
      <c r="V71" s="209">
        <f t="shared" si="99"/>
        <v>1092.8603206641505</v>
      </c>
      <c r="W71" s="67">
        <f t="shared" si="100"/>
        <v>1109.6886021467776</v>
      </c>
      <c r="X71" s="67">
        <f t="shared" si="101"/>
        <v>1165.9774473671719</v>
      </c>
      <c r="Y71" s="67">
        <f t="shared" si="102"/>
        <v>1147.5943347746706</v>
      </c>
      <c r="Z71" s="67">
        <f t="shared" si="103"/>
        <v>1156.9430049322339</v>
      </c>
      <c r="AA71" s="67">
        <f t="shared" si="104"/>
        <v>1166.2916738583988</v>
      </c>
      <c r="AB71" s="67">
        <f t="shared" si="105"/>
        <v>1177.9456651978342</v>
      </c>
      <c r="AC71" s="67">
        <f t="shared" si="106"/>
        <v>1187.2943345391855</v>
      </c>
      <c r="AD71" s="67">
        <f t="shared" si="107"/>
        <v>1196.6430147779081</v>
      </c>
      <c r="AF71" s="66">
        <f t="shared" si="108"/>
        <v>13582.000000000005</v>
      </c>
      <c r="AG71" s="65" t="b">
        <f t="shared" si="109"/>
        <v>1</v>
      </c>
    </row>
    <row r="72" spans="1:33" x14ac:dyDescent="0.25">
      <c r="A72" s="27"/>
      <c r="B72" s="27">
        <f>+MAX($B$1:B71)+1</f>
        <v>82</v>
      </c>
      <c r="C72" s="47" t="s">
        <v>165</v>
      </c>
      <c r="D72" s="67">
        <v>108399</v>
      </c>
      <c r="E72" s="64"/>
      <c r="F72" s="177">
        <v>3.1806784065949119E-2</v>
      </c>
      <c r="G72" s="177">
        <v>3.1806784065949119E-2</v>
      </c>
      <c r="H72" s="177">
        <v>3.1806784065949119E-2</v>
      </c>
      <c r="I72" s="177">
        <v>5.763145549667284E-2</v>
      </c>
      <c r="J72" s="177">
        <v>5.763145549667284E-2</v>
      </c>
      <c r="K72" s="177">
        <v>5.763145549667284E-2</v>
      </c>
      <c r="L72" s="177">
        <v>9.6225715089659936E-2</v>
      </c>
      <c r="M72" s="177">
        <v>9.6225715089659936E-2</v>
      </c>
      <c r="N72" s="177">
        <v>9.6225715089659936E-2</v>
      </c>
      <c r="O72" s="177">
        <v>0.14766937868105148</v>
      </c>
      <c r="P72" s="177">
        <v>0.14766937868105148</v>
      </c>
      <c r="Q72" s="177">
        <v>0.14766937868105148</v>
      </c>
      <c r="S72" s="67">
        <f t="shared" si="96"/>
        <v>3447.8235859648184</v>
      </c>
      <c r="T72" s="67">
        <f t="shared" si="97"/>
        <v>3447.8235859648184</v>
      </c>
      <c r="U72" s="160">
        <f t="shared" si="98"/>
        <v>3447.8235859648184</v>
      </c>
      <c r="V72" s="209">
        <f t="shared" si="99"/>
        <v>6247.1921443838391</v>
      </c>
      <c r="W72" s="67">
        <f t="shared" si="100"/>
        <v>6247.1921443838391</v>
      </c>
      <c r="X72" s="67">
        <f t="shared" si="101"/>
        <v>6247.1921443838391</v>
      </c>
      <c r="Y72" s="67">
        <f t="shared" si="102"/>
        <v>10430.771290004048</v>
      </c>
      <c r="Z72" s="67">
        <f t="shared" si="103"/>
        <v>10430.771290004048</v>
      </c>
      <c r="AA72" s="67">
        <f t="shared" si="104"/>
        <v>10430.771290004048</v>
      </c>
      <c r="AB72" s="67">
        <f t="shared" si="105"/>
        <v>16007.2129796473</v>
      </c>
      <c r="AC72" s="67">
        <f t="shared" si="106"/>
        <v>16007.2129796473</v>
      </c>
      <c r="AD72" s="67">
        <f t="shared" si="107"/>
        <v>16007.2129796473</v>
      </c>
      <c r="AF72" s="66">
        <f t="shared" si="108"/>
        <v>108399.00000000003</v>
      </c>
      <c r="AG72" s="65" t="b">
        <f t="shared" si="109"/>
        <v>1</v>
      </c>
    </row>
    <row r="73" spans="1:33" x14ac:dyDescent="0.25">
      <c r="A73" s="27"/>
      <c r="B73" s="27"/>
      <c r="C73" s="51" t="s">
        <v>87</v>
      </c>
      <c r="D73" s="68">
        <f>SUM(D69:D72)</f>
        <v>692663</v>
      </c>
      <c r="E73" s="64"/>
      <c r="F73" s="177"/>
      <c r="G73" s="177"/>
      <c r="H73" s="177"/>
      <c r="I73" s="177"/>
      <c r="J73" s="177"/>
      <c r="K73" s="177"/>
      <c r="L73" s="177"/>
      <c r="M73" s="177"/>
      <c r="N73" s="177"/>
      <c r="O73" s="177"/>
      <c r="P73" s="177"/>
      <c r="Q73" s="177"/>
      <c r="S73" s="68">
        <f t="shared" ref="S73:AD73" si="110">SUM(S69:S72)</f>
        <v>48405.701162583056</v>
      </c>
      <c r="T73" s="68">
        <f t="shared" si="110"/>
        <v>49087.605049425219</v>
      </c>
      <c r="U73" s="163">
        <f t="shared" si="110"/>
        <v>49769.509127960126</v>
      </c>
      <c r="V73" s="208">
        <f t="shared" si="110"/>
        <v>53203.5062619358</v>
      </c>
      <c r="W73" s="68">
        <f t="shared" si="110"/>
        <v>53885.53237289298</v>
      </c>
      <c r="X73" s="68">
        <f t="shared" si="110"/>
        <v>56166.838532144524</v>
      </c>
      <c r="Y73" s="68">
        <f t="shared" si="110"/>
        <v>59605.376492086034</v>
      </c>
      <c r="Z73" s="68">
        <f t="shared" si="110"/>
        <v>59984.264684369162</v>
      </c>
      <c r="AA73" s="68">
        <f t="shared" si="110"/>
        <v>62182.259188685523</v>
      </c>
      <c r="AB73" s="68">
        <f t="shared" si="110"/>
        <v>66411.914069551043</v>
      </c>
      <c r="AC73" s="68">
        <f t="shared" si="110"/>
        <v>66790.80222875427</v>
      </c>
      <c r="AD73" s="68">
        <f t="shared" si="110"/>
        <v>67169.690829612329</v>
      </c>
      <c r="AF73" s="66">
        <f t="shared" si="108"/>
        <v>692663.00000000012</v>
      </c>
      <c r="AG73" s="65" t="b">
        <f t="shared" si="109"/>
        <v>1</v>
      </c>
    </row>
    <row r="74" spans="1:33" x14ac:dyDescent="0.25">
      <c r="A74" s="27"/>
      <c r="B74" s="27"/>
      <c r="C74" s="51"/>
      <c r="D74" s="69"/>
      <c r="E74" s="64"/>
      <c r="F74" s="177"/>
      <c r="G74" s="177"/>
      <c r="H74" s="177"/>
      <c r="I74" s="177"/>
      <c r="J74" s="177"/>
      <c r="K74" s="177"/>
      <c r="L74" s="177"/>
      <c r="M74" s="177"/>
      <c r="N74" s="177"/>
      <c r="O74" s="177"/>
      <c r="P74" s="177"/>
      <c r="Q74" s="177"/>
      <c r="S74" s="69"/>
      <c r="T74" s="69"/>
      <c r="U74" s="161"/>
      <c r="V74" s="210"/>
      <c r="W74" s="69"/>
      <c r="X74" s="69"/>
      <c r="Y74" s="69"/>
      <c r="Z74" s="69"/>
      <c r="AA74" s="69"/>
      <c r="AB74" s="69"/>
      <c r="AC74" s="69"/>
      <c r="AD74" s="69"/>
      <c r="AF74" s="66"/>
      <c r="AG74" s="65"/>
    </row>
    <row r="75" spans="1:33" x14ac:dyDescent="0.25">
      <c r="A75" s="27"/>
      <c r="B75" s="27"/>
      <c r="C75" s="51" t="s">
        <v>88</v>
      </c>
      <c r="D75" s="68">
        <f>SUM(D73,D66,D45,D18,D9)</f>
        <v>3841694</v>
      </c>
      <c r="E75" s="64"/>
      <c r="F75" s="177"/>
      <c r="G75" s="177"/>
      <c r="H75" s="177"/>
      <c r="I75" s="177"/>
      <c r="J75" s="177"/>
      <c r="K75" s="177"/>
      <c r="L75" s="177"/>
      <c r="M75" s="177"/>
      <c r="N75" s="177"/>
      <c r="O75" s="177"/>
      <c r="P75" s="177"/>
      <c r="Q75" s="177"/>
      <c r="S75" s="69"/>
      <c r="T75" s="69"/>
      <c r="U75" s="161"/>
      <c r="V75" s="210"/>
      <c r="W75" s="69"/>
      <c r="X75" s="69"/>
      <c r="Y75" s="69"/>
      <c r="Z75" s="69"/>
      <c r="AA75" s="69"/>
      <c r="AB75" s="69"/>
      <c r="AC75" s="69"/>
      <c r="AD75" s="69"/>
      <c r="AF75" s="66"/>
      <c r="AG75" s="65"/>
    </row>
    <row r="76" spans="1:33" x14ac:dyDescent="0.25">
      <c r="A76" s="27"/>
      <c r="B76" s="27"/>
      <c r="C76" s="201" t="s">
        <v>144</v>
      </c>
      <c r="D76" s="225">
        <f>Revenue_FY25B!D63-D75</f>
        <v>0</v>
      </c>
      <c r="E76" s="64"/>
      <c r="F76" s="177"/>
      <c r="G76" s="177"/>
      <c r="H76" s="177"/>
      <c r="I76" s="177"/>
      <c r="J76" s="177"/>
      <c r="K76" s="177"/>
      <c r="L76" s="177"/>
      <c r="M76" s="177"/>
      <c r="N76" s="177"/>
      <c r="O76" s="177"/>
      <c r="P76" s="177"/>
      <c r="Q76" s="177"/>
      <c r="S76" s="69"/>
      <c r="T76" s="69"/>
      <c r="U76" s="161"/>
      <c r="V76" s="210"/>
      <c r="W76" s="69"/>
      <c r="X76" s="69"/>
      <c r="Y76" s="69"/>
      <c r="Z76" s="69"/>
      <c r="AA76" s="69"/>
      <c r="AB76" s="69"/>
      <c r="AC76" s="69"/>
      <c r="AD76" s="69"/>
      <c r="AF76" s="66"/>
      <c r="AG76" s="65"/>
    </row>
    <row r="77" spans="1:33" x14ac:dyDescent="0.25">
      <c r="C77" s="52"/>
      <c r="D77" s="63"/>
      <c r="E77" s="34"/>
      <c r="V77" s="60"/>
    </row>
    <row r="78" spans="1:33" x14ac:dyDescent="0.25">
      <c r="C78" s="52"/>
      <c r="D78" s="273"/>
      <c r="E78" s="34"/>
      <c r="S78" s="167"/>
      <c r="V78" s="60"/>
    </row>
    <row r="79" spans="1:33" x14ac:dyDescent="0.25">
      <c r="C79" s="52"/>
      <c r="E79" s="64"/>
      <c r="S79" s="167"/>
      <c r="V79" s="60"/>
    </row>
    <row r="80" spans="1:33" x14ac:dyDescent="0.25">
      <c r="C80" s="52"/>
      <c r="E80" s="64"/>
      <c r="S80" s="167"/>
      <c r="V80" s="60"/>
    </row>
    <row r="81" spans="3:22" x14ac:dyDescent="0.25">
      <c r="C81" s="52"/>
      <c r="D81" s="62"/>
      <c r="E81" s="64"/>
      <c r="S81" s="167"/>
      <c r="V81" s="60"/>
    </row>
    <row r="82" spans="3:22" x14ac:dyDescent="0.25">
      <c r="C82" s="52"/>
      <c r="D82" s="62"/>
      <c r="E82" s="64"/>
      <c r="S82" s="167"/>
      <c r="V82" s="60"/>
    </row>
    <row r="83" spans="3:22" x14ac:dyDescent="0.25">
      <c r="C83" s="52"/>
      <c r="D83" s="62"/>
      <c r="E83" s="64"/>
      <c r="S83" s="167"/>
      <c r="V83" s="60"/>
    </row>
    <row r="84" spans="3:22" x14ac:dyDescent="0.25">
      <c r="C84" s="52"/>
      <c r="D84" s="62"/>
      <c r="E84" s="34"/>
      <c r="S84" s="167"/>
      <c r="V84" s="60"/>
    </row>
    <row r="85" spans="3:22" x14ac:dyDescent="0.25">
      <c r="C85" s="52"/>
      <c r="D85" s="62"/>
      <c r="E85" s="34"/>
      <c r="S85" s="167"/>
      <c r="V85" s="60"/>
    </row>
    <row r="86" spans="3:22" x14ac:dyDescent="0.25">
      <c r="C86" s="52"/>
      <c r="D86" s="62"/>
      <c r="E86" s="34"/>
      <c r="S86" s="167"/>
      <c r="V86" s="60"/>
    </row>
    <row r="87" spans="3:22" x14ac:dyDescent="0.25">
      <c r="C87" s="52"/>
      <c r="D87" s="62"/>
      <c r="E87" s="34"/>
      <c r="S87" s="167"/>
      <c r="V87" s="60"/>
    </row>
    <row r="88" spans="3:22" x14ac:dyDescent="0.25">
      <c r="C88" s="52"/>
      <c r="D88" s="62"/>
      <c r="E88" s="34"/>
      <c r="S88" s="167"/>
      <c r="V88" s="60"/>
    </row>
    <row r="89" spans="3:22" x14ac:dyDescent="0.25">
      <c r="C89" s="52"/>
      <c r="D89" s="62"/>
      <c r="E89" s="34"/>
      <c r="S89" s="167"/>
      <c r="V89" s="60"/>
    </row>
    <row r="90" spans="3:22" x14ac:dyDescent="0.25">
      <c r="C90" s="52"/>
      <c r="D90" s="62"/>
      <c r="E90" s="34"/>
      <c r="S90" s="167"/>
      <c r="V90" s="60"/>
    </row>
    <row r="91" spans="3:22" x14ac:dyDescent="0.25">
      <c r="C91" s="52"/>
      <c r="D91" s="62"/>
      <c r="E91" s="34"/>
      <c r="S91" s="167"/>
      <c r="V91" s="60"/>
    </row>
    <row r="92" spans="3:22" x14ac:dyDescent="0.25">
      <c r="C92" s="52"/>
      <c r="D92" s="62"/>
      <c r="E92" s="34"/>
      <c r="S92" s="167"/>
      <c r="V92" s="60"/>
    </row>
    <row r="93" spans="3:22" x14ac:dyDescent="0.25">
      <c r="C93" s="52"/>
      <c r="D93" s="62"/>
      <c r="E93" s="34"/>
      <c r="S93" s="167"/>
      <c r="V93" s="60"/>
    </row>
    <row r="94" spans="3:22" x14ac:dyDescent="0.25">
      <c r="C94" s="52"/>
      <c r="D94" s="62"/>
      <c r="E94" s="34"/>
      <c r="S94" s="167"/>
      <c r="V94" s="60"/>
    </row>
    <row r="95" spans="3:22" x14ac:dyDescent="0.25">
      <c r="C95" s="52"/>
      <c r="D95" s="62"/>
      <c r="E95" s="34"/>
      <c r="S95" s="167"/>
      <c r="V95" s="60"/>
    </row>
    <row r="96" spans="3:22" x14ac:dyDescent="0.25">
      <c r="C96" s="52"/>
      <c r="D96" s="62"/>
      <c r="E96" s="34"/>
      <c r="S96" s="167"/>
      <c r="V96" s="60"/>
    </row>
    <row r="97" spans="22:22" x14ac:dyDescent="0.25">
      <c r="V97" s="60"/>
    </row>
    <row r="98" spans="22:22" x14ac:dyDescent="0.25">
      <c r="V98" s="60"/>
    </row>
    <row r="99" spans="22:22" x14ac:dyDescent="0.25">
      <c r="V99" s="60"/>
    </row>
    <row r="100" spans="22:22" x14ac:dyDescent="0.25">
      <c r="V100" s="60"/>
    </row>
    <row r="101" spans="22:22" x14ac:dyDescent="0.25">
      <c r="V101" s="60"/>
    </row>
    <row r="102" spans="22:22" x14ac:dyDescent="0.25">
      <c r="V102" s="60"/>
    </row>
    <row r="103" spans="22:22" x14ac:dyDescent="0.25">
      <c r="V103" s="60"/>
    </row>
    <row r="104" spans="22:22" x14ac:dyDescent="0.25">
      <c r="V104" s="60"/>
    </row>
    <row r="105" spans="22:22" x14ac:dyDescent="0.25">
      <c r="V105" s="60"/>
    </row>
    <row r="106" spans="22:22" x14ac:dyDescent="0.25">
      <c r="V106" s="60"/>
    </row>
    <row r="107" spans="22:22" x14ac:dyDescent="0.25">
      <c r="V107" s="60"/>
    </row>
    <row r="108" spans="22:22" x14ac:dyDescent="0.25">
      <c r="V108" s="60"/>
    </row>
    <row r="109" spans="22:22" x14ac:dyDescent="0.25">
      <c r="V109" s="60"/>
    </row>
    <row r="110" spans="22:22" x14ac:dyDescent="0.25">
      <c r="V110" s="60"/>
    </row>
    <row r="111" spans="22:22" x14ac:dyDescent="0.25">
      <c r="V111" s="60"/>
    </row>
    <row r="112" spans="22:22" x14ac:dyDescent="0.25">
      <c r="V112" s="60"/>
    </row>
    <row r="113" spans="22:22" x14ac:dyDescent="0.25">
      <c r="V113" s="60"/>
    </row>
    <row r="114" spans="22:22" x14ac:dyDescent="0.25">
      <c r="V114" s="60"/>
    </row>
    <row r="115" spans="22:22" x14ac:dyDescent="0.25">
      <c r="V115" s="60"/>
    </row>
    <row r="116" spans="22:22" x14ac:dyDescent="0.25">
      <c r="V116" s="60"/>
    </row>
    <row r="117" spans="22:22" x14ac:dyDescent="0.25">
      <c r="V117" s="60"/>
    </row>
    <row r="118" spans="22:22" x14ac:dyDescent="0.25">
      <c r="V118" s="60"/>
    </row>
    <row r="119" spans="22:22" x14ac:dyDescent="0.25">
      <c r="V119" s="60"/>
    </row>
    <row r="120" spans="22:22" x14ac:dyDescent="0.25">
      <c r="V120" s="60"/>
    </row>
    <row r="121" spans="22:22" x14ac:dyDescent="0.25">
      <c r="V121" s="60"/>
    </row>
    <row r="122" spans="22:22" x14ac:dyDescent="0.25">
      <c r="V122" s="60"/>
    </row>
    <row r="123" spans="22:22" x14ac:dyDescent="0.25">
      <c r="V123" s="60"/>
    </row>
    <row r="124" spans="22:22" x14ac:dyDescent="0.25">
      <c r="V124" s="60"/>
    </row>
    <row r="125" spans="22:22" x14ac:dyDescent="0.25">
      <c r="V125" s="60"/>
    </row>
    <row r="126" spans="22:22" x14ac:dyDescent="0.25">
      <c r="V126" s="60"/>
    </row>
    <row r="127" spans="22:22" x14ac:dyDescent="0.25">
      <c r="V127" s="60"/>
    </row>
    <row r="128" spans="22:22" x14ac:dyDescent="0.25">
      <c r="V128" s="60"/>
    </row>
    <row r="129" spans="22:22" x14ac:dyDescent="0.25">
      <c r="V129" s="60"/>
    </row>
    <row r="130" spans="22:22" x14ac:dyDescent="0.25">
      <c r="V130" s="60"/>
    </row>
    <row r="131" spans="22:22" x14ac:dyDescent="0.25">
      <c r="V131" s="60"/>
    </row>
    <row r="132" spans="22:22" x14ac:dyDescent="0.25">
      <c r="V132" s="60"/>
    </row>
    <row r="133" spans="22:22" x14ac:dyDescent="0.25">
      <c r="V133" s="60"/>
    </row>
    <row r="134" spans="22:22" x14ac:dyDescent="0.25">
      <c r="V134" s="60"/>
    </row>
    <row r="135" spans="22:22" x14ac:dyDescent="0.25">
      <c r="V135" s="60"/>
    </row>
    <row r="136" spans="22:22" x14ac:dyDescent="0.25">
      <c r="V136" s="60"/>
    </row>
    <row r="137" spans="22:22" x14ac:dyDescent="0.25">
      <c r="V137" s="60"/>
    </row>
    <row r="138" spans="22:22" x14ac:dyDescent="0.25">
      <c r="V138" s="60"/>
    </row>
    <row r="139" spans="22:22" x14ac:dyDescent="0.25">
      <c r="V139" s="60"/>
    </row>
    <row r="140" spans="22:22" x14ac:dyDescent="0.25">
      <c r="V140" s="60"/>
    </row>
    <row r="141" spans="22:22" x14ac:dyDescent="0.25">
      <c r="V141" s="60"/>
    </row>
    <row r="142" spans="22:22" x14ac:dyDescent="0.25">
      <c r="V142" s="60"/>
    </row>
    <row r="143" spans="22:22" x14ac:dyDescent="0.25">
      <c r="V143" s="60"/>
    </row>
    <row r="144" spans="22:22" x14ac:dyDescent="0.25">
      <c r="V144" s="60"/>
    </row>
    <row r="145" spans="22:22" x14ac:dyDescent="0.25">
      <c r="V145" s="60"/>
    </row>
    <row r="146" spans="22:22" x14ac:dyDescent="0.25">
      <c r="V146" s="60"/>
    </row>
    <row r="147" spans="22:22" x14ac:dyDescent="0.25">
      <c r="V147" s="60"/>
    </row>
    <row r="148" spans="22:22" x14ac:dyDescent="0.25">
      <c r="V148" s="60"/>
    </row>
    <row r="149" spans="22:22" x14ac:dyDescent="0.25">
      <c r="V149" s="60"/>
    </row>
    <row r="150" spans="22:22" x14ac:dyDescent="0.25">
      <c r="V150" s="60"/>
    </row>
    <row r="151" spans="22:22" x14ac:dyDescent="0.25">
      <c r="V151" s="60"/>
    </row>
    <row r="152" spans="22:22" x14ac:dyDescent="0.25">
      <c r="V152" s="60"/>
    </row>
    <row r="153" spans="22:22" x14ac:dyDescent="0.25">
      <c r="V153" s="60"/>
    </row>
    <row r="154" spans="22:22" x14ac:dyDescent="0.25">
      <c r="V154" s="60"/>
    </row>
    <row r="155" spans="22:22" x14ac:dyDescent="0.25">
      <c r="V155" s="60"/>
    </row>
    <row r="156" spans="22:22" x14ac:dyDescent="0.25">
      <c r="V156" s="60"/>
    </row>
    <row r="157" spans="22:22" x14ac:dyDescent="0.25">
      <c r="V157" s="60"/>
    </row>
    <row r="158" spans="22:22" x14ac:dyDescent="0.25">
      <c r="V158" s="60"/>
    </row>
    <row r="159" spans="22:22" x14ac:dyDescent="0.25">
      <c r="V159" s="60"/>
    </row>
    <row r="160" spans="22:22" x14ac:dyDescent="0.25">
      <c r="V160" s="60"/>
    </row>
    <row r="161" spans="22:22" x14ac:dyDescent="0.25">
      <c r="V161" s="60"/>
    </row>
    <row r="162" spans="22:22" x14ac:dyDescent="0.25">
      <c r="V162" s="60"/>
    </row>
    <row r="163" spans="22:22" x14ac:dyDescent="0.25">
      <c r="V163" s="60"/>
    </row>
    <row r="164" spans="22:22" x14ac:dyDescent="0.25">
      <c r="V164" s="60"/>
    </row>
    <row r="165" spans="22:22" x14ac:dyDescent="0.25">
      <c r="V165" s="60"/>
    </row>
    <row r="166" spans="22:22" x14ac:dyDescent="0.25">
      <c r="V166" s="60"/>
    </row>
    <row r="167" spans="22:22" x14ac:dyDescent="0.25">
      <c r="V167" s="60"/>
    </row>
    <row r="168" spans="22:22" x14ac:dyDescent="0.25">
      <c r="V168" s="60"/>
    </row>
    <row r="169" spans="22:22" x14ac:dyDescent="0.25">
      <c r="V169" s="60"/>
    </row>
    <row r="170" spans="22:22" x14ac:dyDescent="0.25">
      <c r="V170" s="60"/>
    </row>
    <row r="171" spans="22:22" x14ac:dyDescent="0.25">
      <c r="V171" s="60"/>
    </row>
    <row r="172" spans="22:22" x14ac:dyDescent="0.25">
      <c r="V172" s="60"/>
    </row>
    <row r="173" spans="22:22" x14ac:dyDescent="0.25">
      <c r="V173" s="60"/>
    </row>
    <row r="174" spans="22:22" x14ac:dyDescent="0.25">
      <c r="V174" s="60"/>
    </row>
    <row r="175" spans="22:22" x14ac:dyDescent="0.25">
      <c r="V175" s="60"/>
    </row>
    <row r="176" spans="22:22" x14ac:dyDescent="0.25">
      <c r="V176" s="60"/>
    </row>
    <row r="177" spans="22:22" x14ac:dyDescent="0.25">
      <c r="V177" s="60"/>
    </row>
    <row r="178" spans="22:22" x14ac:dyDescent="0.25">
      <c r="V178" s="60"/>
    </row>
    <row r="179" spans="22:22" x14ac:dyDescent="0.25">
      <c r="V179" s="60"/>
    </row>
    <row r="180" spans="22:22" x14ac:dyDescent="0.25">
      <c r="V180" s="60"/>
    </row>
    <row r="181" spans="22:22" x14ac:dyDescent="0.25">
      <c r="V181" s="60"/>
    </row>
    <row r="182" spans="22:22" x14ac:dyDescent="0.25">
      <c r="V182" s="60"/>
    </row>
    <row r="183" spans="22:22" x14ac:dyDescent="0.25">
      <c r="V183" s="60"/>
    </row>
    <row r="184" spans="22:22" x14ac:dyDescent="0.25">
      <c r="V184" s="60"/>
    </row>
    <row r="185" spans="22:22" x14ac:dyDescent="0.25">
      <c r="V185" s="60"/>
    </row>
    <row r="186" spans="22:22" x14ac:dyDescent="0.25">
      <c r="V186" s="60"/>
    </row>
    <row r="187" spans="22:22" x14ac:dyDescent="0.25">
      <c r="V187" s="60"/>
    </row>
    <row r="188" spans="22:22" x14ac:dyDescent="0.25">
      <c r="V188" s="60"/>
    </row>
    <row r="189" spans="22:22" x14ac:dyDescent="0.25">
      <c r="V189" s="60"/>
    </row>
    <row r="190" spans="22:22" x14ac:dyDescent="0.25">
      <c r="V190" s="60"/>
    </row>
    <row r="191" spans="22:22" x14ac:dyDescent="0.25">
      <c r="V191" s="60"/>
    </row>
    <row r="192" spans="22:22" x14ac:dyDescent="0.25">
      <c r="V192" s="60"/>
    </row>
    <row r="193" spans="22:22" x14ac:dyDescent="0.25">
      <c r="V193" s="60"/>
    </row>
    <row r="194" spans="22:22" x14ac:dyDescent="0.25">
      <c r="V194" s="60"/>
    </row>
    <row r="195" spans="22:22" x14ac:dyDescent="0.25">
      <c r="V195" s="60"/>
    </row>
    <row r="196" spans="22:22" x14ac:dyDescent="0.25">
      <c r="V196" s="60"/>
    </row>
    <row r="197" spans="22:22" x14ac:dyDescent="0.25">
      <c r="V197" s="60"/>
    </row>
    <row r="198" spans="22:22" x14ac:dyDescent="0.25">
      <c r="V198" s="60"/>
    </row>
    <row r="199" spans="22:22" x14ac:dyDescent="0.25">
      <c r="V199" s="60"/>
    </row>
    <row r="200" spans="22:22" x14ac:dyDescent="0.25">
      <c r="V200" s="60"/>
    </row>
    <row r="201" spans="22:22" x14ac:dyDescent="0.25">
      <c r="V201" s="60"/>
    </row>
    <row r="202" spans="22:22" x14ac:dyDescent="0.25">
      <c r="V202" s="60"/>
    </row>
    <row r="203" spans="22:22" x14ac:dyDescent="0.25">
      <c r="V203" s="60"/>
    </row>
    <row r="204" spans="22:22" x14ac:dyDescent="0.25">
      <c r="V204" s="60"/>
    </row>
    <row r="205" spans="22:22" x14ac:dyDescent="0.25">
      <c r="V205" s="60"/>
    </row>
    <row r="206" spans="22:22" x14ac:dyDescent="0.25">
      <c r="V206" s="60"/>
    </row>
    <row r="207" spans="22:22" x14ac:dyDescent="0.25">
      <c r="V207" s="60"/>
    </row>
    <row r="208" spans="22:22" x14ac:dyDescent="0.25">
      <c r="V208" s="60"/>
    </row>
    <row r="209" spans="22:22" x14ac:dyDescent="0.25">
      <c r="V209" s="60"/>
    </row>
    <row r="210" spans="22:22" x14ac:dyDescent="0.25">
      <c r="V210" s="60"/>
    </row>
    <row r="211" spans="22:22" x14ac:dyDescent="0.25">
      <c r="V211" s="60"/>
    </row>
    <row r="212" spans="22:22" x14ac:dyDescent="0.25">
      <c r="V212" s="60"/>
    </row>
    <row r="213" spans="22:22" x14ac:dyDescent="0.25">
      <c r="V213" s="60"/>
    </row>
    <row r="214" spans="22:22" x14ac:dyDescent="0.25">
      <c r="V214" s="60"/>
    </row>
    <row r="215" spans="22:22" x14ac:dyDescent="0.25">
      <c r="V215" s="60"/>
    </row>
    <row r="216" spans="22:22" x14ac:dyDescent="0.25">
      <c r="V216" s="60"/>
    </row>
    <row r="217" spans="22:22" x14ac:dyDescent="0.25">
      <c r="V217" s="60"/>
    </row>
    <row r="218" spans="22:22" x14ac:dyDescent="0.25">
      <c r="V218" s="60"/>
    </row>
    <row r="219" spans="22:22" x14ac:dyDescent="0.25">
      <c r="V219" s="60"/>
    </row>
    <row r="220" spans="22:22" x14ac:dyDescent="0.25">
      <c r="V220" s="60"/>
    </row>
    <row r="221" spans="22:22" x14ac:dyDescent="0.25">
      <c r="V221" s="60"/>
    </row>
    <row r="222" spans="22:22" x14ac:dyDescent="0.25">
      <c r="V222" s="60"/>
    </row>
    <row r="223" spans="22:22" x14ac:dyDescent="0.25">
      <c r="V223" s="60"/>
    </row>
    <row r="224" spans="22:22" x14ac:dyDescent="0.25">
      <c r="V224" s="60"/>
    </row>
    <row r="225" spans="22:22" x14ac:dyDescent="0.25">
      <c r="V225" s="60"/>
    </row>
    <row r="226" spans="22:22" x14ac:dyDescent="0.25">
      <c r="V226" s="60"/>
    </row>
    <row r="227" spans="22:22" x14ac:dyDescent="0.25">
      <c r="V227" s="60"/>
    </row>
    <row r="228" spans="22:22" x14ac:dyDescent="0.25">
      <c r="V228" s="60"/>
    </row>
    <row r="229" spans="22:22" x14ac:dyDescent="0.25">
      <c r="V229" s="60"/>
    </row>
    <row r="230" spans="22:22" x14ac:dyDescent="0.25">
      <c r="V230" s="60"/>
    </row>
    <row r="231" spans="22:22" x14ac:dyDescent="0.25">
      <c r="V231" s="60"/>
    </row>
    <row r="232" spans="22:22" x14ac:dyDescent="0.25">
      <c r="V232" s="60"/>
    </row>
    <row r="233" spans="22:22" x14ac:dyDescent="0.25">
      <c r="V233" s="60"/>
    </row>
    <row r="234" spans="22:22" x14ac:dyDescent="0.25">
      <c r="V234" s="60"/>
    </row>
    <row r="235" spans="22:22" x14ac:dyDescent="0.25">
      <c r="V235" s="60"/>
    </row>
    <row r="236" spans="22:22" x14ac:dyDescent="0.25">
      <c r="V236" s="60"/>
    </row>
    <row r="237" spans="22:22" x14ac:dyDescent="0.25">
      <c r="V237" s="60"/>
    </row>
    <row r="238" spans="22:22" x14ac:dyDescent="0.25">
      <c r="V238" s="60"/>
    </row>
    <row r="239" spans="22:22" x14ac:dyDescent="0.25">
      <c r="V239" s="60"/>
    </row>
    <row r="240" spans="22:22" x14ac:dyDescent="0.25">
      <c r="V240" s="60"/>
    </row>
    <row r="241" spans="22:22" x14ac:dyDescent="0.25">
      <c r="V241" s="60"/>
    </row>
    <row r="242" spans="22:22" x14ac:dyDescent="0.25">
      <c r="V242" s="60"/>
    </row>
    <row r="243" spans="22:22" x14ac:dyDescent="0.25">
      <c r="V243" s="60"/>
    </row>
    <row r="244" spans="22:22" x14ac:dyDescent="0.25">
      <c r="V244" s="60"/>
    </row>
    <row r="245" spans="22:22" x14ac:dyDescent="0.25">
      <c r="V245" s="60"/>
    </row>
    <row r="246" spans="22:22" x14ac:dyDescent="0.25">
      <c r="V246" s="60"/>
    </row>
    <row r="247" spans="22:22" x14ac:dyDescent="0.25">
      <c r="V247" s="60"/>
    </row>
    <row r="248" spans="22:22" x14ac:dyDescent="0.25">
      <c r="V248" s="60"/>
    </row>
    <row r="249" spans="22:22" x14ac:dyDescent="0.25">
      <c r="V249" s="60"/>
    </row>
    <row r="250" spans="22:22" x14ac:dyDescent="0.25">
      <c r="V250" s="60"/>
    </row>
    <row r="251" spans="22:22" x14ac:dyDescent="0.25">
      <c r="V251" s="60"/>
    </row>
    <row r="252" spans="22:22" x14ac:dyDescent="0.25">
      <c r="V252" s="60"/>
    </row>
    <row r="253" spans="22:22" x14ac:dyDescent="0.25">
      <c r="V253" s="60"/>
    </row>
    <row r="254" spans="22:22" x14ac:dyDescent="0.25">
      <c r="V254" s="60"/>
    </row>
    <row r="255" spans="22:22" x14ac:dyDescent="0.25">
      <c r="V255" s="60"/>
    </row>
    <row r="256" spans="22:22" x14ac:dyDescent="0.25">
      <c r="V256" s="60"/>
    </row>
    <row r="257" spans="22:22" x14ac:dyDescent="0.25">
      <c r="V257" s="60"/>
    </row>
    <row r="258" spans="22:22" x14ac:dyDescent="0.25">
      <c r="V258" s="60"/>
    </row>
    <row r="259" spans="22:22" x14ac:dyDescent="0.25">
      <c r="V259" s="60"/>
    </row>
    <row r="260" spans="22:22" x14ac:dyDescent="0.25">
      <c r="V260" s="60"/>
    </row>
    <row r="261" spans="22:22" x14ac:dyDescent="0.25">
      <c r="V261" s="60"/>
    </row>
    <row r="262" spans="22:22" x14ac:dyDescent="0.25">
      <c r="V262" s="60"/>
    </row>
    <row r="263" spans="22:22" x14ac:dyDescent="0.25">
      <c r="V263" s="60"/>
    </row>
    <row r="264" spans="22:22" x14ac:dyDescent="0.25">
      <c r="V264" s="60"/>
    </row>
    <row r="265" spans="22:22" x14ac:dyDescent="0.25">
      <c r="V265" s="60"/>
    </row>
    <row r="266" spans="22:22" x14ac:dyDescent="0.25">
      <c r="V266" s="60"/>
    </row>
    <row r="267" spans="22:22" x14ac:dyDescent="0.25">
      <c r="V267" s="60"/>
    </row>
    <row r="268" spans="22:22" x14ac:dyDescent="0.25">
      <c r="V268" s="60"/>
    </row>
    <row r="269" spans="22:22" x14ac:dyDescent="0.25">
      <c r="V269" s="60"/>
    </row>
    <row r="270" spans="22:22" x14ac:dyDescent="0.25">
      <c r="V270" s="60"/>
    </row>
    <row r="271" spans="22:22" x14ac:dyDescent="0.25">
      <c r="V271" s="60"/>
    </row>
    <row r="272" spans="22:22" x14ac:dyDescent="0.25">
      <c r="V272" s="60"/>
    </row>
    <row r="273" spans="22:22" x14ac:dyDescent="0.25">
      <c r="V273" s="60"/>
    </row>
    <row r="274" spans="22:22" x14ac:dyDescent="0.25">
      <c r="V274" s="60"/>
    </row>
    <row r="275" spans="22:22" x14ac:dyDescent="0.25">
      <c r="V275" s="60"/>
    </row>
    <row r="276" spans="22:22" x14ac:dyDescent="0.25">
      <c r="V276" s="60"/>
    </row>
    <row r="277" spans="22:22" x14ac:dyDescent="0.25">
      <c r="V277" s="60"/>
    </row>
    <row r="278" spans="22:22" x14ac:dyDescent="0.25">
      <c r="V278" s="60"/>
    </row>
    <row r="279" spans="22:22" x14ac:dyDescent="0.25">
      <c r="V279" s="60"/>
    </row>
    <row r="280" spans="22:22" x14ac:dyDescent="0.25">
      <c r="V280" s="60"/>
    </row>
    <row r="281" spans="22:22" x14ac:dyDescent="0.25">
      <c r="V281" s="60"/>
    </row>
    <row r="282" spans="22:22" x14ac:dyDescent="0.25">
      <c r="V282" s="60"/>
    </row>
    <row r="283" spans="22:22" x14ac:dyDescent="0.25">
      <c r="V283" s="60"/>
    </row>
    <row r="284" spans="22:22" x14ac:dyDescent="0.25">
      <c r="V284" s="60"/>
    </row>
    <row r="285" spans="22:22" x14ac:dyDescent="0.25">
      <c r="V285" s="60"/>
    </row>
    <row r="286" spans="22:22" x14ac:dyDescent="0.25">
      <c r="V286" s="60"/>
    </row>
    <row r="287" spans="22:22" x14ac:dyDescent="0.25">
      <c r="V287" s="60"/>
    </row>
    <row r="288" spans="22:22" x14ac:dyDescent="0.25">
      <c r="V288" s="60"/>
    </row>
    <row r="289" spans="22:22" x14ac:dyDescent="0.25">
      <c r="V289" s="60"/>
    </row>
    <row r="290" spans="22:22" x14ac:dyDescent="0.25">
      <c r="V290" s="60"/>
    </row>
    <row r="291" spans="22:22" x14ac:dyDescent="0.25">
      <c r="V291" s="60"/>
    </row>
    <row r="292" spans="22:22" x14ac:dyDescent="0.25">
      <c r="V292" s="60"/>
    </row>
    <row r="293" spans="22:22" x14ac:dyDescent="0.25">
      <c r="V293" s="60"/>
    </row>
    <row r="294" spans="22:22" x14ac:dyDescent="0.25">
      <c r="V294" s="60"/>
    </row>
    <row r="295" spans="22:22" x14ac:dyDescent="0.25">
      <c r="V295" s="60"/>
    </row>
    <row r="296" spans="22:22" x14ac:dyDescent="0.25">
      <c r="V296" s="60"/>
    </row>
    <row r="297" spans="22:22" x14ac:dyDescent="0.25">
      <c r="V297" s="60"/>
    </row>
    <row r="298" spans="22:22" x14ac:dyDescent="0.25">
      <c r="V298" s="60"/>
    </row>
    <row r="299" spans="22:22" x14ac:dyDescent="0.25">
      <c r="V299" s="60"/>
    </row>
    <row r="300" spans="22:22" x14ac:dyDescent="0.25">
      <c r="V300" s="60"/>
    </row>
    <row r="301" spans="22:22" x14ac:dyDescent="0.25">
      <c r="V301" s="60"/>
    </row>
    <row r="302" spans="22:22" x14ac:dyDescent="0.25">
      <c r="V302" s="60"/>
    </row>
    <row r="303" spans="22:22" x14ac:dyDescent="0.25">
      <c r="V303" s="60"/>
    </row>
    <row r="304" spans="22:22" x14ac:dyDescent="0.25">
      <c r="V304" s="60"/>
    </row>
    <row r="305" spans="22:22" x14ac:dyDescent="0.25">
      <c r="V305" s="60"/>
    </row>
    <row r="306" spans="22:22" x14ac:dyDescent="0.25">
      <c r="V306" s="60"/>
    </row>
    <row r="307" spans="22:22" x14ac:dyDescent="0.25">
      <c r="V307" s="60"/>
    </row>
    <row r="308" spans="22:22" x14ac:dyDescent="0.25">
      <c r="V308" s="60"/>
    </row>
    <row r="309" spans="22:22" x14ac:dyDescent="0.25">
      <c r="V309" s="60"/>
    </row>
    <row r="310" spans="22:22" x14ac:dyDescent="0.25">
      <c r="V310" s="60"/>
    </row>
    <row r="311" spans="22:22" x14ac:dyDescent="0.25">
      <c r="V311" s="60"/>
    </row>
    <row r="312" spans="22:22" x14ac:dyDescent="0.25">
      <c r="V312" s="60"/>
    </row>
    <row r="313" spans="22:22" x14ac:dyDescent="0.25">
      <c r="V313" s="60"/>
    </row>
    <row r="314" spans="22:22" x14ac:dyDescent="0.25">
      <c r="V314" s="60"/>
    </row>
    <row r="315" spans="22:22" x14ac:dyDescent="0.25">
      <c r="V315" s="60"/>
    </row>
    <row r="316" spans="22:22" x14ac:dyDescent="0.25">
      <c r="V316" s="60"/>
    </row>
    <row r="317" spans="22:22" x14ac:dyDescent="0.25">
      <c r="V317" s="60"/>
    </row>
    <row r="318" spans="22:22" x14ac:dyDescent="0.25">
      <c r="V318" s="60"/>
    </row>
    <row r="319" spans="22:22" x14ac:dyDescent="0.25">
      <c r="V319" s="60"/>
    </row>
    <row r="320" spans="22:22" x14ac:dyDescent="0.25">
      <c r="V320" s="60"/>
    </row>
    <row r="321" spans="22:22" x14ac:dyDescent="0.25">
      <c r="V321" s="60"/>
    </row>
    <row r="322" spans="22:22" x14ac:dyDescent="0.25">
      <c r="V322" s="60"/>
    </row>
    <row r="323" spans="22:22" x14ac:dyDescent="0.25">
      <c r="V323" s="60"/>
    </row>
    <row r="324" spans="22:22" x14ac:dyDescent="0.25">
      <c r="V324" s="60"/>
    </row>
    <row r="325" spans="22:22" x14ac:dyDescent="0.25">
      <c r="V325" s="60"/>
    </row>
    <row r="326" spans="22:22" x14ac:dyDescent="0.25">
      <c r="V326" s="60"/>
    </row>
    <row r="327" spans="22:22" x14ac:dyDescent="0.25">
      <c r="V327" s="60"/>
    </row>
    <row r="328" spans="22:22" x14ac:dyDescent="0.25">
      <c r="V328" s="60"/>
    </row>
    <row r="329" spans="22:22" x14ac:dyDescent="0.25">
      <c r="V329" s="60"/>
    </row>
    <row r="330" spans="22:22" x14ac:dyDescent="0.25">
      <c r="V330" s="60"/>
    </row>
    <row r="331" spans="22:22" x14ac:dyDescent="0.25">
      <c r="V331" s="60"/>
    </row>
    <row r="332" spans="22:22" x14ac:dyDescent="0.25">
      <c r="V332" s="60"/>
    </row>
    <row r="333" spans="22:22" x14ac:dyDescent="0.25">
      <c r="V333" s="60"/>
    </row>
    <row r="334" spans="22:22" x14ac:dyDescent="0.25">
      <c r="V334" s="60"/>
    </row>
    <row r="335" spans="22:22" x14ac:dyDescent="0.25">
      <c r="V335" s="60"/>
    </row>
    <row r="336" spans="22:22" x14ac:dyDescent="0.25">
      <c r="V336" s="60"/>
    </row>
    <row r="337" spans="22:22" x14ac:dyDescent="0.25">
      <c r="V337" s="60"/>
    </row>
    <row r="338" spans="22:22" x14ac:dyDescent="0.25">
      <c r="V338" s="60"/>
    </row>
    <row r="339" spans="22:22" x14ac:dyDescent="0.25">
      <c r="V339" s="60"/>
    </row>
    <row r="340" spans="22:22" x14ac:dyDescent="0.25">
      <c r="V340" s="60"/>
    </row>
    <row r="341" spans="22:22" x14ac:dyDescent="0.25">
      <c r="V341" s="60"/>
    </row>
    <row r="342" spans="22:22" x14ac:dyDescent="0.25">
      <c r="V342" s="60"/>
    </row>
    <row r="343" spans="22:22" x14ac:dyDescent="0.25">
      <c r="V343" s="60"/>
    </row>
    <row r="344" spans="22:22" x14ac:dyDescent="0.25">
      <c r="V344" s="60"/>
    </row>
    <row r="345" spans="22:22" x14ac:dyDescent="0.25">
      <c r="V345" s="60"/>
    </row>
    <row r="346" spans="22:22" x14ac:dyDescent="0.25">
      <c r="V346" s="60"/>
    </row>
    <row r="347" spans="22:22" x14ac:dyDescent="0.25">
      <c r="V347" s="60"/>
    </row>
    <row r="348" spans="22:22" x14ac:dyDescent="0.25">
      <c r="V348" s="60"/>
    </row>
    <row r="349" spans="22:22" x14ac:dyDescent="0.25">
      <c r="V349" s="60"/>
    </row>
    <row r="350" spans="22:22" x14ac:dyDescent="0.25">
      <c r="V350" s="60"/>
    </row>
    <row r="351" spans="22:22" x14ac:dyDescent="0.25">
      <c r="V351" s="60"/>
    </row>
    <row r="352" spans="22:22" x14ac:dyDescent="0.25">
      <c r="V352" s="60"/>
    </row>
    <row r="353" spans="22:22" x14ac:dyDescent="0.25">
      <c r="V353" s="60"/>
    </row>
    <row r="354" spans="22:22" x14ac:dyDescent="0.25">
      <c r="V354" s="60"/>
    </row>
    <row r="355" spans="22:22" x14ac:dyDescent="0.25">
      <c r="V355" s="60"/>
    </row>
    <row r="356" spans="22:22" x14ac:dyDescent="0.25">
      <c r="V356" s="60"/>
    </row>
    <row r="357" spans="22:22" x14ac:dyDescent="0.25">
      <c r="V357" s="60"/>
    </row>
    <row r="358" spans="22:22" x14ac:dyDescent="0.25">
      <c r="V358" s="60"/>
    </row>
    <row r="359" spans="22:22" x14ac:dyDescent="0.25">
      <c r="V359" s="60"/>
    </row>
    <row r="360" spans="22:22" x14ac:dyDescent="0.25">
      <c r="V360" s="60"/>
    </row>
    <row r="361" spans="22:22" x14ac:dyDescent="0.25">
      <c r="V361" s="60"/>
    </row>
    <row r="362" spans="22:22" x14ac:dyDescent="0.25">
      <c r="V362" s="60"/>
    </row>
    <row r="363" spans="22:22" x14ac:dyDescent="0.25">
      <c r="V363" s="60"/>
    </row>
    <row r="364" spans="22:22" x14ac:dyDescent="0.25">
      <c r="V364" s="60"/>
    </row>
    <row r="365" spans="22:22" x14ac:dyDescent="0.25">
      <c r="V365" s="60"/>
    </row>
    <row r="366" spans="22:22" x14ac:dyDescent="0.25">
      <c r="V366" s="60"/>
    </row>
    <row r="367" spans="22:22" x14ac:dyDescent="0.25">
      <c r="V367" s="60"/>
    </row>
    <row r="368" spans="22:22" x14ac:dyDescent="0.25">
      <c r="V368" s="60"/>
    </row>
    <row r="369" spans="22:22" x14ac:dyDescent="0.25">
      <c r="V369" s="60"/>
    </row>
    <row r="370" spans="22:22" x14ac:dyDescent="0.25">
      <c r="V370" s="60"/>
    </row>
    <row r="371" spans="22:22" x14ac:dyDescent="0.25">
      <c r="V371" s="60"/>
    </row>
    <row r="372" spans="22:22" x14ac:dyDescent="0.25">
      <c r="V372" s="60"/>
    </row>
    <row r="373" spans="22:22" x14ac:dyDescent="0.25">
      <c r="V373" s="60"/>
    </row>
    <row r="374" spans="22:22" x14ac:dyDescent="0.25">
      <c r="V374" s="60"/>
    </row>
    <row r="375" spans="22:22" x14ac:dyDescent="0.25">
      <c r="V375" s="60"/>
    </row>
    <row r="376" spans="22:22" x14ac:dyDescent="0.25">
      <c r="V376" s="60"/>
    </row>
    <row r="377" spans="22:22" x14ac:dyDescent="0.25">
      <c r="V377" s="60"/>
    </row>
    <row r="378" spans="22:22" x14ac:dyDescent="0.25">
      <c r="V378" s="60"/>
    </row>
    <row r="379" spans="22:22" x14ac:dyDescent="0.25">
      <c r="V379" s="60"/>
    </row>
    <row r="380" spans="22:22" x14ac:dyDescent="0.25">
      <c r="V380" s="60"/>
    </row>
    <row r="381" spans="22:22" x14ac:dyDescent="0.25">
      <c r="V381" s="60"/>
    </row>
    <row r="382" spans="22:22" x14ac:dyDescent="0.25">
      <c r="V382" s="60"/>
    </row>
    <row r="383" spans="22:22" x14ac:dyDescent="0.25">
      <c r="V383" s="60"/>
    </row>
    <row r="384" spans="22:22" x14ac:dyDescent="0.25">
      <c r="V384" s="60"/>
    </row>
    <row r="385" spans="22:22" x14ac:dyDescent="0.25">
      <c r="V385" s="60"/>
    </row>
    <row r="386" spans="22:22" x14ac:dyDescent="0.25">
      <c r="V386" s="60"/>
    </row>
    <row r="387" spans="22:22" x14ac:dyDescent="0.25">
      <c r="V387" s="60"/>
    </row>
    <row r="388" spans="22:22" x14ac:dyDescent="0.25">
      <c r="V388" s="60"/>
    </row>
    <row r="389" spans="22:22" x14ac:dyDescent="0.25">
      <c r="V389" s="60"/>
    </row>
    <row r="390" spans="22:22" x14ac:dyDescent="0.25">
      <c r="V390" s="60"/>
    </row>
    <row r="391" spans="22:22" x14ac:dyDescent="0.25">
      <c r="V391" s="60"/>
    </row>
    <row r="392" spans="22:22" x14ac:dyDescent="0.25">
      <c r="V392" s="60"/>
    </row>
    <row r="393" spans="22:22" x14ac:dyDescent="0.25">
      <c r="V393" s="60"/>
    </row>
    <row r="394" spans="22:22" x14ac:dyDescent="0.25">
      <c r="V394" s="60"/>
    </row>
    <row r="395" spans="22:22" x14ac:dyDescent="0.25">
      <c r="V395" s="60"/>
    </row>
    <row r="396" spans="22:22" x14ac:dyDescent="0.25">
      <c r="V396" s="60"/>
    </row>
    <row r="397" spans="22:22" x14ac:dyDescent="0.25">
      <c r="V397" s="60"/>
    </row>
    <row r="398" spans="22:22" x14ac:dyDescent="0.25">
      <c r="V398" s="60"/>
    </row>
    <row r="399" spans="22:22" x14ac:dyDescent="0.25">
      <c r="V399" s="60"/>
    </row>
    <row r="400" spans="22:22" x14ac:dyDescent="0.25">
      <c r="V400" s="60"/>
    </row>
    <row r="401" spans="22:22" x14ac:dyDescent="0.25">
      <c r="V401" s="60"/>
    </row>
    <row r="402" spans="22:22" x14ac:dyDescent="0.25">
      <c r="V402" s="60"/>
    </row>
    <row r="403" spans="22:22" x14ac:dyDescent="0.25">
      <c r="V403" s="60"/>
    </row>
    <row r="404" spans="22:22" x14ac:dyDescent="0.25">
      <c r="V404" s="60"/>
    </row>
    <row r="405" spans="22:22" x14ac:dyDescent="0.25">
      <c r="V405" s="60"/>
    </row>
    <row r="406" spans="22:22" x14ac:dyDescent="0.25">
      <c r="V406" s="60"/>
    </row>
    <row r="407" spans="22:22" x14ac:dyDescent="0.25">
      <c r="V407" s="60"/>
    </row>
    <row r="408" spans="22:22" x14ac:dyDescent="0.25">
      <c r="V408" s="60"/>
    </row>
    <row r="409" spans="22:22" x14ac:dyDescent="0.25">
      <c r="V409" s="60"/>
    </row>
    <row r="410" spans="22:22" x14ac:dyDescent="0.25">
      <c r="V410" s="60"/>
    </row>
    <row r="411" spans="22:22" x14ac:dyDescent="0.25">
      <c r="V411" s="60"/>
    </row>
    <row r="412" spans="22:22" x14ac:dyDescent="0.25">
      <c r="V412" s="60"/>
    </row>
    <row r="413" spans="22:22" x14ac:dyDescent="0.25">
      <c r="V413" s="60"/>
    </row>
    <row r="414" spans="22:22" x14ac:dyDescent="0.25">
      <c r="V414" s="60"/>
    </row>
    <row r="415" spans="22:22" x14ac:dyDescent="0.25">
      <c r="V415" s="60"/>
    </row>
    <row r="416" spans="22:22" x14ac:dyDescent="0.25">
      <c r="V416" s="60"/>
    </row>
    <row r="417" spans="22:22" x14ac:dyDescent="0.25">
      <c r="V417" s="60"/>
    </row>
    <row r="418" spans="22:22" x14ac:dyDescent="0.25">
      <c r="V418" s="60"/>
    </row>
    <row r="419" spans="22:22" x14ac:dyDescent="0.25">
      <c r="V419" s="60"/>
    </row>
    <row r="420" spans="22:22" x14ac:dyDescent="0.25">
      <c r="V420" s="60"/>
    </row>
    <row r="421" spans="22:22" x14ac:dyDescent="0.25">
      <c r="V421" s="60"/>
    </row>
    <row r="422" spans="22:22" x14ac:dyDescent="0.25">
      <c r="V422" s="60"/>
    </row>
    <row r="423" spans="22:22" x14ac:dyDescent="0.25">
      <c r="V423" s="60"/>
    </row>
    <row r="424" spans="22:22" x14ac:dyDescent="0.25">
      <c r="V424" s="60"/>
    </row>
    <row r="425" spans="22:22" x14ac:dyDescent="0.25">
      <c r="V425" s="60"/>
    </row>
    <row r="426" spans="22:22" x14ac:dyDescent="0.25">
      <c r="V426" s="60"/>
    </row>
    <row r="427" spans="22:22" x14ac:dyDescent="0.25">
      <c r="V427" s="60"/>
    </row>
    <row r="428" spans="22:22" x14ac:dyDescent="0.25">
      <c r="V428" s="60"/>
    </row>
    <row r="429" spans="22:22" x14ac:dyDescent="0.25">
      <c r="V429" s="60"/>
    </row>
    <row r="430" spans="22:22" x14ac:dyDescent="0.25">
      <c r="V430" s="60"/>
    </row>
    <row r="431" spans="22:22" x14ac:dyDescent="0.25">
      <c r="V431" s="60"/>
    </row>
    <row r="432" spans="22:22" x14ac:dyDescent="0.25">
      <c r="V432" s="60"/>
    </row>
    <row r="433" spans="22:22" x14ac:dyDescent="0.25">
      <c r="V433" s="60"/>
    </row>
    <row r="434" spans="22:22" x14ac:dyDescent="0.25">
      <c r="V434" s="60"/>
    </row>
    <row r="435" spans="22:22" x14ac:dyDescent="0.25">
      <c r="V435" s="60"/>
    </row>
    <row r="436" spans="22:22" x14ac:dyDescent="0.25">
      <c r="V436" s="60"/>
    </row>
    <row r="437" spans="22:22" x14ac:dyDescent="0.25">
      <c r="V437" s="60"/>
    </row>
    <row r="438" spans="22:22" x14ac:dyDescent="0.25">
      <c r="V438" s="60"/>
    </row>
    <row r="439" spans="22:22" x14ac:dyDescent="0.25">
      <c r="V439" s="60"/>
    </row>
    <row r="440" spans="22:22" x14ac:dyDescent="0.25">
      <c r="V440" s="60"/>
    </row>
    <row r="441" spans="22:22" x14ac:dyDescent="0.25">
      <c r="V441" s="60"/>
    </row>
    <row r="442" spans="22:22" x14ac:dyDescent="0.25">
      <c r="V442" s="60"/>
    </row>
    <row r="443" spans="22:22" x14ac:dyDescent="0.25">
      <c r="V443" s="60"/>
    </row>
    <row r="444" spans="22:22" x14ac:dyDescent="0.25">
      <c r="V444" s="60"/>
    </row>
    <row r="445" spans="22:22" x14ac:dyDescent="0.25">
      <c r="V445" s="60"/>
    </row>
    <row r="446" spans="22:22" x14ac:dyDescent="0.25">
      <c r="V446" s="60"/>
    </row>
    <row r="447" spans="22:22" x14ac:dyDescent="0.25">
      <c r="V447" s="60"/>
    </row>
    <row r="448" spans="22:22" x14ac:dyDescent="0.25">
      <c r="V448" s="60"/>
    </row>
    <row r="449" spans="22:22" x14ac:dyDescent="0.25">
      <c r="V449" s="60"/>
    </row>
    <row r="450" spans="22:22" x14ac:dyDescent="0.25">
      <c r="V450" s="60"/>
    </row>
    <row r="451" spans="22:22" x14ac:dyDescent="0.25">
      <c r="V451" s="60"/>
    </row>
    <row r="452" spans="22:22" x14ac:dyDescent="0.25">
      <c r="V452" s="60"/>
    </row>
    <row r="453" spans="22:22" x14ac:dyDescent="0.25">
      <c r="V453" s="60"/>
    </row>
    <row r="454" spans="22:22" x14ac:dyDescent="0.25">
      <c r="V454" s="60"/>
    </row>
    <row r="455" spans="22:22" x14ac:dyDescent="0.25">
      <c r="V455" s="60"/>
    </row>
    <row r="456" spans="22:22" x14ac:dyDescent="0.25">
      <c r="V456" s="60"/>
    </row>
    <row r="457" spans="22:22" x14ac:dyDescent="0.25">
      <c r="V457" s="60"/>
    </row>
    <row r="458" spans="22:22" x14ac:dyDescent="0.25">
      <c r="V458" s="60"/>
    </row>
    <row r="459" spans="22:22" x14ac:dyDescent="0.25">
      <c r="V459" s="60"/>
    </row>
    <row r="460" spans="22:22" x14ac:dyDescent="0.25">
      <c r="V460" s="60"/>
    </row>
    <row r="461" spans="22:22" x14ac:dyDescent="0.25">
      <c r="V461" s="60"/>
    </row>
    <row r="462" spans="22:22" x14ac:dyDescent="0.25">
      <c r="V462" s="60"/>
    </row>
    <row r="463" spans="22:22" x14ac:dyDescent="0.25">
      <c r="V463" s="60"/>
    </row>
    <row r="464" spans="22:22" x14ac:dyDescent="0.25">
      <c r="V464" s="60"/>
    </row>
    <row r="465" spans="22:22" x14ac:dyDescent="0.25">
      <c r="V465" s="60"/>
    </row>
    <row r="466" spans="22:22" x14ac:dyDescent="0.25">
      <c r="V466" s="60"/>
    </row>
    <row r="467" spans="22:22" x14ac:dyDescent="0.25">
      <c r="V467" s="60"/>
    </row>
    <row r="468" spans="22:22" x14ac:dyDescent="0.25">
      <c r="V468" s="60"/>
    </row>
    <row r="469" spans="22:22" x14ac:dyDescent="0.25">
      <c r="V469" s="60"/>
    </row>
    <row r="470" spans="22:22" x14ac:dyDescent="0.25">
      <c r="V470" s="60"/>
    </row>
    <row r="471" spans="22:22" x14ac:dyDescent="0.25">
      <c r="V471" s="60"/>
    </row>
    <row r="472" spans="22:22" x14ac:dyDescent="0.25">
      <c r="V472" s="60"/>
    </row>
    <row r="473" spans="22:22" x14ac:dyDescent="0.25">
      <c r="V473" s="60"/>
    </row>
    <row r="474" spans="22:22" x14ac:dyDescent="0.25">
      <c r="V474" s="60"/>
    </row>
    <row r="475" spans="22:22" x14ac:dyDescent="0.25">
      <c r="V475" s="60"/>
    </row>
    <row r="476" spans="22:22" x14ac:dyDescent="0.25">
      <c r="V476" s="60"/>
    </row>
    <row r="477" spans="22:22" x14ac:dyDescent="0.25">
      <c r="V477" s="60"/>
    </row>
    <row r="478" spans="22:22" x14ac:dyDescent="0.25">
      <c r="V478" s="60"/>
    </row>
    <row r="479" spans="22:22" x14ac:dyDescent="0.25">
      <c r="V479" s="60"/>
    </row>
    <row r="480" spans="22:22" x14ac:dyDescent="0.25">
      <c r="V480" s="60"/>
    </row>
    <row r="481" spans="22:22" x14ac:dyDescent="0.25">
      <c r="V481" s="60"/>
    </row>
    <row r="482" spans="22:22" x14ac:dyDescent="0.25">
      <c r="V482" s="60"/>
    </row>
    <row r="483" spans="22:22" x14ac:dyDescent="0.25">
      <c r="V483" s="60"/>
    </row>
    <row r="484" spans="22:22" x14ac:dyDescent="0.25">
      <c r="V484" s="60"/>
    </row>
    <row r="485" spans="22:22" x14ac:dyDescent="0.25">
      <c r="V485" s="60"/>
    </row>
    <row r="486" spans="22:22" x14ac:dyDescent="0.25">
      <c r="V486" s="60"/>
    </row>
    <row r="487" spans="22:22" x14ac:dyDescent="0.25">
      <c r="V487" s="60"/>
    </row>
    <row r="488" spans="22:22" x14ac:dyDescent="0.25">
      <c r="V488" s="60"/>
    </row>
    <row r="489" spans="22:22" x14ac:dyDescent="0.25">
      <c r="V489" s="60"/>
    </row>
    <row r="490" spans="22:22" x14ac:dyDescent="0.25">
      <c r="V490" s="60"/>
    </row>
    <row r="491" spans="22:22" x14ac:dyDescent="0.25">
      <c r="V491" s="60"/>
    </row>
    <row r="492" spans="22:22" x14ac:dyDescent="0.25">
      <c r="V492" s="60"/>
    </row>
    <row r="493" spans="22:22" x14ac:dyDescent="0.25">
      <c r="V493" s="60"/>
    </row>
    <row r="494" spans="22:22" x14ac:dyDescent="0.25">
      <c r="V494" s="60"/>
    </row>
    <row r="495" spans="22:22" x14ac:dyDescent="0.25">
      <c r="V495" s="60"/>
    </row>
    <row r="496" spans="22:22" x14ac:dyDescent="0.25">
      <c r="V496" s="60"/>
    </row>
    <row r="497" spans="22:22" x14ac:dyDescent="0.25">
      <c r="V497" s="60"/>
    </row>
    <row r="498" spans="22:22" x14ac:dyDescent="0.25">
      <c r="V498" s="60"/>
    </row>
    <row r="499" spans="22:22" x14ac:dyDescent="0.25">
      <c r="V499" s="60"/>
    </row>
    <row r="500" spans="22:22" x14ac:dyDescent="0.25">
      <c r="V500" s="60"/>
    </row>
    <row r="501" spans="22:22" x14ac:dyDescent="0.25">
      <c r="V501" s="60"/>
    </row>
    <row r="502" spans="22:22" x14ac:dyDescent="0.25">
      <c r="V502" s="60"/>
    </row>
    <row r="503" spans="22:22" x14ac:dyDescent="0.25">
      <c r="V503" s="60"/>
    </row>
    <row r="504" spans="22:22" x14ac:dyDescent="0.25">
      <c r="V504" s="60"/>
    </row>
    <row r="505" spans="22:22" x14ac:dyDescent="0.25">
      <c r="V505" s="60"/>
    </row>
    <row r="506" spans="22:22" x14ac:dyDescent="0.25">
      <c r="V506" s="60"/>
    </row>
    <row r="507" spans="22:22" x14ac:dyDescent="0.25">
      <c r="V507" s="60"/>
    </row>
    <row r="508" spans="22:22" x14ac:dyDescent="0.25">
      <c r="V508" s="60"/>
    </row>
    <row r="509" spans="22:22" x14ac:dyDescent="0.25">
      <c r="V509" s="60"/>
    </row>
    <row r="510" spans="22:22" x14ac:dyDescent="0.25">
      <c r="V510" s="60"/>
    </row>
    <row r="511" spans="22:22" x14ac:dyDescent="0.25">
      <c r="V511" s="60"/>
    </row>
    <row r="512" spans="22:22" x14ac:dyDescent="0.25">
      <c r="V512" s="60"/>
    </row>
    <row r="513" spans="22:22" x14ac:dyDescent="0.25">
      <c r="V513" s="60"/>
    </row>
    <row r="514" spans="22:22" x14ac:dyDescent="0.25">
      <c r="V514" s="60"/>
    </row>
    <row r="515" spans="22:22" x14ac:dyDescent="0.25">
      <c r="V515" s="60"/>
    </row>
    <row r="516" spans="22:22" x14ac:dyDescent="0.25">
      <c r="V516" s="60"/>
    </row>
    <row r="517" spans="22:22" x14ac:dyDescent="0.25">
      <c r="V517" s="60"/>
    </row>
    <row r="518" spans="22:22" x14ac:dyDescent="0.25">
      <c r="V518" s="60"/>
    </row>
    <row r="519" spans="22:22" x14ac:dyDescent="0.25">
      <c r="V519" s="60"/>
    </row>
    <row r="520" spans="22:22" x14ac:dyDescent="0.25">
      <c r="V520" s="60"/>
    </row>
    <row r="521" spans="22:22" x14ac:dyDescent="0.25">
      <c r="V521" s="60"/>
    </row>
    <row r="522" spans="22:22" x14ac:dyDescent="0.25">
      <c r="V522" s="60"/>
    </row>
    <row r="523" spans="22:22" x14ac:dyDescent="0.25">
      <c r="V523" s="60"/>
    </row>
    <row r="524" spans="22:22" x14ac:dyDescent="0.25">
      <c r="V524" s="60"/>
    </row>
    <row r="525" spans="22:22" x14ac:dyDescent="0.25">
      <c r="V525" s="60"/>
    </row>
    <row r="526" spans="22:22" x14ac:dyDescent="0.25">
      <c r="V526" s="60"/>
    </row>
    <row r="527" spans="22:22" x14ac:dyDescent="0.25">
      <c r="V527" s="60"/>
    </row>
    <row r="528" spans="22:22" x14ac:dyDescent="0.25">
      <c r="V528" s="60"/>
    </row>
    <row r="529" spans="22:22" x14ac:dyDescent="0.25">
      <c r="V529" s="60"/>
    </row>
    <row r="530" spans="22:22" x14ac:dyDescent="0.25">
      <c r="V530" s="60"/>
    </row>
    <row r="531" spans="22:22" x14ac:dyDescent="0.25">
      <c r="V531" s="60"/>
    </row>
    <row r="532" spans="22:22" x14ac:dyDescent="0.25">
      <c r="V532" s="60"/>
    </row>
    <row r="533" spans="22:22" x14ac:dyDescent="0.25">
      <c r="V533" s="60"/>
    </row>
    <row r="534" spans="22:22" x14ac:dyDescent="0.25">
      <c r="V534" s="60"/>
    </row>
    <row r="535" spans="22:22" x14ac:dyDescent="0.25">
      <c r="V535" s="60"/>
    </row>
    <row r="536" spans="22:22" x14ac:dyDescent="0.25">
      <c r="V536" s="60"/>
    </row>
    <row r="537" spans="22:22" x14ac:dyDescent="0.25">
      <c r="V537" s="60"/>
    </row>
    <row r="538" spans="22:22" x14ac:dyDescent="0.25">
      <c r="V538" s="60"/>
    </row>
    <row r="539" spans="22:22" x14ac:dyDescent="0.25">
      <c r="V539" s="60"/>
    </row>
    <row r="540" spans="22:22" x14ac:dyDescent="0.25">
      <c r="V540" s="60"/>
    </row>
    <row r="541" spans="22:22" x14ac:dyDescent="0.25">
      <c r="V541" s="60"/>
    </row>
    <row r="542" spans="22:22" x14ac:dyDescent="0.25">
      <c r="V542" s="60"/>
    </row>
    <row r="543" spans="22:22" x14ac:dyDescent="0.25">
      <c r="V543" s="60"/>
    </row>
    <row r="544" spans="22:22" x14ac:dyDescent="0.25">
      <c r="V544" s="60"/>
    </row>
    <row r="545" spans="22:22" x14ac:dyDescent="0.25">
      <c r="V545" s="60"/>
    </row>
    <row r="546" spans="22:22" x14ac:dyDescent="0.25">
      <c r="V546" s="60"/>
    </row>
    <row r="547" spans="22:22" x14ac:dyDescent="0.25">
      <c r="V547" s="60"/>
    </row>
    <row r="548" spans="22:22" x14ac:dyDescent="0.25">
      <c r="V548" s="60"/>
    </row>
    <row r="549" spans="22:22" x14ac:dyDescent="0.25">
      <c r="V549" s="60"/>
    </row>
    <row r="550" spans="22:22" x14ac:dyDescent="0.25">
      <c r="V550" s="60"/>
    </row>
    <row r="551" spans="22:22" x14ac:dyDescent="0.25">
      <c r="V551" s="60"/>
    </row>
    <row r="552" spans="22:22" x14ac:dyDescent="0.25">
      <c r="V552" s="60"/>
    </row>
    <row r="553" spans="22:22" x14ac:dyDescent="0.25">
      <c r="V553" s="60"/>
    </row>
    <row r="554" spans="22:22" x14ac:dyDescent="0.25">
      <c r="V554" s="60"/>
    </row>
    <row r="555" spans="22:22" x14ac:dyDescent="0.25">
      <c r="V555" s="60"/>
    </row>
    <row r="556" spans="22:22" x14ac:dyDescent="0.25">
      <c r="V556" s="60"/>
    </row>
    <row r="557" spans="22:22" x14ac:dyDescent="0.25">
      <c r="V557" s="60"/>
    </row>
    <row r="558" spans="22:22" x14ac:dyDescent="0.25">
      <c r="V558" s="60"/>
    </row>
    <row r="559" spans="22:22" x14ac:dyDescent="0.25">
      <c r="V559" s="60"/>
    </row>
    <row r="560" spans="22:22" x14ac:dyDescent="0.25">
      <c r="V560" s="60"/>
    </row>
    <row r="561" spans="22:22" x14ac:dyDescent="0.25">
      <c r="V561" s="60"/>
    </row>
    <row r="562" spans="22:22" x14ac:dyDescent="0.25">
      <c r="V562" s="60"/>
    </row>
    <row r="563" spans="22:22" x14ac:dyDescent="0.25">
      <c r="V563" s="60"/>
    </row>
    <row r="564" spans="22:22" x14ac:dyDescent="0.25">
      <c r="V564" s="60"/>
    </row>
    <row r="565" spans="22:22" x14ac:dyDescent="0.25">
      <c r="V565" s="60"/>
    </row>
    <row r="566" spans="22:22" x14ac:dyDescent="0.25">
      <c r="V566" s="60"/>
    </row>
    <row r="567" spans="22:22" x14ac:dyDescent="0.25">
      <c r="V567" s="60"/>
    </row>
    <row r="568" spans="22:22" x14ac:dyDescent="0.25">
      <c r="V568" s="60"/>
    </row>
    <row r="569" spans="22:22" x14ac:dyDescent="0.25">
      <c r="V569" s="60"/>
    </row>
    <row r="570" spans="22:22" x14ac:dyDescent="0.25">
      <c r="V570" s="60"/>
    </row>
    <row r="571" spans="22:22" x14ac:dyDescent="0.25">
      <c r="V571" s="60"/>
    </row>
    <row r="572" spans="22:22" x14ac:dyDescent="0.25">
      <c r="V572" s="60"/>
    </row>
    <row r="573" spans="22:22" x14ac:dyDescent="0.25">
      <c r="V573" s="60"/>
    </row>
    <row r="574" spans="22:22" x14ac:dyDescent="0.25">
      <c r="V574" s="60"/>
    </row>
    <row r="575" spans="22:22" x14ac:dyDescent="0.25">
      <c r="V575" s="60"/>
    </row>
    <row r="576" spans="22:22" x14ac:dyDescent="0.25">
      <c r="V576" s="60"/>
    </row>
    <row r="577" spans="22:22" x14ac:dyDescent="0.25">
      <c r="V577" s="60"/>
    </row>
    <row r="578" spans="22:22" x14ac:dyDescent="0.25">
      <c r="V578" s="60"/>
    </row>
    <row r="579" spans="22:22" x14ac:dyDescent="0.25">
      <c r="V579" s="60"/>
    </row>
    <row r="580" spans="22:22" x14ac:dyDescent="0.25">
      <c r="V580" s="60"/>
    </row>
    <row r="581" spans="22:22" x14ac:dyDescent="0.25">
      <c r="V581" s="60"/>
    </row>
    <row r="582" spans="22:22" x14ac:dyDescent="0.25">
      <c r="V582" s="60"/>
    </row>
    <row r="583" spans="22:22" x14ac:dyDescent="0.25">
      <c r="V583" s="60"/>
    </row>
    <row r="584" spans="22:22" x14ac:dyDescent="0.25">
      <c r="V584" s="60"/>
    </row>
    <row r="585" spans="22:22" x14ac:dyDescent="0.25">
      <c r="V585" s="60"/>
    </row>
    <row r="586" spans="22:22" x14ac:dyDescent="0.25">
      <c r="V586" s="60"/>
    </row>
    <row r="587" spans="22:22" x14ac:dyDescent="0.25">
      <c r="V587" s="60"/>
    </row>
    <row r="588" spans="22:22" x14ac:dyDescent="0.25">
      <c r="V588" s="60"/>
    </row>
    <row r="589" spans="22:22" x14ac:dyDescent="0.25">
      <c r="V589" s="60"/>
    </row>
    <row r="590" spans="22:22" x14ac:dyDescent="0.25">
      <c r="V590" s="60"/>
    </row>
    <row r="591" spans="22:22" x14ac:dyDescent="0.25">
      <c r="V591" s="60"/>
    </row>
    <row r="592" spans="22:22" x14ac:dyDescent="0.25">
      <c r="V592" s="60"/>
    </row>
    <row r="593" spans="22:22" x14ac:dyDescent="0.25">
      <c r="V593" s="60"/>
    </row>
    <row r="594" spans="22:22" x14ac:dyDescent="0.25">
      <c r="V594" s="60"/>
    </row>
    <row r="595" spans="22:22" x14ac:dyDescent="0.25">
      <c r="V595" s="60"/>
    </row>
    <row r="596" spans="22:22" x14ac:dyDescent="0.25">
      <c r="V596" s="60"/>
    </row>
    <row r="597" spans="22:22" x14ac:dyDescent="0.25">
      <c r="V597" s="60"/>
    </row>
    <row r="598" spans="22:22" x14ac:dyDescent="0.25">
      <c r="V598" s="60"/>
    </row>
    <row r="599" spans="22:22" x14ac:dyDescent="0.25">
      <c r="V599" s="60"/>
    </row>
    <row r="600" spans="22:22" x14ac:dyDescent="0.25">
      <c r="V600" s="60"/>
    </row>
    <row r="601" spans="22:22" x14ac:dyDescent="0.25">
      <c r="V601" s="60"/>
    </row>
    <row r="602" spans="22:22" x14ac:dyDescent="0.25">
      <c r="V602" s="60"/>
    </row>
    <row r="603" spans="22:22" x14ac:dyDescent="0.25">
      <c r="V603" s="60"/>
    </row>
    <row r="604" spans="22:22" x14ac:dyDescent="0.25">
      <c r="V604" s="60"/>
    </row>
    <row r="605" spans="22:22" x14ac:dyDescent="0.25">
      <c r="V605" s="60"/>
    </row>
    <row r="606" spans="22:22" x14ac:dyDescent="0.25">
      <c r="V606" s="60"/>
    </row>
    <row r="607" spans="22:22" x14ac:dyDescent="0.25">
      <c r="V607" s="60"/>
    </row>
    <row r="608" spans="22:22" x14ac:dyDescent="0.25">
      <c r="V608" s="60"/>
    </row>
    <row r="609" spans="22:22" x14ac:dyDescent="0.25">
      <c r="V609" s="60"/>
    </row>
  </sheetData>
  <mergeCells count="1">
    <mergeCell ref="F2:Q2"/>
  </mergeCells>
  <conditionalFormatting sqref="AG1:AG1048576">
    <cfRule type="containsText" dxfId="0" priority="1" operator="containsText" text="FALSE">
      <formula>NOT(ISERROR(SEARCH("FALSE",AG1)))</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57b4fc2-887f-4752-9e15-7cba9993bc17">
      <Terms xmlns="http://schemas.microsoft.com/office/infopath/2007/PartnerControls"/>
    </lcf76f155ced4ddcb4097134ff3c332f>
    <TaxCatchAll xmlns="c46a9d08-2c15-4b92-b260-63e8f075110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4266C279209D4495E257FC85CFFF80" ma:contentTypeVersion="17" ma:contentTypeDescription="Create a new document." ma:contentTypeScope="" ma:versionID="7ed15ae678ed7dfa96ee8701047c1928">
  <xsd:schema xmlns:xsd="http://www.w3.org/2001/XMLSchema" xmlns:xs="http://www.w3.org/2001/XMLSchema" xmlns:p="http://schemas.microsoft.com/office/2006/metadata/properties" xmlns:ns2="c46a9d08-2c15-4b92-b260-63e8f0751101" xmlns:ns3="757b4fc2-887f-4752-9e15-7cba9993bc17" targetNamespace="http://schemas.microsoft.com/office/2006/metadata/properties" ma:root="true" ma:fieldsID="f73e87a99375050e3b0a2eae8b5f9547" ns2:_="" ns3:_="">
    <xsd:import namespace="c46a9d08-2c15-4b92-b260-63e8f0751101"/>
    <xsd:import namespace="757b4fc2-887f-4752-9e15-7cba9993bc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a9d08-2c15-4b92-b260-63e8f075110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67690b4-833c-4457-8d8c-8681ab38c11e}" ma:internalName="TaxCatchAll" ma:showField="CatchAllData" ma:web="c46a9d08-2c15-4b92-b260-63e8f07511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57b4fc2-887f-4752-9e15-7cba9993bc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54268c3-c449-4155-b7e6-070f04ff923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90A1ED-4FED-4375-9709-A5BD2C2E80F6}">
  <ds:schemaRefs>
    <ds:schemaRef ds:uri="http://schemas.microsoft.com/sharepoint/v3/contenttype/forms"/>
  </ds:schemaRefs>
</ds:datastoreItem>
</file>

<file path=customXml/itemProps2.xml><?xml version="1.0" encoding="utf-8"?>
<ds:datastoreItem xmlns:ds="http://schemas.openxmlformats.org/officeDocument/2006/customXml" ds:itemID="{D9455F2E-AF14-4871-85D2-A5F04372D7CA}">
  <ds:schemaRefs>
    <ds:schemaRef ds:uri="http://purl.org/dc/terms/"/>
    <ds:schemaRef ds:uri="http://schemas.microsoft.com/office/infopath/2007/PartnerControls"/>
    <ds:schemaRef ds:uri="c46a9d08-2c15-4b92-b260-63e8f0751101"/>
    <ds:schemaRef ds:uri="http://purl.org/dc/elements/1.1/"/>
    <ds:schemaRef ds:uri="http://schemas.microsoft.com/office/2006/documentManagement/types"/>
    <ds:schemaRef ds:uri="757b4fc2-887f-4752-9e15-7cba9993bc17"/>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997311E-529A-494F-91F0-01763666A7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a9d08-2c15-4b92-b260-63e8f0751101"/>
    <ds:schemaRef ds:uri="757b4fc2-887f-4752-9e15-7cba9993bc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B2A Summary</vt:lpstr>
      <vt:lpstr>Financial&gt;&gt;&gt;</vt:lpstr>
      <vt:lpstr>Monthly Expenses</vt:lpstr>
      <vt:lpstr>Variances Detail</vt:lpstr>
      <vt:lpstr>Pension and Benefits</vt:lpstr>
      <vt:lpstr>Source Docs&gt;&gt;&gt;</vt:lpstr>
      <vt:lpstr>Revenue_FY25B</vt:lpstr>
      <vt:lpstr>Expenses_FY25B</vt:lpstr>
      <vt:lpstr>'B2A Summary'!Print_Area</vt:lpstr>
      <vt:lpstr>'Monthly Expenses'!Print_Area</vt:lpstr>
      <vt:lpstr>'Variances Detail'!Print_Area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2025-04-29T18:01:35Z</dcterms:created>
  <dcterms:modified xsi:type="dcterms:W3CDTF">2025-07-16T12:30:10Z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0x010100304266C279209D4495E257FC85CFFF80</vt:lpwstr>
  </property>
</Properties>
</file>