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quantaservices-my.sharepoint.com/personal/michael_mount_quantaservices_com/Documents/Documents/Clients/LUMA/Luma IRP/PREB Filings/25.10.17 IRP Report Filing/Workpapers/Section 7.3.4 Thermal Units/"/>
    </mc:Choice>
  </mc:AlternateContent>
  <xr:revisionPtr revIDLastSave="163" documentId="8_{1D769DC6-C1C2-4F8E-8040-A8DA514FF7D0}" xr6:coauthVersionLast="47" xr6:coauthVersionMax="47" xr10:uidLastSave="{B42AED43-AF39-4242-A62A-47A253C1E90A}"/>
  <bookViews>
    <workbookView xWindow="28680" yWindow="-120" windowWidth="29040" windowHeight="15720" xr2:uid="{00000000-000D-0000-FFFF-FFFF00000000}"/>
  </bookViews>
  <sheets>
    <sheet name="Thermal" sheetId="5" r:id="rId1"/>
    <sheet name="BESS" sheetId="6" r:id="rId2"/>
    <sheet name="ATB-Natural Gas FE" sheetId="7" r:id="rId3"/>
    <sheet name="ATB-UBESS" sheetId="8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5" l="1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17" i="5"/>
  <c r="H18" i="5"/>
  <c r="H19" i="5"/>
  <c r="J16" i="5"/>
  <c r="I16" i="5"/>
  <c r="H16" i="5"/>
  <c r="AH292" i="8" l="1"/>
  <c r="AF291" i="8"/>
  <c r="AD291" i="8"/>
  <c r="AG290" i="8"/>
  <c r="W290" i="8"/>
  <c r="U290" i="8"/>
  <c r="O289" i="8"/>
  <c r="AH288" i="8"/>
  <c r="S288" i="8"/>
  <c r="R288" i="8"/>
  <c r="W287" i="8"/>
  <c r="U287" i="8"/>
  <c r="U286" i="8"/>
  <c r="O286" i="8"/>
  <c r="N286" i="8"/>
  <c r="AA285" i="8"/>
  <c r="H285" i="8"/>
  <c r="AD284" i="8"/>
  <c r="AE283" i="8"/>
  <c r="V283" i="8"/>
  <c r="AI282" i="8"/>
  <c r="M282" i="8"/>
  <c r="K282" i="8"/>
  <c r="AC281" i="8"/>
  <c r="I281" i="8"/>
  <c r="AI280" i="8"/>
  <c r="AF280" i="8"/>
  <c r="P280" i="8"/>
  <c r="O280" i="8"/>
  <c r="Y279" i="8"/>
  <c r="R279" i="8"/>
  <c r="N216" i="8"/>
  <c r="AI203" i="8"/>
  <c r="AH203" i="8"/>
  <c r="AG203" i="8"/>
  <c r="AF203" i="8"/>
  <c r="AE203" i="8"/>
  <c r="AD203" i="8"/>
  <c r="AC203" i="8"/>
  <c r="AB203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AI202" i="8"/>
  <c r="AH202" i="8"/>
  <c r="AG202" i="8"/>
  <c r="AF202" i="8"/>
  <c r="AE202" i="8"/>
  <c r="AD202" i="8"/>
  <c r="AC202" i="8"/>
  <c r="AD293" i="8" s="1"/>
  <c r="AB202" i="8"/>
  <c r="AC284" i="8" s="1"/>
  <c r="AA202" i="8"/>
  <c r="AB284" i="8" s="1"/>
  <c r="Z202" i="8"/>
  <c r="Y202" i="8"/>
  <c r="X202" i="8"/>
  <c r="W202" i="8"/>
  <c r="V202" i="8"/>
  <c r="U202" i="8"/>
  <c r="T202" i="8"/>
  <c r="S202" i="8"/>
  <c r="R202" i="8"/>
  <c r="Q202" i="8"/>
  <c r="P202" i="8"/>
  <c r="O202" i="8"/>
  <c r="P290" i="8" s="1"/>
  <c r="N202" i="8"/>
  <c r="M202" i="8"/>
  <c r="L202" i="8"/>
  <c r="K202" i="8"/>
  <c r="J202" i="8"/>
  <c r="I202" i="8"/>
  <c r="H202" i="8"/>
  <c r="G202" i="8"/>
  <c r="AI201" i="8"/>
  <c r="AH201" i="8"/>
  <c r="AG201" i="8"/>
  <c r="AF201" i="8"/>
  <c r="AE201" i="8"/>
  <c r="AD201" i="8"/>
  <c r="AE280" i="8" s="1"/>
  <c r="AC201" i="8"/>
  <c r="AB201" i="8"/>
  <c r="AA201" i="8"/>
  <c r="Z201" i="8"/>
  <c r="Y201" i="8"/>
  <c r="X201" i="8"/>
  <c r="W201" i="8"/>
  <c r="V201" i="8"/>
  <c r="W292" i="8" s="1"/>
  <c r="U201" i="8"/>
  <c r="T201" i="8"/>
  <c r="U283" i="8" s="1"/>
  <c r="S201" i="8"/>
  <c r="R201" i="8"/>
  <c r="Q201" i="8"/>
  <c r="R286" i="8" s="1"/>
  <c r="P201" i="8"/>
  <c r="O201" i="8"/>
  <c r="N201" i="8"/>
  <c r="M201" i="8"/>
  <c r="L201" i="8"/>
  <c r="K201" i="8"/>
  <c r="J201" i="8"/>
  <c r="I201" i="8"/>
  <c r="H201" i="8"/>
  <c r="G201" i="8"/>
  <c r="AI200" i="8"/>
  <c r="AH200" i="8"/>
  <c r="AG200" i="8"/>
  <c r="AF200" i="8"/>
  <c r="AE200" i="8"/>
  <c r="AD200" i="8"/>
  <c r="AC200" i="8"/>
  <c r="AB200" i="8"/>
  <c r="AA200" i="8"/>
  <c r="Z200" i="8"/>
  <c r="Y200" i="8"/>
  <c r="X200" i="8"/>
  <c r="W200" i="8"/>
  <c r="V200" i="8"/>
  <c r="U200" i="8"/>
  <c r="T200" i="8"/>
  <c r="S200" i="8"/>
  <c r="R200" i="8"/>
  <c r="Q200" i="8"/>
  <c r="P200" i="8"/>
  <c r="O200" i="8"/>
  <c r="P279" i="8" s="1"/>
  <c r="N200" i="8"/>
  <c r="M200" i="8"/>
  <c r="L200" i="8"/>
  <c r="K200" i="8"/>
  <c r="L279" i="8" s="1"/>
  <c r="J200" i="8"/>
  <c r="I200" i="8"/>
  <c r="H200" i="8"/>
  <c r="G200" i="8"/>
  <c r="AI199" i="8"/>
  <c r="AH199" i="8"/>
  <c r="AG199" i="8"/>
  <c r="AF199" i="8"/>
  <c r="AE199" i="8"/>
  <c r="AD199" i="8"/>
  <c r="AC199" i="8"/>
  <c r="AB199" i="8"/>
  <c r="AA199" i="8"/>
  <c r="Z199" i="8"/>
  <c r="Y199" i="8"/>
  <c r="X199" i="8"/>
  <c r="W199" i="8"/>
  <c r="V199" i="8"/>
  <c r="U199" i="8"/>
  <c r="T199" i="8"/>
  <c r="S199" i="8"/>
  <c r="R199" i="8"/>
  <c r="Q199" i="8"/>
  <c r="P199" i="8"/>
  <c r="O199" i="8"/>
  <c r="N199" i="8"/>
  <c r="M199" i="8"/>
  <c r="L199" i="8"/>
  <c r="K199" i="8"/>
  <c r="J199" i="8"/>
  <c r="I199" i="8"/>
  <c r="H199" i="8"/>
  <c r="G199" i="8"/>
  <c r="AI198" i="8"/>
  <c r="AH198" i="8"/>
  <c r="AG198" i="8"/>
  <c r="AF198" i="8"/>
  <c r="AE198" i="8"/>
  <c r="AD198" i="8"/>
  <c r="AC198" i="8"/>
  <c r="AB198" i="8"/>
  <c r="AA198" i="8"/>
  <c r="Z198" i="8"/>
  <c r="Y198" i="8"/>
  <c r="X198" i="8"/>
  <c r="W198" i="8"/>
  <c r="V198" i="8"/>
  <c r="U198" i="8"/>
  <c r="T198" i="8"/>
  <c r="S198" i="8"/>
  <c r="R198" i="8"/>
  <c r="Q198" i="8"/>
  <c r="P198" i="8"/>
  <c r="O198" i="8"/>
  <c r="N198" i="8"/>
  <c r="M198" i="8"/>
  <c r="L198" i="8"/>
  <c r="K198" i="8"/>
  <c r="J198" i="8"/>
  <c r="I198" i="8"/>
  <c r="H198" i="8"/>
  <c r="G198" i="8"/>
  <c r="AI197" i="8"/>
  <c r="AH197" i="8"/>
  <c r="AG197" i="8"/>
  <c r="AF197" i="8"/>
  <c r="AE197" i="8"/>
  <c r="AD197" i="8"/>
  <c r="AC197" i="8"/>
  <c r="AB197" i="8"/>
  <c r="AA197" i="8"/>
  <c r="Z197" i="8"/>
  <c r="Y197" i="8"/>
  <c r="X197" i="8"/>
  <c r="W197" i="8"/>
  <c r="V197" i="8"/>
  <c r="U197" i="8"/>
  <c r="T197" i="8"/>
  <c r="S197" i="8"/>
  <c r="R197" i="8"/>
  <c r="Q197" i="8"/>
  <c r="P197" i="8"/>
  <c r="O197" i="8"/>
  <c r="N197" i="8"/>
  <c r="M197" i="8"/>
  <c r="L197" i="8"/>
  <c r="K197" i="8"/>
  <c r="J197" i="8"/>
  <c r="I197" i="8"/>
  <c r="H197" i="8"/>
  <c r="G197" i="8"/>
  <c r="AI196" i="8"/>
  <c r="AH196" i="8"/>
  <c r="AG196" i="8"/>
  <c r="AF196" i="8"/>
  <c r="AE196" i="8"/>
  <c r="AD196" i="8"/>
  <c r="AC196" i="8"/>
  <c r="AB196" i="8"/>
  <c r="AA196" i="8"/>
  <c r="Z196" i="8"/>
  <c r="AA284" i="8" s="1"/>
  <c r="Y196" i="8"/>
  <c r="X196" i="8"/>
  <c r="W196" i="8"/>
  <c r="V196" i="8"/>
  <c r="U196" i="8"/>
  <c r="T196" i="8"/>
  <c r="S196" i="8"/>
  <c r="R196" i="8"/>
  <c r="Q196" i="8"/>
  <c r="R293" i="8" s="1"/>
  <c r="P196" i="8"/>
  <c r="O196" i="8"/>
  <c r="N196" i="8"/>
  <c r="M196" i="8"/>
  <c r="L196" i="8"/>
  <c r="K196" i="8"/>
  <c r="J196" i="8"/>
  <c r="K287" i="8" s="1"/>
  <c r="I196" i="8"/>
  <c r="J290" i="8" s="1"/>
  <c r="H196" i="8"/>
  <c r="G196" i="8"/>
  <c r="AI195" i="8"/>
  <c r="AH195" i="8"/>
  <c r="AI292" i="8" s="1"/>
  <c r="AG195" i="8"/>
  <c r="AH283" i="8" s="1"/>
  <c r="AF195" i="8"/>
  <c r="AE195" i="8"/>
  <c r="AF283" i="8" s="1"/>
  <c r="AD195" i="8"/>
  <c r="AC195" i="8"/>
  <c r="AD292" i="8" s="1"/>
  <c r="AB195" i="8"/>
  <c r="AA195" i="8"/>
  <c r="Z195" i="8"/>
  <c r="Y195" i="8"/>
  <c r="X195" i="8"/>
  <c r="W195" i="8"/>
  <c r="V195" i="8"/>
  <c r="W289" i="8" s="1"/>
  <c r="U195" i="8"/>
  <c r="V286" i="8" s="1"/>
  <c r="T195" i="8"/>
  <c r="S195" i="8"/>
  <c r="R195" i="8"/>
  <c r="S280" i="8" s="1"/>
  <c r="Q195" i="8"/>
  <c r="P195" i="8"/>
  <c r="O195" i="8"/>
  <c r="N195" i="8"/>
  <c r="M195" i="8"/>
  <c r="L195" i="8"/>
  <c r="K195" i="8"/>
  <c r="J195" i="8"/>
  <c r="I195" i="8"/>
  <c r="H195" i="8"/>
  <c r="G195" i="8"/>
  <c r="H292" i="8" s="1"/>
  <c r="AI194" i="8"/>
  <c r="AH194" i="8"/>
  <c r="AG194" i="8"/>
  <c r="AF194" i="8"/>
  <c r="AG288" i="8" s="1"/>
  <c r="AE194" i="8"/>
  <c r="AD194" i="8"/>
  <c r="AC194" i="8"/>
  <c r="AB194" i="8"/>
  <c r="AC285" i="8" s="1"/>
  <c r="AA194" i="8"/>
  <c r="AB291" i="8" s="1"/>
  <c r="Z194" i="8"/>
  <c r="Y194" i="8"/>
  <c r="X194" i="8"/>
  <c r="Y282" i="8" s="1"/>
  <c r="W194" i="8"/>
  <c r="V194" i="8"/>
  <c r="U194" i="8"/>
  <c r="T194" i="8"/>
  <c r="S194" i="8"/>
  <c r="R194" i="8"/>
  <c r="Q194" i="8"/>
  <c r="P194" i="8"/>
  <c r="O194" i="8"/>
  <c r="P288" i="8" s="1"/>
  <c r="N194" i="8"/>
  <c r="O291" i="8" s="1"/>
  <c r="M194" i="8"/>
  <c r="L194" i="8"/>
  <c r="K194" i="8"/>
  <c r="J194" i="8"/>
  <c r="I194" i="8"/>
  <c r="H194" i="8"/>
  <c r="I282" i="8" s="1"/>
  <c r="G194" i="8"/>
  <c r="H279" i="8" s="1"/>
  <c r="AI193" i="8"/>
  <c r="AH193" i="8"/>
  <c r="AG193" i="8"/>
  <c r="AF193" i="8"/>
  <c r="AE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J193" i="8"/>
  <c r="I193" i="8"/>
  <c r="H193" i="8"/>
  <c r="G193" i="8"/>
  <c r="AI192" i="8"/>
  <c r="AH192" i="8"/>
  <c r="AG192" i="8"/>
  <c r="AF192" i="8"/>
  <c r="AE192" i="8"/>
  <c r="AD192" i="8"/>
  <c r="AC192" i="8"/>
  <c r="AB192" i="8"/>
  <c r="AA192" i="8"/>
  <c r="Z192" i="8"/>
  <c r="Y192" i="8"/>
  <c r="X192" i="8"/>
  <c r="W192" i="8"/>
  <c r="V192" i="8"/>
  <c r="U192" i="8"/>
  <c r="T192" i="8"/>
  <c r="S192" i="8"/>
  <c r="R192" i="8"/>
  <c r="Q192" i="8"/>
  <c r="P192" i="8"/>
  <c r="O192" i="8"/>
  <c r="N192" i="8"/>
  <c r="M192" i="8"/>
  <c r="L192" i="8"/>
  <c r="K192" i="8"/>
  <c r="J192" i="8"/>
  <c r="I192" i="8"/>
  <c r="H192" i="8"/>
  <c r="G192" i="8"/>
  <c r="AI191" i="8"/>
  <c r="AH191" i="8"/>
  <c r="AG191" i="8"/>
  <c r="AF191" i="8"/>
  <c r="AE191" i="8"/>
  <c r="AD191" i="8"/>
  <c r="AC191" i="8"/>
  <c r="AB191" i="8"/>
  <c r="AA191" i="8"/>
  <c r="Z191" i="8"/>
  <c r="Y191" i="8"/>
  <c r="X191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AI190" i="8"/>
  <c r="AH190" i="8"/>
  <c r="AG190" i="8"/>
  <c r="AF190" i="8"/>
  <c r="AE190" i="8"/>
  <c r="AD190" i="8"/>
  <c r="AC190" i="8"/>
  <c r="AB190" i="8"/>
  <c r="AA190" i="8"/>
  <c r="Z190" i="8"/>
  <c r="Y190" i="8"/>
  <c r="X190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K190" i="8"/>
  <c r="J190" i="8"/>
  <c r="I190" i="8"/>
  <c r="H190" i="8"/>
  <c r="G190" i="8"/>
  <c r="AI189" i="8"/>
  <c r="AH189" i="8"/>
  <c r="AG189" i="8"/>
  <c r="AF189" i="8"/>
  <c r="AE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AI135" i="8"/>
  <c r="AH135" i="8"/>
  <c r="AB135" i="8"/>
  <c r="AA135" i="8"/>
  <c r="Y135" i="8"/>
  <c r="W135" i="8"/>
  <c r="V135" i="8"/>
  <c r="P135" i="8"/>
  <c r="O135" i="8"/>
  <c r="M135" i="8"/>
  <c r="K135" i="8"/>
  <c r="J135" i="8"/>
  <c r="AG134" i="8"/>
  <c r="AF134" i="8"/>
  <c r="AD134" i="8"/>
  <c r="AB134" i="8"/>
  <c r="AA134" i="8"/>
  <c r="U134" i="8"/>
  <c r="T134" i="8"/>
  <c r="R134" i="8"/>
  <c r="P134" i="8"/>
  <c r="O134" i="8"/>
  <c r="I134" i="8"/>
  <c r="H134" i="8"/>
  <c r="AI133" i="8"/>
  <c r="AG133" i="8"/>
  <c r="AF133" i="8"/>
  <c r="Y133" i="8"/>
  <c r="W133" i="8"/>
  <c r="U133" i="8"/>
  <c r="T133" i="8"/>
  <c r="M133" i="8"/>
  <c r="K133" i="8"/>
  <c r="I133" i="8"/>
  <c r="H133" i="8"/>
  <c r="AE132" i="8"/>
  <c r="AD132" i="8"/>
  <c r="AB132" i="8"/>
  <c r="Z132" i="8"/>
  <c r="Y132" i="8"/>
  <c r="S132" i="8"/>
  <c r="R132" i="8"/>
  <c r="P132" i="8"/>
  <c r="N132" i="8"/>
  <c r="AI131" i="8"/>
  <c r="AG131" i="8"/>
  <c r="AE131" i="8"/>
  <c r="X131" i="8"/>
  <c r="W131" i="8"/>
  <c r="U131" i="8"/>
  <c r="S131" i="8"/>
  <c r="K131" i="8"/>
  <c r="I131" i="8"/>
  <c r="G131" i="8"/>
  <c r="AC130" i="8"/>
  <c r="AB130" i="8"/>
  <c r="Z130" i="8"/>
  <c r="X130" i="8"/>
  <c r="Q130" i="8"/>
  <c r="P130" i="8"/>
  <c r="N130" i="8"/>
  <c r="AH129" i="8"/>
  <c r="AG129" i="8"/>
  <c r="AF129" i="8"/>
  <c r="AE129" i="8"/>
  <c r="AC129" i="8"/>
  <c r="AB129" i="8"/>
  <c r="U129" i="8"/>
  <c r="S129" i="8"/>
  <c r="Q129" i="8"/>
  <c r="I129" i="8"/>
  <c r="H129" i="8"/>
  <c r="G129" i="8"/>
  <c r="Z128" i="8"/>
  <c r="Y128" i="8"/>
  <c r="X128" i="8"/>
  <c r="Q128" i="8"/>
  <c r="O128" i="8"/>
  <c r="N128" i="8"/>
  <c r="AE127" i="8"/>
  <c r="AC127" i="8"/>
  <c r="AA127" i="8"/>
  <c r="Z127" i="8"/>
  <c r="S127" i="8"/>
  <c r="R127" i="8"/>
  <c r="O127" i="8"/>
  <c r="J127" i="8"/>
  <c r="G127" i="8"/>
  <c r="AI126" i="8"/>
  <c r="AH126" i="8"/>
  <c r="AF126" i="8"/>
  <c r="X126" i="8"/>
  <c r="W126" i="8"/>
  <c r="V126" i="8"/>
  <c r="T126" i="8"/>
  <c r="O126" i="8"/>
  <c r="M126" i="8"/>
  <c r="L126" i="8"/>
  <c r="K126" i="8"/>
  <c r="AC125" i="8"/>
  <c r="AB125" i="8"/>
  <c r="Y125" i="8"/>
  <c r="T125" i="8"/>
  <c r="Q125" i="8"/>
  <c r="L125" i="8"/>
  <c r="H125" i="8"/>
  <c r="AI124" i="8"/>
  <c r="AH124" i="8"/>
  <c r="AG124" i="8"/>
  <c r="AF124" i="8"/>
  <c r="AD124" i="8"/>
  <c r="V124" i="8"/>
  <c r="T124" i="8"/>
  <c r="R124" i="8"/>
  <c r="K124" i="8"/>
  <c r="J124" i="8"/>
  <c r="I124" i="8"/>
  <c r="H124" i="8"/>
  <c r="AA123" i="8"/>
  <c r="Z123" i="8"/>
  <c r="Y123" i="8"/>
  <c r="R123" i="8"/>
  <c r="P123" i="8"/>
  <c r="O123" i="8"/>
  <c r="AI122" i="8"/>
  <c r="AG122" i="8"/>
  <c r="AF122" i="8"/>
  <c r="AD122" i="8"/>
  <c r="AB122" i="8"/>
  <c r="W122" i="8"/>
  <c r="T122" i="8"/>
  <c r="S122" i="8"/>
  <c r="P122" i="8"/>
  <c r="H122" i="8"/>
  <c r="G122" i="8"/>
  <c r="AI121" i="8"/>
  <c r="AG121" i="8"/>
  <c r="Y121" i="8"/>
  <c r="X121" i="8"/>
  <c r="W121" i="8"/>
  <c r="U121" i="8"/>
  <c r="P121" i="8"/>
  <c r="N121" i="8"/>
  <c r="M121" i="8"/>
  <c r="L121" i="8"/>
  <c r="AI118" i="8"/>
  <c r="AH118" i="8"/>
  <c r="AG118" i="8"/>
  <c r="AF118" i="8"/>
  <c r="AF135" i="8" s="1"/>
  <c r="AE118" i="8"/>
  <c r="AE135" i="8" s="1"/>
  <c r="AD118" i="8"/>
  <c r="AC118" i="8"/>
  <c r="AC135" i="8" s="1"/>
  <c r="AB118" i="8"/>
  <c r="AA118" i="8"/>
  <c r="Z118" i="8"/>
  <c r="Z135" i="8" s="1"/>
  <c r="Y118" i="8"/>
  <c r="X118" i="8"/>
  <c r="X135" i="8" s="1"/>
  <c r="W118" i="8"/>
  <c r="V118" i="8"/>
  <c r="U118" i="8"/>
  <c r="T118" i="8"/>
  <c r="T135" i="8" s="1"/>
  <c r="S118" i="8"/>
  <c r="S135" i="8" s="1"/>
  <c r="R118" i="8"/>
  <c r="Q118" i="8"/>
  <c r="P118" i="8"/>
  <c r="O118" i="8"/>
  <c r="N118" i="8"/>
  <c r="N135" i="8" s="1"/>
  <c r="M118" i="8"/>
  <c r="L118" i="8"/>
  <c r="L135" i="8" s="1"/>
  <c r="K118" i="8"/>
  <c r="J118" i="8"/>
  <c r="I118" i="8"/>
  <c r="H118" i="8"/>
  <c r="H135" i="8" s="1"/>
  <c r="G118" i="8"/>
  <c r="AI117" i="8"/>
  <c r="AH117" i="8"/>
  <c r="AG117" i="8"/>
  <c r="AF117" i="8"/>
  <c r="AE117" i="8"/>
  <c r="AE134" i="8" s="1"/>
  <c r="AD117" i="8"/>
  <c r="AC117" i="8"/>
  <c r="AC134" i="8" s="1"/>
  <c r="AB117" i="8"/>
  <c r="AA117" i="8"/>
  <c r="Z117" i="8"/>
  <c r="Y117" i="8"/>
  <c r="Y134" i="8" s="1"/>
  <c r="X117" i="8"/>
  <c r="X134" i="8" s="1"/>
  <c r="W117" i="8"/>
  <c r="V117" i="8"/>
  <c r="V134" i="8" s="1"/>
  <c r="U117" i="8"/>
  <c r="T117" i="8"/>
  <c r="S117" i="8"/>
  <c r="S134" i="8" s="1"/>
  <c r="R117" i="8"/>
  <c r="Q117" i="8"/>
  <c r="Q134" i="8" s="1"/>
  <c r="P117" i="8"/>
  <c r="O117" i="8"/>
  <c r="N117" i="8"/>
  <c r="M117" i="8"/>
  <c r="M134" i="8" s="1"/>
  <c r="L117" i="8"/>
  <c r="L134" i="8" s="1"/>
  <c r="K117" i="8"/>
  <c r="J117" i="8"/>
  <c r="I117" i="8"/>
  <c r="H117" i="8"/>
  <c r="G117" i="8"/>
  <c r="G134" i="8" s="1"/>
  <c r="AI116" i="8"/>
  <c r="AH116" i="8"/>
  <c r="AH133" i="8" s="1"/>
  <c r="AG116" i="8"/>
  <c r="AF116" i="8"/>
  <c r="AE116" i="8"/>
  <c r="AD116" i="8"/>
  <c r="AD133" i="8" s="1"/>
  <c r="AC116" i="8"/>
  <c r="AC133" i="8" s="1"/>
  <c r="AB116" i="8"/>
  <c r="AA116" i="8"/>
  <c r="AA133" i="8" s="1"/>
  <c r="Z116" i="8"/>
  <c r="Z133" i="8" s="1"/>
  <c r="Y116" i="8"/>
  <c r="X116" i="8"/>
  <c r="X133" i="8" s="1"/>
  <c r="W116" i="8"/>
  <c r="V116" i="8"/>
  <c r="V133" i="8" s="1"/>
  <c r="U116" i="8"/>
  <c r="T116" i="8"/>
  <c r="S116" i="8"/>
  <c r="R116" i="8"/>
  <c r="R133" i="8" s="1"/>
  <c r="Q116" i="8"/>
  <c r="Q133" i="8" s="1"/>
  <c r="P116" i="8"/>
  <c r="O116" i="8"/>
  <c r="O133" i="8" s="1"/>
  <c r="N116" i="8"/>
  <c r="N133" i="8" s="1"/>
  <c r="M116" i="8"/>
  <c r="L116" i="8"/>
  <c r="L133" i="8" s="1"/>
  <c r="K116" i="8"/>
  <c r="J116" i="8"/>
  <c r="J133" i="8" s="1"/>
  <c r="I116" i="8"/>
  <c r="H116" i="8"/>
  <c r="G116" i="8"/>
  <c r="AI115" i="8"/>
  <c r="AI132" i="8" s="1"/>
  <c r="AH115" i="8"/>
  <c r="AH132" i="8" s="1"/>
  <c r="AG115" i="8"/>
  <c r="AF115" i="8"/>
  <c r="AE115" i="8"/>
  <c r="AD115" i="8"/>
  <c r="AC115" i="8"/>
  <c r="AC132" i="8" s="1"/>
  <c r="AB115" i="8"/>
  <c r="AA115" i="8"/>
  <c r="AA132" i="8" s="1"/>
  <c r="Z115" i="8"/>
  <c r="Y115" i="8"/>
  <c r="X115" i="8"/>
  <c r="W115" i="8"/>
  <c r="W132" i="8" s="1"/>
  <c r="V115" i="8"/>
  <c r="V132" i="8" s="1"/>
  <c r="U115" i="8"/>
  <c r="T115" i="8"/>
  <c r="S115" i="8"/>
  <c r="R115" i="8"/>
  <c r="Q115" i="8"/>
  <c r="Q132" i="8" s="1"/>
  <c r="P115" i="8"/>
  <c r="O115" i="8"/>
  <c r="O132" i="8" s="1"/>
  <c r="N115" i="8"/>
  <c r="M115" i="8"/>
  <c r="L115" i="8"/>
  <c r="K115" i="8"/>
  <c r="K132" i="8" s="1"/>
  <c r="J115" i="8"/>
  <c r="J132" i="8" s="1"/>
  <c r="I115" i="8"/>
  <c r="H115" i="8"/>
  <c r="H132" i="8" s="1"/>
  <c r="G115" i="8"/>
  <c r="AI114" i="8"/>
  <c r="AH114" i="8"/>
  <c r="AH131" i="8" s="1"/>
  <c r="AG114" i="8"/>
  <c r="AF114" i="8"/>
  <c r="AF131" i="8" s="1"/>
  <c r="AE114" i="8"/>
  <c r="AD114" i="8"/>
  <c r="AC114" i="8"/>
  <c r="AB114" i="8"/>
  <c r="AB131" i="8" s="1"/>
  <c r="AA114" i="8"/>
  <c r="AA131" i="8" s="1"/>
  <c r="Z114" i="8"/>
  <c r="Y114" i="8"/>
  <c r="X114" i="8"/>
  <c r="W114" i="8"/>
  <c r="V114" i="8"/>
  <c r="V131" i="8" s="1"/>
  <c r="U114" i="8"/>
  <c r="T114" i="8"/>
  <c r="T131" i="8" s="1"/>
  <c r="S114" i="8"/>
  <c r="R114" i="8"/>
  <c r="Q114" i="8"/>
  <c r="P114" i="8"/>
  <c r="O114" i="8"/>
  <c r="O131" i="8" s="1"/>
  <c r="N114" i="8"/>
  <c r="M114" i="8"/>
  <c r="L114" i="8"/>
  <c r="K114" i="8"/>
  <c r="J114" i="8"/>
  <c r="J131" i="8" s="1"/>
  <c r="I114" i="8"/>
  <c r="H114" i="8"/>
  <c r="H131" i="8" s="1"/>
  <c r="G114" i="8"/>
  <c r="AI113" i="8"/>
  <c r="AH113" i="8"/>
  <c r="AG113" i="8"/>
  <c r="AG130" i="8" s="1"/>
  <c r="AF113" i="8"/>
  <c r="AF130" i="8" s="1"/>
  <c r="AE113" i="8"/>
  <c r="AD113" i="8"/>
  <c r="AD130" i="8" s="1"/>
  <c r="AC113" i="8"/>
  <c r="AB113" i="8"/>
  <c r="AA113" i="8"/>
  <c r="AA130" i="8" s="1"/>
  <c r="Z113" i="8"/>
  <c r="Y113" i="8"/>
  <c r="Y130" i="8" s="1"/>
  <c r="X113" i="8"/>
  <c r="W113" i="8"/>
  <c r="V113" i="8"/>
  <c r="U113" i="8"/>
  <c r="U130" i="8" s="1"/>
  <c r="T113" i="8"/>
  <c r="T130" i="8" s="1"/>
  <c r="S113" i="8"/>
  <c r="R113" i="8"/>
  <c r="R130" i="8" s="1"/>
  <c r="Q113" i="8"/>
  <c r="P113" i="8"/>
  <c r="O113" i="8"/>
  <c r="O130" i="8" s="1"/>
  <c r="N113" i="8"/>
  <c r="M113" i="8"/>
  <c r="M130" i="8" s="1"/>
  <c r="L113" i="8"/>
  <c r="L130" i="8" s="1"/>
  <c r="K113" i="8"/>
  <c r="J113" i="8"/>
  <c r="J130" i="8" s="1"/>
  <c r="I113" i="8"/>
  <c r="H113" i="8"/>
  <c r="H130" i="8" s="1"/>
  <c r="G113" i="8"/>
  <c r="G130" i="8" s="1"/>
  <c r="AI112" i="8"/>
  <c r="AI129" i="8" s="1"/>
  <c r="AH112" i="8"/>
  <c r="AG112" i="8"/>
  <c r="AF112" i="8"/>
  <c r="AE112" i="8"/>
  <c r="AD112" i="8"/>
  <c r="AD129" i="8" s="1"/>
  <c r="AC112" i="8"/>
  <c r="AB112" i="8"/>
  <c r="AA112" i="8"/>
  <c r="AA129" i="8" s="1"/>
  <c r="Z112" i="8"/>
  <c r="Z129" i="8" s="1"/>
  <c r="Y112" i="8"/>
  <c r="Y129" i="8" s="1"/>
  <c r="X112" i="8"/>
  <c r="W112" i="8"/>
  <c r="W129" i="8" s="1"/>
  <c r="V112" i="8"/>
  <c r="V129" i="8" s="1"/>
  <c r="U112" i="8"/>
  <c r="T112" i="8"/>
  <c r="T129" i="8" s="1"/>
  <c r="S112" i="8"/>
  <c r="R112" i="8"/>
  <c r="R129" i="8" s="1"/>
  <c r="Q112" i="8"/>
  <c r="P112" i="8"/>
  <c r="O112" i="8"/>
  <c r="O129" i="8" s="1"/>
  <c r="N112" i="8"/>
  <c r="N129" i="8" s="1"/>
  <c r="M112" i="8"/>
  <c r="M129" i="8" s="1"/>
  <c r="L112" i="8"/>
  <c r="K112" i="8"/>
  <c r="J112" i="8"/>
  <c r="J129" i="8" s="1"/>
  <c r="I112" i="8"/>
  <c r="H112" i="8"/>
  <c r="G112" i="8"/>
  <c r="AI111" i="8"/>
  <c r="AI128" i="8" s="1"/>
  <c r="AH111" i="8"/>
  <c r="AH128" i="8" s="1"/>
  <c r="AG111" i="8"/>
  <c r="AF111" i="8"/>
  <c r="AE111" i="8"/>
  <c r="AE128" i="8" s="1"/>
  <c r="AD111" i="8"/>
  <c r="AD128" i="8" s="1"/>
  <c r="AC111" i="8"/>
  <c r="AB111" i="8"/>
  <c r="AB128" i="8" s="1"/>
  <c r="AA111" i="8"/>
  <c r="Z111" i="8"/>
  <c r="Y111" i="8"/>
  <c r="X111" i="8"/>
  <c r="W111" i="8"/>
  <c r="W128" i="8" s="1"/>
  <c r="V111" i="8"/>
  <c r="V128" i="8" s="1"/>
  <c r="U111" i="8"/>
  <c r="T111" i="8"/>
  <c r="T128" i="8" s="1"/>
  <c r="S111" i="8"/>
  <c r="R111" i="8"/>
  <c r="R128" i="8" s="1"/>
  <c r="Q111" i="8"/>
  <c r="P111" i="8"/>
  <c r="P128" i="8" s="1"/>
  <c r="O111" i="8"/>
  <c r="N111" i="8"/>
  <c r="M111" i="8"/>
  <c r="M128" i="8" s="1"/>
  <c r="L111" i="8"/>
  <c r="L128" i="8" s="1"/>
  <c r="K111" i="8"/>
  <c r="K128" i="8" s="1"/>
  <c r="J111" i="8"/>
  <c r="J128" i="8" s="1"/>
  <c r="I111" i="8"/>
  <c r="H111" i="8"/>
  <c r="G111" i="8"/>
  <c r="AI110" i="8"/>
  <c r="AI127" i="8" s="1"/>
  <c r="AH110" i="8"/>
  <c r="AG110" i="8"/>
  <c r="AG127" i="8" s="1"/>
  <c r="AF110" i="8"/>
  <c r="AF127" i="8" s="1"/>
  <c r="AE110" i="8"/>
  <c r="AD110" i="8"/>
  <c r="AD127" i="8" s="1"/>
  <c r="AC110" i="8"/>
  <c r="AB110" i="8"/>
  <c r="AB127" i="8" s="1"/>
  <c r="AA110" i="8"/>
  <c r="Z110" i="8"/>
  <c r="Y110" i="8"/>
  <c r="X110" i="8"/>
  <c r="W110" i="8"/>
  <c r="W127" i="8" s="1"/>
  <c r="V110" i="8"/>
  <c r="V127" i="8" s="1"/>
  <c r="U110" i="8"/>
  <c r="T110" i="8"/>
  <c r="T127" i="8" s="1"/>
  <c r="S110" i="8"/>
  <c r="R110" i="8"/>
  <c r="Q110" i="8"/>
  <c r="Q127" i="8" s="1"/>
  <c r="P110" i="8"/>
  <c r="P127" i="8" s="1"/>
  <c r="O110" i="8"/>
  <c r="N110" i="8"/>
  <c r="M110" i="8"/>
  <c r="M127" i="8" s="1"/>
  <c r="L110" i="8"/>
  <c r="K110" i="8"/>
  <c r="K127" i="8" s="1"/>
  <c r="J110" i="8"/>
  <c r="I110" i="8"/>
  <c r="I127" i="8" s="1"/>
  <c r="H110" i="8"/>
  <c r="G110" i="8"/>
  <c r="AI109" i="8"/>
  <c r="AH109" i="8"/>
  <c r="AG109" i="8"/>
  <c r="AF109" i="8"/>
  <c r="AE109" i="8"/>
  <c r="AD109" i="8"/>
  <c r="AD126" i="8" s="1"/>
  <c r="AC109" i="8"/>
  <c r="AC126" i="8" s="1"/>
  <c r="AB109" i="8"/>
  <c r="AB126" i="8" s="1"/>
  <c r="AA109" i="8"/>
  <c r="Z109" i="8"/>
  <c r="Y109" i="8"/>
  <c r="Y126" i="8" s="1"/>
  <c r="X109" i="8"/>
  <c r="W109" i="8"/>
  <c r="V109" i="8"/>
  <c r="U109" i="8"/>
  <c r="T109" i="8"/>
  <c r="S109" i="8"/>
  <c r="R109" i="8"/>
  <c r="R126" i="8" s="1"/>
  <c r="Q109" i="8"/>
  <c r="Q126" i="8" s="1"/>
  <c r="P109" i="8"/>
  <c r="P126" i="8" s="1"/>
  <c r="O109" i="8"/>
  <c r="N109" i="8"/>
  <c r="M109" i="8"/>
  <c r="L109" i="8"/>
  <c r="K109" i="8"/>
  <c r="J109" i="8"/>
  <c r="J126" i="8" s="1"/>
  <c r="I109" i="8"/>
  <c r="H109" i="8"/>
  <c r="H126" i="8" s="1"/>
  <c r="G109" i="8"/>
  <c r="AI108" i="8"/>
  <c r="AI125" i="8" s="1"/>
  <c r="AH108" i="8"/>
  <c r="AH125" i="8" s="1"/>
  <c r="AG108" i="8"/>
  <c r="AG125" i="8" s="1"/>
  <c r="AF108" i="8"/>
  <c r="AE108" i="8"/>
  <c r="AE125" i="8" s="1"/>
  <c r="AD108" i="8"/>
  <c r="AC108" i="8"/>
  <c r="AB108" i="8"/>
  <c r="AA108" i="8"/>
  <c r="AA125" i="8" s="1"/>
  <c r="Z108" i="8"/>
  <c r="Y108" i="8"/>
  <c r="X108" i="8"/>
  <c r="W108" i="8"/>
  <c r="V108" i="8"/>
  <c r="V125" i="8" s="1"/>
  <c r="U108" i="8"/>
  <c r="U125" i="8" s="1"/>
  <c r="T108" i="8"/>
  <c r="S108" i="8"/>
  <c r="S125" i="8" s="1"/>
  <c r="R108" i="8"/>
  <c r="R125" i="8" s="1"/>
  <c r="Q108" i="8"/>
  <c r="P108" i="8"/>
  <c r="P125" i="8" s="1"/>
  <c r="O108" i="8"/>
  <c r="O125" i="8" s="1"/>
  <c r="N108" i="8"/>
  <c r="M108" i="8"/>
  <c r="M125" i="8" s="1"/>
  <c r="L108" i="8"/>
  <c r="K108" i="8"/>
  <c r="K125" i="8" s="1"/>
  <c r="J108" i="8"/>
  <c r="I108" i="8"/>
  <c r="I125" i="8" s="1"/>
  <c r="H108" i="8"/>
  <c r="G108" i="8"/>
  <c r="G125" i="8" s="1"/>
  <c r="AI107" i="8"/>
  <c r="AH107" i="8"/>
  <c r="AG107" i="8"/>
  <c r="AF107" i="8"/>
  <c r="AE107" i="8"/>
  <c r="AD107" i="8"/>
  <c r="AC107" i="8"/>
  <c r="AB107" i="8"/>
  <c r="AB124" i="8" s="1"/>
  <c r="AA107" i="8"/>
  <c r="AA124" i="8" s="1"/>
  <c r="Z107" i="8"/>
  <c r="Z124" i="8" s="1"/>
  <c r="Y107" i="8"/>
  <c r="X107" i="8"/>
  <c r="X124" i="8" s="1"/>
  <c r="W107" i="8"/>
  <c r="W124" i="8" s="1"/>
  <c r="V107" i="8"/>
  <c r="U107" i="8"/>
  <c r="U124" i="8" s="1"/>
  <c r="T107" i="8"/>
  <c r="S107" i="8"/>
  <c r="R107" i="8"/>
  <c r="Q107" i="8"/>
  <c r="P107" i="8"/>
  <c r="P124" i="8" s="1"/>
  <c r="O107" i="8"/>
  <c r="O124" i="8" s="1"/>
  <c r="N107" i="8"/>
  <c r="N124" i="8" s="1"/>
  <c r="M107" i="8"/>
  <c r="L107" i="8"/>
  <c r="K107" i="8"/>
  <c r="J107" i="8"/>
  <c r="I107" i="8"/>
  <c r="H107" i="8"/>
  <c r="G107" i="8"/>
  <c r="AI106" i="8"/>
  <c r="AI123" i="8" s="1"/>
  <c r="AH106" i="8"/>
  <c r="AG106" i="8"/>
  <c r="AF106" i="8"/>
  <c r="AF123" i="8" s="1"/>
  <c r="AE106" i="8"/>
  <c r="AE123" i="8" s="1"/>
  <c r="AD106" i="8"/>
  <c r="AC106" i="8"/>
  <c r="AC123" i="8" s="1"/>
  <c r="AB106" i="8"/>
  <c r="AA106" i="8"/>
  <c r="Z106" i="8"/>
  <c r="Y106" i="8"/>
  <c r="X106" i="8"/>
  <c r="W106" i="8"/>
  <c r="W123" i="8" s="1"/>
  <c r="V106" i="8"/>
  <c r="U106" i="8"/>
  <c r="U123" i="8" s="1"/>
  <c r="T106" i="8"/>
  <c r="S106" i="8"/>
  <c r="S123" i="8" s="1"/>
  <c r="R106" i="8"/>
  <c r="Q106" i="8"/>
  <c r="Q123" i="8" s="1"/>
  <c r="P106" i="8"/>
  <c r="O106" i="8"/>
  <c r="N106" i="8"/>
  <c r="N123" i="8" s="1"/>
  <c r="M106" i="8"/>
  <c r="M123" i="8" s="1"/>
  <c r="L106" i="8"/>
  <c r="K106" i="8"/>
  <c r="K123" i="8" s="1"/>
  <c r="J106" i="8"/>
  <c r="I106" i="8"/>
  <c r="H106" i="8"/>
  <c r="H123" i="8" s="1"/>
  <c r="G106" i="8"/>
  <c r="AI105" i="8"/>
  <c r="AH105" i="8"/>
  <c r="AH122" i="8" s="1"/>
  <c r="AG105" i="8"/>
  <c r="AF105" i="8"/>
  <c r="AE105" i="8"/>
  <c r="AE122" i="8" s="1"/>
  <c r="AD105" i="8"/>
  <c r="AC105" i="8"/>
  <c r="AB105" i="8"/>
  <c r="AA105" i="8"/>
  <c r="Z105" i="8"/>
  <c r="Y105" i="8"/>
  <c r="X105" i="8"/>
  <c r="X122" i="8" s="1"/>
  <c r="W105" i="8"/>
  <c r="V105" i="8"/>
  <c r="V122" i="8" s="1"/>
  <c r="U105" i="8"/>
  <c r="U122" i="8" s="1"/>
  <c r="T105" i="8"/>
  <c r="S105" i="8"/>
  <c r="R105" i="8"/>
  <c r="R122" i="8" s="1"/>
  <c r="Q105" i="8"/>
  <c r="P105" i="8"/>
  <c r="O105" i="8"/>
  <c r="N105" i="8"/>
  <c r="N122" i="8" s="1"/>
  <c r="M105" i="8"/>
  <c r="L105" i="8"/>
  <c r="L122" i="8" s="1"/>
  <c r="K105" i="8"/>
  <c r="K122" i="8" s="1"/>
  <c r="J105" i="8"/>
  <c r="J122" i="8" s="1"/>
  <c r="I105" i="8"/>
  <c r="I122" i="8" s="1"/>
  <c r="H105" i="8"/>
  <c r="G105" i="8"/>
  <c r="AI104" i="8"/>
  <c r="AH104" i="8"/>
  <c r="AG104" i="8"/>
  <c r="AF104" i="8"/>
  <c r="AE104" i="8"/>
  <c r="AE121" i="8" s="1"/>
  <c r="AD104" i="8"/>
  <c r="AD121" i="8" s="1"/>
  <c r="AC104" i="8"/>
  <c r="AC121" i="8" s="1"/>
  <c r="AB104" i="8"/>
  <c r="AA104" i="8"/>
  <c r="Z104" i="8"/>
  <c r="Z121" i="8" s="1"/>
  <c r="Y104" i="8"/>
  <c r="X104" i="8"/>
  <c r="W104" i="8"/>
  <c r="V104" i="8"/>
  <c r="U104" i="8"/>
  <c r="T104" i="8"/>
  <c r="S104" i="8"/>
  <c r="S121" i="8" s="1"/>
  <c r="R104" i="8"/>
  <c r="R121" i="8" s="1"/>
  <c r="Q104" i="8"/>
  <c r="Q121" i="8" s="1"/>
  <c r="P104" i="8"/>
  <c r="O104" i="8"/>
  <c r="N104" i="8"/>
  <c r="M104" i="8"/>
  <c r="L104" i="8"/>
  <c r="K104" i="8"/>
  <c r="K121" i="8" s="1"/>
  <c r="J104" i="8"/>
  <c r="I104" i="8"/>
  <c r="I121" i="8" s="1"/>
  <c r="H104" i="8"/>
  <c r="G104" i="8"/>
  <c r="AI59" i="8"/>
  <c r="AI62" i="8" s="1"/>
  <c r="AH59" i="8"/>
  <c r="AG59" i="8"/>
  <c r="AC59" i="8"/>
  <c r="AA59" i="8"/>
  <c r="V59" i="8"/>
  <c r="U59" i="8"/>
  <c r="T59" i="8"/>
  <c r="P59" i="8"/>
  <c r="N59" i="8"/>
  <c r="I59" i="8"/>
  <c r="H59" i="8"/>
  <c r="G59" i="8"/>
  <c r="AF58" i="8"/>
  <c r="AD58" i="8"/>
  <c r="Y58" i="8"/>
  <c r="Y214" i="8" s="1"/>
  <c r="X58" i="8"/>
  <c r="V58" i="8"/>
  <c r="S58" i="8"/>
  <c r="Q58" i="8"/>
  <c r="L58" i="8"/>
  <c r="J58" i="8"/>
  <c r="I58" i="8"/>
  <c r="AI57" i="8"/>
  <c r="AG57" i="8"/>
  <c r="AA57" i="8"/>
  <c r="AA216" i="8" s="1"/>
  <c r="Z57" i="8"/>
  <c r="Y57" i="8"/>
  <c r="V57" i="8"/>
  <c r="T57" i="8"/>
  <c r="N57" i="8"/>
  <c r="M57" i="8"/>
  <c r="L57" i="8"/>
  <c r="I57" i="8"/>
  <c r="G57" i="8"/>
  <c r="AD56" i="8"/>
  <c r="AC56" i="8"/>
  <c r="AB56" i="8"/>
  <c r="Y56" i="8"/>
  <c r="W56" i="8"/>
  <c r="Q56" i="8"/>
  <c r="P56" i="8"/>
  <c r="O56" i="8"/>
  <c r="L56" i="8"/>
  <c r="J56" i="8"/>
  <c r="AH52" i="8"/>
  <c r="AB52" i="8"/>
  <c r="AA52" i="8"/>
  <c r="Z52" i="8"/>
  <c r="W52" i="8"/>
  <c r="U52" i="8"/>
  <c r="O52" i="8"/>
  <c r="N52" i="8"/>
  <c r="M52" i="8"/>
  <c r="J52" i="8"/>
  <c r="H52" i="8"/>
  <c r="AE51" i="8"/>
  <c r="AD51" i="8"/>
  <c r="AC51" i="8"/>
  <c r="AC54" i="8" s="1"/>
  <c r="Z51" i="8"/>
  <c r="X51" i="8"/>
  <c r="X54" i="8" s="1"/>
  <c r="R51" i="8"/>
  <c r="Q51" i="8"/>
  <c r="P51" i="8"/>
  <c r="M51" i="8"/>
  <c r="K51" i="8"/>
  <c r="AH50" i="8"/>
  <c r="AG50" i="8"/>
  <c r="AF50" i="8"/>
  <c r="AC50" i="8"/>
  <c r="AC53" i="8" s="1"/>
  <c r="Z50" i="8"/>
  <c r="U50" i="8"/>
  <c r="T50" i="8"/>
  <c r="S50" i="8"/>
  <c r="P50" i="8"/>
  <c r="P53" i="8" s="1"/>
  <c r="M50" i="8"/>
  <c r="H50" i="8"/>
  <c r="G50" i="8"/>
  <c r="AI49" i="8"/>
  <c r="AE49" i="8"/>
  <c r="AC49" i="8"/>
  <c r="X49" i="8"/>
  <c r="X61" i="8" s="1"/>
  <c r="W49" i="8"/>
  <c r="V49" i="8"/>
  <c r="R49" i="8"/>
  <c r="P49" i="8"/>
  <c r="K49" i="8"/>
  <c r="J49" i="8"/>
  <c r="I49" i="8"/>
  <c r="M38" i="8"/>
  <c r="E382" i="7"/>
  <c r="E383" i="7" s="1"/>
  <c r="E381" i="7"/>
  <c r="G380" i="7"/>
  <c r="F380" i="7" s="1"/>
  <c r="G379" i="7"/>
  <c r="F379" i="7" s="1"/>
  <c r="E373" i="7"/>
  <c r="E374" i="7" s="1"/>
  <c r="E375" i="7" s="1"/>
  <c r="AI84" i="7"/>
  <c r="AC84" i="7"/>
  <c r="AB84" i="7"/>
  <c r="N84" i="7"/>
  <c r="AB83" i="7"/>
  <c r="V83" i="7"/>
  <c r="G83" i="7"/>
  <c r="AC82" i="7"/>
  <c r="AB82" i="7"/>
  <c r="O82" i="7"/>
  <c r="AC81" i="7"/>
  <c r="V81" i="7"/>
  <c r="H81" i="7"/>
  <c r="AD77" i="7"/>
  <c r="AC77" i="7"/>
  <c r="X77" i="7"/>
  <c r="Q77" i="7"/>
  <c r="AG76" i="7"/>
  <c r="Z76" i="7"/>
  <c r="M76" i="7"/>
  <c r="G76" i="7"/>
  <c r="AI75" i="7"/>
  <c r="AC75" i="7"/>
  <c r="W75" i="7"/>
  <c r="J75" i="7"/>
  <c r="AF74" i="7"/>
  <c r="S74" i="7"/>
  <c r="L74" i="7"/>
  <c r="K74" i="7"/>
  <c r="AD70" i="7"/>
  <c r="X70" i="7"/>
  <c r="K70" i="7"/>
  <c r="AG69" i="7"/>
  <c r="T69" i="7"/>
  <c r="M69" i="7"/>
  <c r="L69" i="7"/>
  <c r="L72" i="7" s="1"/>
  <c r="G69" i="7"/>
  <c r="AC68" i="7"/>
  <c r="P68" i="7"/>
  <c r="J68" i="7"/>
  <c r="Z67" i="7"/>
  <c r="S67" i="7"/>
  <c r="R67" i="7"/>
  <c r="N67" i="7"/>
  <c r="L67" i="7"/>
  <c r="G45" i="7"/>
  <c r="G44" i="7"/>
  <c r="G43" i="7"/>
  <c r="M37" i="7"/>
  <c r="M84" i="7" s="1"/>
  <c r="P298" i="8" l="1"/>
  <c r="H55" i="8"/>
  <c r="T60" i="8"/>
  <c r="V214" i="8"/>
  <c r="V217" i="8"/>
  <c r="V61" i="8"/>
  <c r="V62" i="8"/>
  <c r="J55" i="8"/>
  <c r="V213" i="8"/>
  <c r="V219" i="8"/>
  <c r="V216" i="8"/>
  <c r="V60" i="8"/>
  <c r="X214" i="8"/>
  <c r="X217" i="8"/>
  <c r="X220" i="8"/>
  <c r="U297" i="8"/>
  <c r="J304" i="8"/>
  <c r="U53" i="8"/>
  <c r="K54" i="8"/>
  <c r="M55" i="8"/>
  <c r="Y219" i="8"/>
  <c r="Y213" i="8"/>
  <c r="Y216" i="8"/>
  <c r="AC221" i="8"/>
  <c r="AC215" i="8"/>
  <c r="AC62" i="8"/>
  <c r="AC218" i="8"/>
  <c r="L300" i="8"/>
  <c r="W301" i="8"/>
  <c r="Z219" i="8"/>
  <c r="Z213" i="8"/>
  <c r="Z216" i="8"/>
  <c r="AG218" i="8"/>
  <c r="AG215" i="8"/>
  <c r="AG221" i="8"/>
  <c r="AG62" i="8"/>
  <c r="K297" i="8"/>
  <c r="V302" i="8"/>
  <c r="P54" i="8"/>
  <c r="AF220" i="8"/>
  <c r="AF217" i="8"/>
  <c r="AF214" i="8"/>
  <c r="AF61" i="8"/>
  <c r="AH218" i="8"/>
  <c r="AH215" i="8"/>
  <c r="AH221" i="8"/>
  <c r="AD309" i="8"/>
  <c r="AG60" i="8"/>
  <c r="G215" i="8"/>
  <c r="G218" i="8"/>
  <c r="G221" i="8"/>
  <c r="G62" i="8"/>
  <c r="AB304" i="8"/>
  <c r="AC305" i="8"/>
  <c r="S53" i="8"/>
  <c r="R54" i="8"/>
  <c r="W55" i="8"/>
  <c r="AI219" i="8"/>
  <c r="AI213" i="8"/>
  <c r="AI60" i="8"/>
  <c r="AI216" i="8"/>
  <c r="H215" i="8"/>
  <c r="H221" i="8"/>
  <c r="H218" i="8"/>
  <c r="H309" i="8"/>
  <c r="I220" i="8"/>
  <c r="I214" i="8"/>
  <c r="I217" i="8"/>
  <c r="I61" i="8"/>
  <c r="I62" i="8"/>
  <c r="H121" i="8"/>
  <c r="T121" i="8"/>
  <c r="AF121" i="8"/>
  <c r="AA122" i="8"/>
  <c r="AA297" i="8" s="1"/>
  <c r="J123" i="8"/>
  <c r="V123" i="8"/>
  <c r="AH123" i="8"/>
  <c r="Q124" i="8"/>
  <c r="Q299" i="8" s="1"/>
  <c r="AC124" i="8"/>
  <c r="X125" i="8"/>
  <c r="G284" i="8"/>
  <c r="G126" i="8"/>
  <c r="S126" i="8"/>
  <c r="S301" i="8" s="1"/>
  <c r="AE126" i="8"/>
  <c r="AE301" i="8" s="1"/>
  <c r="N127" i="8"/>
  <c r="I128" i="8"/>
  <c r="I303" i="8" s="1"/>
  <c r="AG128" i="8"/>
  <c r="AG303" i="8" s="1"/>
  <c r="P129" i="8"/>
  <c r="K130" i="8"/>
  <c r="K305" i="8" s="1"/>
  <c r="W130" i="8"/>
  <c r="W305" i="8" s="1"/>
  <c r="AI130" i="8"/>
  <c r="R131" i="8"/>
  <c r="AD131" i="8"/>
  <c r="AD306" i="8" s="1"/>
  <c r="M132" i="8"/>
  <c r="G297" i="8"/>
  <c r="U128" i="8"/>
  <c r="U303" i="8" s="1"/>
  <c r="J220" i="8"/>
  <c r="J214" i="8"/>
  <c r="J61" i="8"/>
  <c r="J217" i="8"/>
  <c r="AF304" i="8"/>
  <c r="V220" i="8"/>
  <c r="I219" i="8"/>
  <c r="I213" i="8"/>
  <c r="I216" i="8"/>
  <c r="I60" i="8"/>
  <c r="L213" i="8"/>
  <c r="L216" i="8"/>
  <c r="L60" i="8"/>
  <c r="L219" i="8"/>
  <c r="L61" i="8"/>
  <c r="P221" i="8"/>
  <c r="P218" i="8"/>
  <c r="P62" i="8"/>
  <c r="P215" i="8"/>
  <c r="O122" i="8"/>
  <c r="O297" i="8" s="1"/>
  <c r="AB308" i="8"/>
  <c r="AI309" i="8"/>
  <c r="R310" i="8"/>
  <c r="AD61" i="8"/>
  <c r="M213" i="8"/>
  <c r="M219" i="8"/>
  <c r="M216" i="8"/>
  <c r="R297" i="8"/>
  <c r="M298" i="8"/>
  <c r="O300" i="8"/>
  <c r="AA300" i="8"/>
  <c r="Q302" i="8"/>
  <c r="L303" i="8"/>
  <c r="AA55" i="8"/>
  <c r="AH55" i="8"/>
  <c r="T221" i="8"/>
  <c r="T215" i="8"/>
  <c r="T218" i="8"/>
  <c r="AE54" i="8"/>
  <c r="S220" i="8"/>
  <c r="S217" i="8"/>
  <c r="S214" i="8"/>
  <c r="U218" i="8"/>
  <c r="U221" i="8"/>
  <c r="U215" i="8"/>
  <c r="J306" i="8"/>
  <c r="AD59" i="8"/>
  <c r="R59" i="8"/>
  <c r="AI58" i="8"/>
  <c r="W58" i="8"/>
  <c r="K58" i="8"/>
  <c r="AB57" i="8"/>
  <c r="P57" i="8"/>
  <c r="AG56" i="8"/>
  <c r="U56" i="8"/>
  <c r="I56" i="8"/>
  <c r="AC52" i="8"/>
  <c r="AC55" i="8" s="1"/>
  <c r="Q52" i="8"/>
  <c r="AH51" i="8"/>
  <c r="V51" i="8"/>
  <c r="V54" i="8" s="1"/>
  <c r="J51" i="8"/>
  <c r="J54" i="8" s="1"/>
  <c r="AA50" i="8"/>
  <c r="AA53" i="8" s="1"/>
  <c r="O50" i="8"/>
  <c r="AF49" i="8"/>
  <c r="AF53" i="8" s="1"/>
  <c r="T49" i="8"/>
  <c r="T62" i="8" s="1"/>
  <c r="H49" i="8"/>
  <c r="H62" i="8" s="1"/>
  <c r="S49" i="8"/>
  <c r="S61" i="8" s="1"/>
  <c r="AG49" i="8"/>
  <c r="AG53" i="8" s="1"/>
  <c r="Q50" i="8"/>
  <c r="AD50" i="8"/>
  <c r="N51" i="8"/>
  <c r="AA51" i="8"/>
  <c r="AA54" i="8" s="1"/>
  <c r="K52" i="8"/>
  <c r="K55" i="8" s="1"/>
  <c r="X52" i="8"/>
  <c r="X55" i="8" s="1"/>
  <c r="M56" i="8"/>
  <c r="Z56" i="8"/>
  <c r="J57" i="8"/>
  <c r="W57" i="8"/>
  <c r="G58" i="8"/>
  <c r="T58" i="8"/>
  <c r="AG58" i="8"/>
  <c r="Q59" i="8"/>
  <c r="AE59" i="8"/>
  <c r="K298" i="8"/>
  <c r="AI298" i="8"/>
  <c r="M300" i="8"/>
  <c r="AH303" i="8"/>
  <c r="L305" i="8"/>
  <c r="H297" i="8"/>
  <c r="AI297" i="8"/>
  <c r="T301" i="8"/>
  <c r="X303" i="8"/>
  <c r="AC304" i="8"/>
  <c r="G49" i="8"/>
  <c r="G53" i="8" s="1"/>
  <c r="U49" i="8"/>
  <c r="U62" i="8" s="1"/>
  <c r="AH49" i="8"/>
  <c r="AH62" i="8" s="1"/>
  <c r="R50" i="8"/>
  <c r="R53" i="8" s="1"/>
  <c r="AE50" i="8"/>
  <c r="AE53" i="8" s="1"/>
  <c r="O51" i="8"/>
  <c r="AB51" i="8"/>
  <c r="L52" i="8"/>
  <c r="L55" i="8" s="1"/>
  <c r="Y52" i="8"/>
  <c r="Y55" i="8" s="1"/>
  <c r="N56" i="8"/>
  <c r="AA56" i="8"/>
  <c r="K57" i="8"/>
  <c r="X57" i="8"/>
  <c r="H58" i="8"/>
  <c r="U58" i="8"/>
  <c r="AH58" i="8"/>
  <c r="S59" i="8"/>
  <c r="AF59" i="8"/>
  <c r="J121" i="8"/>
  <c r="V121" i="8"/>
  <c r="AH121" i="8"/>
  <c r="Q122" i="8"/>
  <c r="Q297" i="8" s="1"/>
  <c r="AC122" i="8"/>
  <c r="AC297" i="8" s="1"/>
  <c r="L123" i="8"/>
  <c r="L298" i="8" s="1"/>
  <c r="X123" i="8"/>
  <c r="X298" i="8" s="1"/>
  <c r="G282" i="8"/>
  <c r="G124" i="8"/>
  <c r="G299" i="8" s="1"/>
  <c r="S124" i="8"/>
  <c r="S299" i="8" s="1"/>
  <c r="AE124" i="8"/>
  <c r="AE299" i="8" s="1"/>
  <c r="N125" i="8"/>
  <c r="N300" i="8" s="1"/>
  <c r="Z125" i="8"/>
  <c r="Z300" i="8" s="1"/>
  <c r="I126" i="8"/>
  <c r="U126" i="8"/>
  <c r="U301" i="8" s="1"/>
  <c r="AG126" i="8"/>
  <c r="AG301" i="8" s="1"/>
  <c r="P302" i="8"/>
  <c r="R304" i="8"/>
  <c r="V301" i="8"/>
  <c r="Y303" i="8"/>
  <c r="O308" i="8"/>
  <c r="AE297" i="8"/>
  <c r="N298" i="8"/>
  <c r="U299" i="8"/>
  <c r="P300" i="8"/>
  <c r="M303" i="8"/>
  <c r="T304" i="8"/>
  <c r="AA305" i="8"/>
  <c r="V306" i="8"/>
  <c r="AH306" i="8"/>
  <c r="P297" i="8"/>
  <c r="R298" i="8"/>
  <c r="AA302" i="8"/>
  <c r="G304" i="8"/>
  <c r="Q282" i="8"/>
  <c r="Q288" i="8"/>
  <c r="Q291" i="8"/>
  <c r="Q285" i="8"/>
  <c r="Q279" i="8"/>
  <c r="AC279" i="8"/>
  <c r="AC288" i="8"/>
  <c r="AC291" i="8"/>
  <c r="AC282" i="8"/>
  <c r="L283" i="8"/>
  <c r="L286" i="8"/>
  <c r="L280" i="8"/>
  <c r="L289" i="8"/>
  <c r="L292" i="8"/>
  <c r="X289" i="8"/>
  <c r="X283" i="8"/>
  <c r="X280" i="8"/>
  <c r="X286" i="8"/>
  <c r="S290" i="8"/>
  <c r="S287" i="8"/>
  <c r="S293" i="8"/>
  <c r="S284" i="8"/>
  <c r="S281" i="8"/>
  <c r="AE281" i="8"/>
  <c r="AE290" i="8"/>
  <c r="AE287" i="8"/>
  <c r="AE284" i="8"/>
  <c r="AE293" i="8"/>
  <c r="AD308" i="8"/>
  <c r="N213" i="8"/>
  <c r="N219" i="8"/>
  <c r="AA213" i="8"/>
  <c r="AA219" i="8"/>
  <c r="L214" i="8"/>
  <c r="L220" i="8"/>
  <c r="V215" i="8"/>
  <c r="V218" i="8"/>
  <c r="Y300" i="8"/>
  <c r="AF301" i="8"/>
  <c r="H304" i="8"/>
  <c r="AH304" i="8"/>
  <c r="L296" i="8"/>
  <c r="Y220" i="8"/>
  <c r="AF308" i="8"/>
  <c r="AI218" i="8"/>
  <c r="AI215" i="8"/>
  <c r="AI221" i="8"/>
  <c r="L49" i="8"/>
  <c r="Y49" i="8"/>
  <c r="Y60" i="8" s="1"/>
  <c r="I50" i="8"/>
  <c r="I53" i="8" s="1"/>
  <c r="V50" i="8"/>
  <c r="V53" i="8" s="1"/>
  <c r="AI50" i="8"/>
  <c r="AI53" i="8" s="1"/>
  <c r="S51" i="8"/>
  <c r="S54" i="8" s="1"/>
  <c r="AF51" i="8"/>
  <c r="P52" i="8"/>
  <c r="P55" i="8" s="1"/>
  <c r="AD52" i="8"/>
  <c r="AD55" i="8" s="1"/>
  <c r="R56" i="8"/>
  <c r="AE56" i="8"/>
  <c r="O57" i="8"/>
  <c r="AC57" i="8"/>
  <c r="M58" i="8"/>
  <c r="Z58" i="8"/>
  <c r="J59" i="8"/>
  <c r="W59" i="8"/>
  <c r="I297" i="8"/>
  <c r="AB123" i="8"/>
  <c r="AB298" i="8" s="1"/>
  <c r="W299" i="8"/>
  <c r="H127" i="8"/>
  <c r="H302" i="8" s="1"/>
  <c r="AA128" i="8"/>
  <c r="V304" i="8"/>
  <c r="G290" i="8"/>
  <c r="G307" i="8" s="1"/>
  <c r="AD299" i="8"/>
  <c r="AB300" i="8"/>
  <c r="AE302" i="8"/>
  <c r="I304" i="8"/>
  <c r="G132" i="8"/>
  <c r="G283" i="8"/>
  <c r="X292" i="8"/>
  <c r="I218" i="8"/>
  <c r="I215" i="8"/>
  <c r="I221" i="8"/>
  <c r="M49" i="8"/>
  <c r="M53" i="8" s="1"/>
  <c r="Z49" i="8"/>
  <c r="Z53" i="8" s="1"/>
  <c r="J50" i="8"/>
  <c r="J53" i="8" s="1"/>
  <c r="W50" i="8"/>
  <c r="W53" i="8" s="1"/>
  <c r="G51" i="8"/>
  <c r="G54" i="8" s="1"/>
  <c r="T51" i="8"/>
  <c r="T54" i="8" s="1"/>
  <c r="AG51" i="8"/>
  <c r="AG54" i="8" s="1"/>
  <c r="R52" i="8"/>
  <c r="R55" i="8" s="1"/>
  <c r="AE52" i="8"/>
  <c r="AE55" i="8" s="1"/>
  <c r="S56" i="8"/>
  <c r="AF56" i="8"/>
  <c r="Q57" i="8"/>
  <c r="AD57" i="8"/>
  <c r="N58" i="8"/>
  <c r="AA58" i="8"/>
  <c r="K59" i="8"/>
  <c r="X59" i="8"/>
  <c r="O121" i="8"/>
  <c r="AA121" i="8"/>
  <c r="J297" i="8"/>
  <c r="Q298" i="8"/>
  <c r="AC298" i="8"/>
  <c r="L124" i="8"/>
  <c r="L299" i="8" s="1"/>
  <c r="X299" i="8"/>
  <c r="G300" i="8"/>
  <c r="S300" i="8"/>
  <c r="AE300" i="8"/>
  <c r="N126" i="8"/>
  <c r="N301" i="8" s="1"/>
  <c r="Z126" i="8"/>
  <c r="Z301" i="8" s="1"/>
  <c r="I302" i="8"/>
  <c r="U127" i="8"/>
  <c r="U302" i="8" s="1"/>
  <c r="AG302" i="8"/>
  <c r="P303" i="8"/>
  <c r="AB303" i="8"/>
  <c r="K129" i="8"/>
  <c r="K304" i="8" s="1"/>
  <c r="W304" i="8"/>
  <c r="AI304" i="8"/>
  <c r="R305" i="8"/>
  <c r="M131" i="8"/>
  <c r="M306" i="8" s="1"/>
  <c r="Y131" i="8"/>
  <c r="Y306" i="8" s="1"/>
  <c r="T132" i="8"/>
  <c r="AF132" i="8"/>
  <c r="J134" i="8"/>
  <c r="AH134" i="8"/>
  <c r="Q135" i="8"/>
  <c r="W297" i="8"/>
  <c r="Z298" i="8"/>
  <c r="AF299" i="8"/>
  <c r="AC300" i="8"/>
  <c r="AI301" i="8"/>
  <c r="H296" i="8"/>
  <c r="J307" i="8"/>
  <c r="P307" i="8"/>
  <c r="R296" i="8"/>
  <c r="N49" i="8"/>
  <c r="N60" i="8" s="1"/>
  <c r="AA49" i="8"/>
  <c r="AA60" i="8" s="1"/>
  <c r="K50" i="8"/>
  <c r="K53" i="8" s="1"/>
  <c r="X50" i="8"/>
  <c r="X53" i="8" s="1"/>
  <c r="H51" i="8"/>
  <c r="U51" i="8"/>
  <c r="U54" i="8" s="1"/>
  <c r="AI51" i="8"/>
  <c r="AI54" i="8" s="1"/>
  <c r="S52" i="8"/>
  <c r="S55" i="8" s="1"/>
  <c r="AF52" i="8"/>
  <c r="G56" i="8"/>
  <c r="T56" i="8"/>
  <c r="AH56" i="8"/>
  <c r="R57" i="8"/>
  <c r="AE57" i="8"/>
  <c r="O58" i="8"/>
  <c r="AB58" i="8"/>
  <c r="L59" i="8"/>
  <c r="Y59" i="8"/>
  <c r="AB121" i="8"/>
  <c r="AD123" i="8"/>
  <c r="AD298" i="8" s="1"/>
  <c r="M124" i="8"/>
  <c r="Y124" i="8"/>
  <c r="Y299" i="8" s="1"/>
  <c r="AF125" i="8"/>
  <c r="AF300" i="8" s="1"/>
  <c r="AA126" i="8"/>
  <c r="AA301" i="8" s="1"/>
  <c r="AC128" i="8"/>
  <c r="AC303" i="8" s="1"/>
  <c r="L129" i="8"/>
  <c r="L304" i="8" s="1"/>
  <c r="X129" i="8"/>
  <c r="X304" i="8" s="1"/>
  <c r="G288" i="8"/>
  <c r="S130" i="8"/>
  <c r="S305" i="8" s="1"/>
  <c r="AE130" i="8"/>
  <c r="N131" i="8"/>
  <c r="N306" i="8" s="1"/>
  <c r="Z131" i="8"/>
  <c r="Z306" i="8" s="1"/>
  <c r="I132" i="8"/>
  <c r="U132" i="8"/>
  <c r="AG132" i="8"/>
  <c r="P133" i="8"/>
  <c r="AB133" i="8"/>
  <c r="K134" i="8"/>
  <c r="W134" i="8"/>
  <c r="AI134" i="8"/>
  <c r="R135" i="8"/>
  <c r="AD135" i="8"/>
  <c r="AG299" i="8"/>
  <c r="AD125" i="8"/>
  <c r="AD300" i="8" s="1"/>
  <c r="G302" i="8"/>
  <c r="AH127" i="8"/>
  <c r="AH302" i="8" s="1"/>
  <c r="L131" i="8"/>
  <c r="L306" i="8" s="1"/>
  <c r="L217" i="8"/>
  <c r="V221" i="8"/>
  <c r="W283" i="8"/>
  <c r="AH309" i="8"/>
  <c r="O49" i="8"/>
  <c r="O55" i="8" s="1"/>
  <c r="AB49" i="8"/>
  <c r="AB55" i="8" s="1"/>
  <c r="L50" i="8"/>
  <c r="L53" i="8" s="1"/>
  <c r="Y50" i="8"/>
  <c r="Y53" i="8" s="1"/>
  <c r="I51" i="8"/>
  <c r="I54" i="8" s="1"/>
  <c r="W51" i="8"/>
  <c r="W54" i="8" s="1"/>
  <c r="G52" i="8"/>
  <c r="G55" i="8" s="1"/>
  <c r="T52" i="8"/>
  <c r="T55" i="8" s="1"/>
  <c r="AG52" i="8"/>
  <c r="AG55" i="8" s="1"/>
  <c r="H56" i="8"/>
  <c r="V56" i="8"/>
  <c r="AI56" i="8"/>
  <c r="S57" i="8"/>
  <c r="AF57" i="8"/>
  <c r="P58" i="8"/>
  <c r="AC58" i="8"/>
  <c r="M59" i="8"/>
  <c r="Z59" i="8"/>
  <c r="AB297" i="8"/>
  <c r="H299" i="8"/>
  <c r="J302" i="8"/>
  <c r="N303" i="8"/>
  <c r="Q304" i="8"/>
  <c r="J291" i="8"/>
  <c r="J279" i="8"/>
  <c r="J288" i="8"/>
  <c r="J285" i="8"/>
  <c r="J282" i="8"/>
  <c r="V291" i="8"/>
  <c r="V279" i="8"/>
  <c r="V288" i="8"/>
  <c r="V285" i="8"/>
  <c r="V282" i="8"/>
  <c r="AH291" i="8"/>
  <c r="AH279" i="8"/>
  <c r="AH285" i="8"/>
  <c r="AH282" i="8"/>
  <c r="Q292" i="8"/>
  <c r="Q280" i="8"/>
  <c r="Q286" i="8"/>
  <c r="Q283" i="8"/>
  <c r="Q289" i="8"/>
  <c r="AC292" i="8"/>
  <c r="AC280" i="8"/>
  <c r="AC289" i="8"/>
  <c r="AC286" i="8"/>
  <c r="AC283" i="8"/>
  <c r="L293" i="8"/>
  <c r="L281" i="8"/>
  <c r="L290" i="8"/>
  <c r="L284" i="8"/>
  <c r="L287" i="8"/>
  <c r="X293" i="8"/>
  <c r="X281" i="8"/>
  <c r="X290" i="8"/>
  <c r="X287" i="8"/>
  <c r="X284" i="8"/>
  <c r="P296" i="8"/>
  <c r="W309" i="8"/>
  <c r="AD310" i="8"/>
  <c r="Y217" i="8"/>
  <c r="G216" i="8"/>
  <c r="G219" i="8"/>
  <c r="G213" i="8"/>
  <c r="T216" i="8"/>
  <c r="T219" i="8"/>
  <c r="T213" i="8"/>
  <c r="AG216" i="8"/>
  <c r="AG213" i="8"/>
  <c r="Q214" i="8"/>
  <c r="Q217" i="8"/>
  <c r="Q220" i="8"/>
  <c r="N218" i="8"/>
  <c r="N221" i="8"/>
  <c r="N215" i="8"/>
  <c r="AA218" i="8"/>
  <c r="AA215" i="8"/>
  <c r="AA62" i="8"/>
  <c r="M122" i="8"/>
  <c r="M297" i="8" s="1"/>
  <c r="Y122" i="8"/>
  <c r="Y297" i="8" s="1"/>
  <c r="H298" i="8"/>
  <c r="T123" i="8"/>
  <c r="AF298" i="8"/>
  <c r="O299" i="8"/>
  <c r="AA299" i="8"/>
  <c r="J125" i="8"/>
  <c r="J300" i="8" s="1"/>
  <c r="V300" i="8"/>
  <c r="AH300" i="8"/>
  <c r="Q301" i="8"/>
  <c r="AC301" i="8"/>
  <c r="L127" i="8"/>
  <c r="L302" i="8" s="1"/>
  <c r="X127" i="8"/>
  <c r="X302" i="8" s="1"/>
  <c r="G286" i="8"/>
  <c r="G128" i="8"/>
  <c r="G303" i="8" s="1"/>
  <c r="S128" i="8"/>
  <c r="S303" i="8" s="1"/>
  <c r="AE303" i="8"/>
  <c r="N304" i="8"/>
  <c r="Z304" i="8"/>
  <c r="I130" i="8"/>
  <c r="I305" i="8" s="1"/>
  <c r="AG305" i="8"/>
  <c r="P131" i="8"/>
  <c r="P306" i="8" s="1"/>
  <c r="AB306" i="8"/>
  <c r="AD297" i="8"/>
  <c r="I299" i="8"/>
  <c r="AI299" i="8"/>
  <c r="L301" i="8"/>
  <c r="O303" i="8"/>
  <c r="S304" i="8"/>
  <c r="Q305" i="8"/>
  <c r="K288" i="8"/>
  <c r="K279" i="8"/>
  <c r="K291" i="8"/>
  <c r="K285" i="8"/>
  <c r="W288" i="8"/>
  <c r="W279" i="8"/>
  <c r="W285" i="8"/>
  <c r="W282" i="8"/>
  <c r="W291" i="8"/>
  <c r="AI291" i="8"/>
  <c r="AI285" i="8"/>
  <c r="AI279" i="8"/>
  <c r="R292" i="8"/>
  <c r="R280" i="8"/>
  <c r="R283" i="8"/>
  <c r="R289" i="8"/>
  <c r="AD286" i="8"/>
  <c r="AD283" i="8"/>
  <c r="AD280" i="8"/>
  <c r="AD289" i="8"/>
  <c r="M290" i="8"/>
  <c r="M287" i="8"/>
  <c r="M284" i="8"/>
  <c r="M293" i="8"/>
  <c r="M281" i="8"/>
  <c r="Y290" i="8"/>
  <c r="Y284" i="8"/>
  <c r="Y281" i="8"/>
  <c r="Y293" i="8"/>
  <c r="Y287" i="8"/>
  <c r="AD220" i="8"/>
  <c r="AD217" i="8"/>
  <c r="AD214" i="8"/>
  <c r="Q49" i="8"/>
  <c r="Q54" i="8" s="1"/>
  <c r="AD49" i="8"/>
  <c r="AD54" i="8" s="1"/>
  <c r="N50" i="8"/>
  <c r="AB50" i="8"/>
  <c r="AB53" i="8" s="1"/>
  <c r="L51" i="8"/>
  <c r="L54" i="8" s="1"/>
  <c r="Y51" i="8"/>
  <c r="Y54" i="8" s="1"/>
  <c r="I52" i="8"/>
  <c r="I55" i="8" s="1"/>
  <c r="V52" i="8"/>
  <c r="V55" i="8" s="1"/>
  <c r="AI52" i="8"/>
  <c r="AI55" i="8" s="1"/>
  <c r="K56" i="8"/>
  <c r="X56" i="8"/>
  <c r="H57" i="8"/>
  <c r="U57" i="8"/>
  <c r="AH57" i="8"/>
  <c r="R58" i="8"/>
  <c r="AE58" i="8"/>
  <c r="O59" i="8"/>
  <c r="AB59" i="8"/>
  <c r="G279" i="8"/>
  <c r="G121" i="8"/>
  <c r="N297" i="8"/>
  <c r="Z122" i="8"/>
  <c r="Z297" i="8" s="1"/>
  <c r="I123" i="8"/>
  <c r="I298" i="8" s="1"/>
  <c r="U298" i="8"/>
  <c r="AG123" i="8"/>
  <c r="AG298" i="8" s="1"/>
  <c r="P299" i="8"/>
  <c r="K300" i="8"/>
  <c r="W125" i="8"/>
  <c r="W300" i="8" s="1"/>
  <c r="AI300" i="8"/>
  <c r="R301" i="8"/>
  <c r="AD301" i="8"/>
  <c r="M302" i="8"/>
  <c r="Y127" i="8"/>
  <c r="Y302" i="8" s="1"/>
  <c r="H128" i="8"/>
  <c r="H303" i="8" s="1"/>
  <c r="AF128" i="8"/>
  <c r="AF303" i="8" s="1"/>
  <c r="O304" i="8"/>
  <c r="AA304" i="8"/>
  <c r="J305" i="8"/>
  <c r="V130" i="8"/>
  <c r="V305" i="8" s="1"/>
  <c r="AH130" i="8"/>
  <c r="AH305" i="8" s="1"/>
  <c r="Q131" i="8"/>
  <c r="Q306" i="8" s="1"/>
  <c r="AC131" i="8"/>
  <c r="L132" i="8"/>
  <c r="X132" i="8"/>
  <c r="G291" i="8"/>
  <c r="G308" i="8" s="1"/>
  <c r="G133" i="8"/>
  <c r="S133" i="8"/>
  <c r="AE133" i="8"/>
  <c r="N134" i="8"/>
  <c r="Z134" i="8"/>
  <c r="I135" i="8"/>
  <c r="U135" i="8"/>
  <c r="AG135" i="8"/>
  <c r="AF297" i="8"/>
  <c r="J299" i="8"/>
  <c r="H300" i="8"/>
  <c r="M301" i="8"/>
  <c r="O302" i="8"/>
  <c r="Q303" i="8"/>
  <c r="U306" i="8"/>
  <c r="AG219" i="8"/>
  <c r="AA221" i="8"/>
  <c r="AI288" i="8"/>
  <c r="L297" i="8"/>
  <c r="X297" i="8"/>
  <c r="G281" i="8"/>
  <c r="G123" i="8"/>
  <c r="G298" i="8" s="1"/>
  <c r="S298" i="8"/>
  <c r="N299" i="8"/>
  <c r="Z299" i="8"/>
  <c r="I300" i="8"/>
  <c r="AG300" i="8"/>
  <c r="P301" i="8"/>
  <c r="AB301" i="8"/>
  <c r="K302" i="8"/>
  <c r="W302" i="8"/>
  <c r="AI302" i="8"/>
  <c r="R303" i="8"/>
  <c r="AD303" i="8"/>
  <c r="Y304" i="8"/>
  <c r="H305" i="8"/>
  <c r="T305" i="8"/>
  <c r="AF305" i="8"/>
  <c r="O306" i="8"/>
  <c r="G135" i="8"/>
  <c r="G293" i="8"/>
  <c r="G310" i="8" s="1"/>
  <c r="AH299" i="8"/>
  <c r="AG304" i="8"/>
  <c r="Z282" i="8"/>
  <c r="AG283" i="8"/>
  <c r="G289" i="8"/>
  <c r="G306" i="8"/>
  <c r="AE306" i="8"/>
  <c r="R291" i="8"/>
  <c r="R282" i="8"/>
  <c r="R285" i="8"/>
  <c r="AD285" i="8"/>
  <c r="AD282" i="8"/>
  <c r="AD279" i="8"/>
  <c r="AD288" i="8"/>
  <c r="M292" i="8"/>
  <c r="M289" i="8"/>
  <c r="M286" i="8"/>
  <c r="M280" i="8"/>
  <c r="M283" i="8"/>
  <c r="Y289" i="8"/>
  <c r="Y283" i="8"/>
  <c r="Y292" i="8"/>
  <c r="Y280" i="8"/>
  <c r="Y286" i="8"/>
  <c r="H284" i="8"/>
  <c r="H281" i="8"/>
  <c r="H287" i="8"/>
  <c r="H290" i="8"/>
  <c r="H293" i="8"/>
  <c r="T293" i="8"/>
  <c r="T281" i="8"/>
  <c r="T290" i="8"/>
  <c r="T287" i="8"/>
  <c r="AF290" i="8"/>
  <c r="AF293" i="8"/>
  <c r="AF284" i="8"/>
  <c r="AF281" i="8"/>
  <c r="AF287" i="8"/>
  <c r="AB281" i="8"/>
  <c r="T284" i="8"/>
  <c r="K303" i="8"/>
  <c r="W303" i="8"/>
  <c r="AI303" i="8"/>
  <c r="AD304" i="8"/>
  <c r="M305" i="8"/>
  <c r="Y305" i="8"/>
  <c r="H306" i="8"/>
  <c r="T306" i="8"/>
  <c r="AF306" i="8"/>
  <c r="S297" i="8"/>
  <c r="V299" i="8"/>
  <c r="R302" i="8"/>
  <c r="U304" i="8"/>
  <c r="N305" i="8"/>
  <c r="I306" i="8"/>
  <c r="AG306" i="8"/>
  <c r="G287" i="8"/>
  <c r="T297" i="8"/>
  <c r="H291" i="8"/>
  <c r="H288" i="8"/>
  <c r="H282" i="8"/>
  <c r="T291" i="8"/>
  <c r="T285" i="8"/>
  <c r="T279" i="8"/>
  <c r="T288" i="8"/>
  <c r="T282" i="8"/>
  <c r="AF285" i="8"/>
  <c r="AF282" i="8"/>
  <c r="AF288" i="8"/>
  <c r="AF279" i="8"/>
  <c r="O292" i="8"/>
  <c r="O283" i="8"/>
  <c r="AA292" i="8"/>
  <c r="AA286" i="8"/>
  <c r="AA280" i="8"/>
  <c r="AA283" i="8"/>
  <c r="AA289" i="8"/>
  <c r="J284" i="8"/>
  <c r="J293" i="8"/>
  <c r="J287" i="8"/>
  <c r="J281" i="8"/>
  <c r="V284" i="8"/>
  <c r="V293" i="8"/>
  <c r="V281" i="8"/>
  <c r="AH293" i="8"/>
  <c r="AH281" i="8"/>
  <c r="AH284" i="8"/>
  <c r="AH287" i="8"/>
  <c r="AH290" i="8"/>
  <c r="U307" i="8"/>
  <c r="G280" i="8"/>
  <c r="G292" i="8"/>
  <c r="G309" i="8" s="1"/>
  <c r="Q300" i="8"/>
  <c r="P305" i="8"/>
  <c r="K306" i="8"/>
  <c r="I291" i="8"/>
  <c r="I279" i="8"/>
  <c r="I285" i="8"/>
  <c r="I288" i="8"/>
  <c r="U291" i="8"/>
  <c r="U279" i="8"/>
  <c r="U288" i="8"/>
  <c r="U285" i="8"/>
  <c r="U282" i="8"/>
  <c r="AG291" i="8"/>
  <c r="AG285" i="8"/>
  <c r="AG282" i="8"/>
  <c r="AG279" i="8"/>
  <c r="P292" i="8"/>
  <c r="P286" i="8"/>
  <c r="P283" i="8"/>
  <c r="P289" i="8"/>
  <c r="AB292" i="8"/>
  <c r="AB289" i="8"/>
  <c r="AB286" i="8"/>
  <c r="AB280" i="8"/>
  <c r="AB283" i="8"/>
  <c r="K293" i="8"/>
  <c r="K290" i="8"/>
  <c r="K284" i="8"/>
  <c r="K281" i="8"/>
  <c r="W293" i="8"/>
  <c r="W284" i="8"/>
  <c r="W281" i="8"/>
  <c r="AI293" i="8"/>
  <c r="AI284" i="8"/>
  <c r="AI290" i="8"/>
  <c r="AI287" i="8"/>
  <c r="AI281" i="8"/>
  <c r="V287" i="8"/>
  <c r="V290" i="8"/>
  <c r="W307" i="8"/>
  <c r="Y296" i="8"/>
  <c r="AG307" i="8"/>
  <c r="G285" i="8"/>
  <c r="S282" i="8"/>
  <c r="S291" i="8"/>
  <c r="S285" i="8"/>
  <c r="S279" i="8"/>
  <c r="AE282" i="8"/>
  <c r="AE291" i="8"/>
  <c r="AE288" i="8"/>
  <c r="AE279" i="8"/>
  <c r="N283" i="8"/>
  <c r="N292" i="8"/>
  <c r="N289" i="8"/>
  <c r="Z283" i="8"/>
  <c r="Z292" i="8"/>
  <c r="Z286" i="8"/>
  <c r="Z280" i="8"/>
  <c r="Z289" i="8"/>
  <c r="I284" i="8"/>
  <c r="I293" i="8"/>
  <c r="I287" i="8"/>
  <c r="U284" i="8"/>
  <c r="U293" i="8"/>
  <c r="U281" i="8"/>
  <c r="AG284" i="8"/>
  <c r="AG293" i="8"/>
  <c r="AG281" i="8"/>
  <c r="AG287" i="8"/>
  <c r="O279" i="8"/>
  <c r="AE285" i="8"/>
  <c r="Z288" i="8"/>
  <c r="L291" i="8"/>
  <c r="L282" i="8"/>
  <c r="L285" i="8"/>
  <c r="X291" i="8"/>
  <c r="X288" i="8"/>
  <c r="X279" i="8"/>
  <c r="X285" i="8"/>
  <c r="X282" i="8"/>
  <c r="S292" i="8"/>
  <c r="S289" i="8"/>
  <c r="S286" i="8"/>
  <c r="S283" i="8"/>
  <c r="AE292" i="8"/>
  <c r="AE289" i="8"/>
  <c r="N293" i="8"/>
  <c r="N290" i="8"/>
  <c r="N287" i="8"/>
  <c r="N281" i="8"/>
  <c r="N284" i="8"/>
  <c r="Z293" i="8"/>
  <c r="Z290" i="8"/>
  <c r="Z287" i="8"/>
  <c r="Z284" i="8"/>
  <c r="Z281" i="8"/>
  <c r="O285" i="8"/>
  <c r="M288" i="8"/>
  <c r="M291" i="8"/>
  <c r="M285" i="8"/>
  <c r="M279" i="8"/>
  <c r="Y288" i="8"/>
  <c r="Y291" i="8"/>
  <c r="H289" i="8"/>
  <c r="H280" i="8"/>
  <c r="H283" i="8"/>
  <c r="H286" i="8"/>
  <c r="T289" i="8"/>
  <c r="T280" i="8"/>
  <c r="T286" i="8"/>
  <c r="T292" i="8"/>
  <c r="T283" i="8"/>
  <c r="AF289" i="8"/>
  <c r="AF292" i="8"/>
  <c r="AF286" i="8"/>
  <c r="O290" i="8"/>
  <c r="O293" i="8"/>
  <c r="O281" i="8"/>
  <c r="O287" i="8"/>
  <c r="O284" i="8"/>
  <c r="AA290" i="8"/>
  <c r="AA287" i="8"/>
  <c r="AA293" i="8"/>
  <c r="P291" i="8"/>
  <c r="N282" i="8"/>
  <c r="N279" i="8"/>
  <c r="N288" i="8"/>
  <c r="N291" i="8"/>
  <c r="N285" i="8"/>
  <c r="Z291" i="8"/>
  <c r="Z279" i="8"/>
  <c r="I292" i="8"/>
  <c r="I289" i="8"/>
  <c r="I283" i="8"/>
  <c r="I286" i="8"/>
  <c r="I280" i="8"/>
  <c r="U280" i="8"/>
  <c r="U292" i="8"/>
  <c r="U289" i="8"/>
  <c r="AG280" i="8"/>
  <c r="AG292" i="8"/>
  <c r="AG286" i="8"/>
  <c r="AG289" i="8"/>
  <c r="P293" i="8"/>
  <c r="P281" i="8"/>
  <c r="P287" i="8"/>
  <c r="P284" i="8"/>
  <c r="AB290" i="8"/>
  <c r="AB293" i="8"/>
  <c r="AB287" i="8"/>
  <c r="L288" i="8"/>
  <c r="O282" i="8"/>
  <c r="O288" i="8"/>
  <c r="AA282" i="8"/>
  <c r="AA279" i="8"/>
  <c r="AA291" i="8"/>
  <c r="AA288" i="8"/>
  <c r="J292" i="8"/>
  <c r="J289" i="8"/>
  <c r="J283" i="8"/>
  <c r="J286" i="8"/>
  <c r="J280" i="8"/>
  <c r="V289" i="8"/>
  <c r="V292" i="8"/>
  <c r="V280" i="8"/>
  <c r="AH289" i="8"/>
  <c r="AH280" i="8"/>
  <c r="AH286" i="8"/>
  <c r="Q290" i="8"/>
  <c r="Q293" i="8"/>
  <c r="Q281" i="8"/>
  <c r="Q287" i="8"/>
  <c r="Q284" i="8"/>
  <c r="AC290" i="8"/>
  <c r="AC287" i="8"/>
  <c r="Y285" i="8"/>
  <c r="AE286" i="8"/>
  <c r="P285" i="8"/>
  <c r="P282" i="8"/>
  <c r="AB285" i="8"/>
  <c r="AB282" i="8"/>
  <c r="AB288" i="8"/>
  <c r="AB279" i="8"/>
  <c r="K286" i="8"/>
  <c r="K283" i="8"/>
  <c r="K280" i="8"/>
  <c r="K289" i="8"/>
  <c r="K292" i="8"/>
  <c r="W286" i="8"/>
  <c r="W280" i="8"/>
  <c r="AI286" i="8"/>
  <c r="AI289" i="8"/>
  <c r="AI283" i="8"/>
  <c r="R287" i="8"/>
  <c r="R281" i="8"/>
  <c r="R290" i="8"/>
  <c r="R284" i="8"/>
  <c r="AD287" i="8"/>
  <c r="AD281" i="8"/>
  <c r="AD290" i="8"/>
  <c r="N280" i="8"/>
  <c r="AA281" i="8"/>
  <c r="Z285" i="8"/>
  <c r="I290" i="8"/>
  <c r="AC293" i="8"/>
  <c r="U82" i="7"/>
  <c r="U84" i="7"/>
  <c r="AE67" i="7"/>
  <c r="Y69" i="7"/>
  <c r="X74" i="7"/>
  <c r="S76" i="7"/>
  <c r="S339" i="7" s="1"/>
  <c r="M81" i="7"/>
  <c r="M83" i="7"/>
  <c r="AF67" i="7"/>
  <c r="Z69" i="7"/>
  <c r="Z72" i="7" s="1"/>
  <c r="Y74" i="7"/>
  <c r="Y333" i="7" s="1"/>
  <c r="T76" i="7"/>
  <c r="T340" i="7" s="1"/>
  <c r="N81" i="7"/>
  <c r="N83" i="7"/>
  <c r="Z79" i="7"/>
  <c r="O68" i="7"/>
  <c r="I70" i="7"/>
  <c r="H75" i="7"/>
  <c r="H335" i="7" s="1"/>
  <c r="AF76" i="7"/>
  <c r="AB81" i="7"/>
  <c r="AA83" i="7"/>
  <c r="AC85" i="7"/>
  <c r="W68" i="7"/>
  <c r="Q70" i="7"/>
  <c r="Q73" i="7" s="1"/>
  <c r="P75" i="7"/>
  <c r="J77" i="7"/>
  <c r="G82" i="7"/>
  <c r="G84" i="7"/>
  <c r="AB68" i="7"/>
  <c r="W70" i="7"/>
  <c r="V75" i="7"/>
  <c r="V336" i="7" s="1"/>
  <c r="P77" i="7"/>
  <c r="P341" i="7" s="1"/>
  <c r="N82" i="7"/>
  <c r="I73" i="7"/>
  <c r="Y334" i="7"/>
  <c r="Y332" i="7"/>
  <c r="H336" i="7"/>
  <c r="AF338" i="7"/>
  <c r="AF340" i="7"/>
  <c r="AF339" i="7"/>
  <c r="AF79" i="7"/>
  <c r="AC71" i="7"/>
  <c r="V335" i="7"/>
  <c r="V337" i="7"/>
  <c r="Q80" i="7"/>
  <c r="K332" i="7"/>
  <c r="K334" i="7"/>
  <c r="K333" i="7"/>
  <c r="AI335" i="7"/>
  <c r="AI337" i="7"/>
  <c r="AI336" i="7"/>
  <c r="AC341" i="7"/>
  <c r="AC343" i="7"/>
  <c r="AC342" i="7"/>
  <c r="L332" i="7"/>
  <c r="L334" i="7"/>
  <c r="L333" i="7"/>
  <c r="X332" i="7"/>
  <c r="X334" i="7"/>
  <c r="X333" i="7"/>
  <c r="S338" i="7"/>
  <c r="S340" i="7"/>
  <c r="AA84" i="7"/>
  <c r="O84" i="7"/>
  <c r="AF83" i="7"/>
  <c r="T83" i="7"/>
  <c r="H83" i="7"/>
  <c r="Y82" i="7"/>
  <c r="Y86" i="7" s="1"/>
  <c r="Y89" i="7" s="1"/>
  <c r="M82" i="7"/>
  <c r="M86" i="7" s="1"/>
  <c r="M89" i="7" s="1"/>
  <c r="AD81" i="7"/>
  <c r="R81" i="7"/>
  <c r="X84" i="7"/>
  <c r="L84" i="7"/>
  <c r="AC83" i="7"/>
  <c r="Q83" i="7"/>
  <c r="AH82" i="7"/>
  <c r="V82" i="7"/>
  <c r="J82" i="7"/>
  <c r="AA81" i="7"/>
  <c r="O81" i="7"/>
  <c r="O85" i="7" s="1"/>
  <c r="O88" i="7" s="1"/>
  <c r="AI77" i="7"/>
  <c r="W77" i="7"/>
  <c r="K77" i="7"/>
  <c r="AB76" i="7"/>
  <c r="P76" i="7"/>
  <c r="AG75" i="7"/>
  <c r="U75" i="7"/>
  <c r="I75" i="7"/>
  <c r="Z74" i="7"/>
  <c r="N74" i="7"/>
  <c r="AH70" i="7"/>
  <c r="V70" i="7"/>
  <c r="V73" i="7" s="1"/>
  <c r="J70" i="7"/>
  <c r="AA69" i="7"/>
  <c r="O69" i="7"/>
  <c r="AF68" i="7"/>
  <c r="AF71" i="7" s="1"/>
  <c r="T68" i="7"/>
  <c r="H68" i="7"/>
  <c r="Y67" i="7"/>
  <c r="Y72" i="7" s="1"/>
  <c r="M67" i="7"/>
  <c r="M72" i="7" s="1"/>
  <c r="P67" i="7"/>
  <c r="P78" i="7" s="1"/>
  <c r="AC67" i="7"/>
  <c r="AC78" i="7" s="1"/>
  <c r="M68" i="7"/>
  <c r="Z68" i="7"/>
  <c r="Z71" i="7" s="1"/>
  <c r="J69" i="7"/>
  <c r="W69" i="7"/>
  <c r="G70" i="7"/>
  <c r="T70" i="7"/>
  <c r="AG70" i="7"/>
  <c r="I74" i="7"/>
  <c r="V74" i="7"/>
  <c r="AI74" i="7"/>
  <c r="S75" i="7"/>
  <c r="AF75" i="7"/>
  <c r="Q76" i="7"/>
  <c r="AD76" i="7"/>
  <c r="N77" i="7"/>
  <c r="AA77" i="7"/>
  <c r="K81" i="7"/>
  <c r="Y81" i="7"/>
  <c r="K82" i="7"/>
  <c r="Z82" i="7"/>
  <c r="K83" i="7"/>
  <c r="Y83" i="7"/>
  <c r="J84" i="7"/>
  <c r="Y84" i="7"/>
  <c r="Q67" i="7"/>
  <c r="AD67" i="7"/>
  <c r="AD80" i="7" s="1"/>
  <c r="N68" i="7"/>
  <c r="N71" i="7" s="1"/>
  <c r="AA68" i="7"/>
  <c r="K69" i="7"/>
  <c r="X69" i="7"/>
  <c r="H70" i="7"/>
  <c r="U70" i="7"/>
  <c r="AI70" i="7"/>
  <c r="J74" i="7"/>
  <c r="W74" i="7"/>
  <c r="G75" i="7"/>
  <c r="T75" i="7"/>
  <c r="AH75" i="7"/>
  <c r="R76" i="7"/>
  <c r="AE76" i="7"/>
  <c r="O77" i="7"/>
  <c r="AB77" i="7"/>
  <c r="L81" i="7"/>
  <c r="Z81" i="7"/>
  <c r="L82" i="7"/>
  <c r="AA82" i="7"/>
  <c r="L83" i="7"/>
  <c r="Z83" i="7"/>
  <c r="K84" i="7"/>
  <c r="Z84" i="7"/>
  <c r="G67" i="7"/>
  <c r="G79" i="7" s="1"/>
  <c r="T67" i="7"/>
  <c r="T79" i="7" s="1"/>
  <c r="AG67" i="7"/>
  <c r="AG79" i="7" s="1"/>
  <c r="Q68" i="7"/>
  <c r="Q71" i="7" s="1"/>
  <c r="AD68" i="7"/>
  <c r="N69" i="7"/>
  <c r="N72" i="7" s="1"/>
  <c r="AB69" i="7"/>
  <c r="L70" i="7"/>
  <c r="L73" i="7" s="1"/>
  <c r="Y70" i="7"/>
  <c r="Y73" i="7" s="1"/>
  <c r="M74" i="7"/>
  <c r="AA74" i="7"/>
  <c r="K75" i="7"/>
  <c r="X75" i="7"/>
  <c r="H76" i="7"/>
  <c r="U76" i="7"/>
  <c r="AH76" i="7"/>
  <c r="R77" i="7"/>
  <c r="AE77" i="7"/>
  <c r="P81" i="7"/>
  <c r="AE81" i="7"/>
  <c r="P82" i="7"/>
  <c r="P86" i="7" s="1"/>
  <c r="P89" i="7" s="1"/>
  <c r="AD82" i="7"/>
  <c r="O83" i="7"/>
  <c r="AD83" i="7"/>
  <c r="P84" i="7"/>
  <c r="AD84" i="7"/>
  <c r="H67" i="7"/>
  <c r="H78" i="7" s="1"/>
  <c r="U67" i="7"/>
  <c r="AH67" i="7"/>
  <c r="R68" i="7"/>
  <c r="R71" i="7" s="1"/>
  <c r="AE68" i="7"/>
  <c r="AE71" i="7" s="1"/>
  <c r="P69" i="7"/>
  <c r="AC69" i="7"/>
  <c r="AC72" i="7" s="1"/>
  <c r="M70" i="7"/>
  <c r="M73" i="7" s="1"/>
  <c r="Z70" i="7"/>
  <c r="Z73" i="7" s="1"/>
  <c r="O74" i="7"/>
  <c r="AB74" i="7"/>
  <c r="L75" i="7"/>
  <c r="Y75" i="7"/>
  <c r="I76" i="7"/>
  <c r="V76" i="7"/>
  <c r="AI76" i="7"/>
  <c r="S77" i="7"/>
  <c r="AF77" i="7"/>
  <c r="Q81" i="7"/>
  <c r="AF81" i="7"/>
  <c r="Q82" i="7"/>
  <c r="AE82" i="7"/>
  <c r="P83" i="7"/>
  <c r="AE83" i="7"/>
  <c r="Q84" i="7"/>
  <c r="AE84" i="7"/>
  <c r="I67" i="7"/>
  <c r="V67" i="7"/>
  <c r="AI67" i="7"/>
  <c r="AI78" i="7" s="1"/>
  <c r="S68" i="7"/>
  <c r="S71" i="7" s="1"/>
  <c r="AG68" i="7"/>
  <c r="AG71" i="7" s="1"/>
  <c r="Q69" i="7"/>
  <c r="Q72" i="7" s="1"/>
  <c r="AD69" i="7"/>
  <c r="N70" i="7"/>
  <c r="N73" i="7" s="1"/>
  <c r="AA70" i="7"/>
  <c r="P74" i="7"/>
  <c r="AC74" i="7"/>
  <c r="M75" i="7"/>
  <c r="Z75" i="7"/>
  <c r="J76" i="7"/>
  <c r="W76" i="7"/>
  <c r="G77" i="7"/>
  <c r="T77" i="7"/>
  <c r="AG77" i="7"/>
  <c r="S81" i="7"/>
  <c r="AG81" i="7"/>
  <c r="AG85" i="7" s="1"/>
  <c r="AG88" i="7" s="1"/>
  <c r="R82" i="7"/>
  <c r="AF82" i="7"/>
  <c r="R83" i="7"/>
  <c r="AG83" i="7"/>
  <c r="R84" i="7"/>
  <c r="AF84" i="7"/>
  <c r="J67" i="7"/>
  <c r="J71" i="7" s="1"/>
  <c r="W67" i="7"/>
  <c r="G68" i="7"/>
  <c r="G71" i="7" s="1"/>
  <c r="U68" i="7"/>
  <c r="AH68" i="7"/>
  <c r="R69" i="7"/>
  <c r="R72" i="7" s="1"/>
  <c r="AE69" i="7"/>
  <c r="AE72" i="7" s="1"/>
  <c r="O70" i="7"/>
  <c r="AB70" i="7"/>
  <c r="Q74" i="7"/>
  <c r="AD74" i="7"/>
  <c r="N75" i="7"/>
  <c r="AA75" i="7"/>
  <c r="K76" i="7"/>
  <c r="X76" i="7"/>
  <c r="H77" i="7"/>
  <c r="U77" i="7"/>
  <c r="AH77" i="7"/>
  <c r="T81" i="7"/>
  <c r="AH81" i="7"/>
  <c r="S82" i="7"/>
  <c r="AG82" i="7"/>
  <c r="S83" i="7"/>
  <c r="AH83" i="7"/>
  <c r="S84" i="7"/>
  <c r="AG84" i="7"/>
  <c r="K67" i="7"/>
  <c r="K73" i="7" s="1"/>
  <c r="X67" i="7"/>
  <c r="X73" i="7" s="1"/>
  <c r="I68" i="7"/>
  <c r="V68" i="7"/>
  <c r="V71" i="7" s="1"/>
  <c r="AI68" i="7"/>
  <c r="AI71" i="7" s="1"/>
  <c r="S69" i="7"/>
  <c r="S72" i="7" s="1"/>
  <c r="AF69" i="7"/>
  <c r="AF72" i="7" s="1"/>
  <c r="P70" i="7"/>
  <c r="P73" i="7" s="1"/>
  <c r="AC70" i="7"/>
  <c r="R74" i="7"/>
  <c r="AE74" i="7"/>
  <c r="O75" i="7"/>
  <c r="AB75" i="7"/>
  <c r="L76" i="7"/>
  <c r="Y76" i="7"/>
  <c r="I77" i="7"/>
  <c r="V77" i="7"/>
  <c r="G81" i="7"/>
  <c r="U81" i="7"/>
  <c r="U85" i="7" s="1"/>
  <c r="AI81" i="7"/>
  <c r="T82" i="7"/>
  <c r="AI82" i="7"/>
  <c r="U83" i="7"/>
  <c r="AI83" i="7"/>
  <c r="T84" i="7"/>
  <c r="AH84" i="7"/>
  <c r="I81" i="7"/>
  <c r="J335" i="7"/>
  <c r="J337" i="7"/>
  <c r="J336" i="7"/>
  <c r="W335" i="7"/>
  <c r="W337" i="7"/>
  <c r="W336" i="7"/>
  <c r="G338" i="7"/>
  <c r="G340" i="7"/>
  <c r="G339" i="7"/>
  <c r="T338" i="7"/>
  <c r="AG338" i="7"/>
  <c r="AG340" i="7"/>
  <c r="AG339" i="7"/>
  <c r="Q341" i="7"/>
  <c r="Q343" i="7"/>
  <c r="Q342" i="7"/>
  <c r="AD341" i="7"/>
  <c r="AD343" i="7"/>
  <c r="AD342" i="7"/>
  <c r="S333" i="7"/>
  <c r="S332" i="7"/>
  <c r="S334" i="7"/>
  <c r="AF333" i="7"/>
  <c r="AF332" i="7"/>
  <c r="AF334" i="7"/>
  <c r="P336" i="7"/>
  <c r="P335" i="7"/>
  <c r="P337" i="7"/>
  <c r="AC336" i="7"/>
  <c r="AC335" i="7"/>
  <c r="AC337" i="7"/>
  <c r="M339" i="7"/>
  <c r="M338" i="7"/>
  <c r="M340" i="7"/>
  <c r="M79" i="7"/>
  <c r="Z339" i="7"/>
  <c r="Z338" i="7"/>
  <c r="Z340" i="7"/>
  <c r="J342" i="7"/>
  <c r="J341" i="7"/>
  <c r="J343" i="7"/>
  <c r="X342" i="7"/>
  <c r="X341" i="7"/>
  <c r="X343" i="7"/>
  <c r="W78" i="7"/>
  <c r="AA67" i="7"/>
  <c r="K68" i="7"/>
  <c r="K71" i="7" s="1"/>
  <c r="X68" i="7"/>
  <c r="H69" i="7"/>
  <c r="H72" i="7" s="1"/>
  <c r="U69" i="7"/>
  <c r="AH69" i="7"/>
  <c r="AH72" i="7" s="1"/>
  <c r="R70" i="7"/>
  <c r="R73" i="7" s="1"/>
  <c r="AE70" i="7"/>
  <c r="AE73" i="7" s="1"/>
  <c r="G74" i="7"/>
  <c r="T74" i="7"/>
  <c r="AG74" i="7"/>
  <c r="Q75" i="7"/>
  <c r="AD75" i="7"/>
  <c r="N76" i="7"/>
  <c r="AA76" i="7"/>
  <c r="L77" i="7"/>
  <c r="Y77" i="7"/>
  <c r="J78" i="7"/>
  <c r="W81" i="7"/>
  <c r="H82" i="7"/>
  <c r="W82" i="7"/>
  <c r="I83" i="7"/>
  <c r="W83" i="7"/>
  <c r="H84" i="7"/>
  <c r="V84" i="7"/>
  <c r="O67" i="7"/>
  <c r="O71" i="7" s="1"/>
  <c r="AB67" i="7"/>
  <c r="AB71" i="7" s="1"/>
  <c r="L68" i="7"/>
  <c r="L71" i="7" s="1"/>
  <c r="Y68" i="7"/>
  <c r="Y71" i="7" s="1"/>
  <c r="I69" i="7"/>
  <c r="I72" i="7" s="1"/>
  <c r="V69" i="7"/>
  <c r="V72" i="7" s="1"/>
  <c r="AI69" i="7"/>
  <c r="AI72" i="7" s="1"/>
  <c r="S70" i="7"/>
  <c r="S73" i="7" s="1"/>
  <c r="AF70" i="7"/>
  <c r="AF73" i="7" s="1"/>
  <c r="H74" i="7"/>
  <c r="U74" i="7"/>
  <c r="AH74" i="7"/>
  <c r="R75" i="7"/>
  <c r="AE75" i="7"/>
  <c r="O76" i="7"/>
  <c r="AC76" i="7"/>
  <c r="M77" i="7"/>
  <c r="Z77" i="7"/>
  <c r="J80" i="7"/>
  <c r="J81" i="7"/>
  <c r="X81" i="7"/>
  <c r="X85" i="7" s="1"/>
  <c r="X88" i="7" s="1"/>
  <c r="I82" i="7"/>
  <c r="X82" i="7"/>
  <c r="J83" i="7"/>
  <c r="J87" i="7" s="1"/>
  <c r="J90" i="7" s="1"/>
  <c r="X83" i="7"/>
  <c r="X87" i="7" s="1"/>
  <c r="I84" i="7"/>
  <c r="W84" i="7"/>
  <c r="F381" i="7"/>
  <c r="G381" i="7" s="1"/>
  <c r="F383" i="7" s="1"/>
  <c r="G383" i="7" s="1"/>
  <c r="AB296" i="8" l="1"/>
  <c r="M308" i="8"/>
  <c r="AI307" i="8"/>
  <c r="AA310" i="8"/>
  <c r="T309" i="8"/>
  <c r="N310" i="8"/>
  <c r="AE296" i="8"/>
  <c r="AF296" i="8"/>
  <c r="S216" i="8"/>
  <c r="S219" i="8"/>
  <c r="S213" i="8"/>
  <c r="S60" i="8"/>
  <c r="AA212" i="8"/>
  <c r="O212" i="8"/>
  <c r="AF211" i="8"/>
  <c r="T211" i="8"/>
  <c r="H211" i="8"/>
  <c r="Y210" i="8"/>
  <c r="M210" i="8"/>
  <c r="AF212" i="8"/>
  <c r="S212" i="8"/>
  <c r="AI211" i="8"/>
  <c r="V211" i="8"/>
  <c r="I211" i="8"/>
  <c r="X210" i="8"/>
  <c r="K210" i="8"/>
  <c r="AE212" i="8"/>
  <c r="R212" i="8"/>
  <c r="AH211" i="8"/>
  <c r="U211" i="8"/>
  <c r="G211" i="8"/>
  <c r="W210" i="8"/>
  <c r="J210" i="8"/>
  <c r="AD212" i="8"/>
  <c r="Q212" i="8"/>
  <c r="AG211" i="8"/>
  <c r="S211" i="8"/>
  <c r="AI210" i="8"/>
  <c r="V210" i="8"/>
  <c r="I210" i="8"/>
  <c r="AC212" i="8"/>
  <c r="P212" i="8"/>
  <c r="AE211" i="8"/>
  <c r="R211" i="8"/>
  <c r="AH210" i="8"/>
  <c r="U210" i="8"/>
  <c r="H210" i="8"/>
  <c r="AB212" i="8"/>
  <c r="N212" i="8"/>
  <c r="AD211" i="8"/>
  <c r="Q211" i="8"/>
  <c r="AG210" i="8"/>
  <c r="T210" i="8"/>
  <c r="G210" i="8"/>
  <c r="AI212" i="8"/>
  <c r="V212" i="8"/>
  <c r="I212" i="8"/>
  <c r="Y211" i="8"/>
  <c r="L211" i="8"/>
  <c r="AB210" i="8"/>
  <c r="O210" i="8"/>
  <c r="K212" i="8"/>
  <c r="N211" i="8"/>
  <c r="Q210" i="8"/>
  <c r="J212" i="8"/>
  <c r="M211" i="8"/>
  <c r="P210" i="8"/>
  <c r="AH212" i="8"/>
  <c r="H212" i="8"/>
  <c r="K211" i="8"/>
  <c r="N210" i="8"/>
  <c r="AG212" i="8"/>
  <c r="G212" i="8"/>
  <c r="J211" i="8"/>
  <c r="L210" i="8"/>
  <c r="W212" i="8"/>
  <c r="Z211" i="8"/>
  <c r="AC210" i="8"/>
  <c r="X211" i="8"/>
  <c r="W211" i="8"/>
  <c r="Z212" i="8"/>
  <c r="P211" i="8"/>
  <c r="Y212" i="8"/>
  <c r="O211" i="8"/>
  <c r="X212" i="8"/>
  <c r="AF210" i="8"/>
  <c r="U212" i="8"/>
  <c r="AE210" i="8"/>
  <c r="T212" i="8"/>
  <c r="AD210" i="8"/>
  <c r="M212" i="8"/>
  <c r="AA210" i="8"/>
  <c r="AC211" i="8"/>
  <c r="S210" i="8"/>
  <c r="AB211" i="8"/>
  <c r="R210" i="8"/>
  <c r="L212" i="8"/>
  <c r="AA211" i="8"/>
  <c r="Z210" i="8"/>
  <c r="AF221" i="8"/>
  <c r="AF218" i="8"/>
  <c r="AF215" i="8"/>
  <c r="AF62" i="8"/>
  <c r="AB219" i="8"/>
  <c r="AB213" i="8"/>
  <c r="AB60" i="8"/>
  <c r="AB216" i="8"/>
  <c r="Q310" i="8"/>
  <c r="AC307" i="8"/>
  <c r="U309" i="8"/>
  <c r="N296" i="8"/>
  <c r="AF309" i="8"/>
  <c r="X296" i="8"/>
  <c r="K310" i="8"/>
  <c r="AH310" i="8"/>
  <c r="AA309" i="8"/>
  <c r="M309" i="8"/>
  <c r="X307" i="8"/>
  <c r="AC309" i="8"/>
  <c r="AC214" i="8"/>
  <c r="AC217" i="8"/>
  <c r="AC220" i="8"/>
  <c r="AC61" i="8"/>
  <c r="R216" i="8"/>
  <c r="R219" i="8"/>
  <c r="R213" i="8"/>
  <c r="R60" i="8"/>
  <c r="N217" i="8"/>
  <c r="N220" i="8"/>
  <c r="N214" i="8"/>
  <c r="N61" i="8"/>
  <c r="AE310" i="8"/>
  <c r="G220" i="8"/>
  <c r="G61" i="8"/>
  <c r="G217" i="8"/>
  <c r="G214" i="8"/>
  <c r="AB310" i="8"/>
  <c r="M296" i="8"/>
  <c r="N309" i="8"/>
  <c r="AG308" i="8"/>
  <c r="AI308" i="8"/>
  <c r="V296" i="8"/>
  <c r="P217" i="8"/>
  <c r="P214" i="8"/>
  <c r="P61" i="8"/>
  <c r="P220" i="8"/>
  <c r="AD216" i="8"/>
  <c r="AD219" i="8"/>
  <c r="AD213" i="8"/>
  <c r="AD60" i="8"/>
  <c r="Q308" i="8"/>
  <c r="W219" i="8"/>
  <c r="W216" i="8"/>
  <c r="W60" i="8"/>
  <c r="W213" i="8"/>
  <c r="R307" i="8"/>
  <c r="AB307" i="8"/>
  <c r="P308" i="8"/>
  <c r="N307" i="8"/>
  <c r="X308" i="8"/>
  <c r="U310" i="8"/>
  <c r="V310" i="8"/>
  <c r="O309" i="8"/>
  <c r="H308" i="8"/>
  <c r="AD296" i="8"/>
  <c r="M307" i="8"/>
  <c r="W308" i="8"/>
  <c r="X310" i="8"/>
  <c r="V308" i="8"/>
  <c r="AF216" i="8"/>
  <c r="AF213" i="8"/>
  <c r="AF219" i="8"/>
  <c r="AF60" i="8"/>
  <c r="Q216" i="8"/>
  <c r="Q219" i="8"/>
  <c r="Q213" i="8"/>
  <c r="Q60" i="8"/>
  <c r="Y298" i="8"/>
  <c r="AA303" i="8"/>
  <c r="AF54" i="8"/>
  <c r="L309" i="8"/>
  <c r="AD302" i="8"/>
  <c r="R299" i="8"/>
  <c r="AB54" i="8"/>
  <c r="S302" i="8"/>
  <c r="W298" i="8"/>
  <c r="J213" i="8"/>
  <c r="J219" i="8"/>
  <c r="J216" i="8"/>
  <c r="J60" i="8"/>
  <c r="P219" i="8"/>
  <c r="P213" i="8"/>
  <c r="P216" i="8"/>
  <c r="P60" i="8"/>
  <c r="Q61" i="8"/>
  <c r="J301" i="8"/>
  <c r="AC299" i="8"/>
  <c r="J298" i="8"/>
  <c r="X305" i="8"/>
  <c r="AF55" i="8"/>
  <c r="W215" i="8"/>
  <c r="W218" i="8"/>
  <c r="W221" i="8"/>
  <c r="W62" i="8"/>
  <c r="S221" i="8"/>
  <c r="S218" i="8"/>
  <c r="S215" i="8"/>
  <c r="S62" i="8"/>
  <c r="O53" i="8"/>
  <c r="K220" i="8"/>
  <c r="K214" i="8"/>
  <c r="K217" i="8"/>
  <c r="K61" i="8"/>
  <c r="N62" i="8"/>
  <c r="Q309" i="8"/>
  <c r="AH220" i="8"/>
  <c r="AH217" i="8"/>
  <c r="AH61" i="8"/>
  <c r="AH214" i="8"/>
  <c r="AE308" i="8"/>
  <c r="I307" i="8"/>
  <c r="AA308" i="8"/>
  <c r="P310" i="8"/>
  <c r="I309" i="8"/>
  <c r="U308" i="8"/>
  <c r="J310" i="8"/>
  <c r="O221" i="8"/>
  <c r="O218" i="8"/>
  <c r="O215" i="8"/>
  <c r="O62" i="8"/>
  <c r="Y310" i="8"/>
  <c r="J296" i="8"/>
  <c r="X309" i="8"/>
  <c r="Z217" i="8"/>
  <c r="Z214" i="8"/>
  <c r="Z220" i="8"/>
  <c r="Z61" i="8"/>
  <c r="U220" i="8"/>
  <c r="U217" i="8"/>
  <c r="U214" i="8"/>
  <c r="U61" i="8"/>
  <c r="AI220" i="8"/>
  <c r="AI214" i="8"/>
  <c r="AI61" i="8"/>
  <c r="AI217" i="8"/>
  <c r="Z54" i="8"/>
  <c r="G301" i="8"/>
  <c r="T299" i="8"/>
  <c r="AG297" i="8"/>
  <c r="U55" i="8"/>
  <c r="AC310" i="8"/>
  <c r="W220" i="8"/>
  <c r="W214" i="8"/>
  <c r="W217" i="8"/>
  <c r="W61" i="8"/>
  <c r="S296" i="8"/>
  <c r="T307" i="8"/>
  <c r="R308" i="8"/>
  <c r="AE217" i="8"/>
  <c r="AE214" i="8"/>
  <c r="AE220" i="8"/>
  <c r="AE61" i="8"/>
  <c r="L310" i="8"/>
  <c r="J308" i="8"/>
  <c r="Y218" i="8"/>
  <c r="Y215" i="8"/>
  <c r="Y221" i="8"/>
  <c r="Y62" i="8"/>
  <c r="M214" i="8"/>
  <c r="M220" i="8"/>
  <c r="M217" i="8"/>
  <c r="M61" i="8"/>
  <c r="S310" i="8"/>
  <c r="H220" i="8"/>
  <c r="H217" i="8"/>
  <c r="H61" i="8"/>
  <c r="H214" i="8"/>
  <c r="Y61" i="8"/>
  <c r="R221" i="8"/>
  <c r="R218" i="8"/>
  <c r="R62" i="8"/>
  <c r="R215" i="8"/>
  <c r="AI310" i="8"/>
  <c r="Z308" i="8"/>
  <c r="O296" i="8"/>
  <c r="W310" i="8"/>
  <c r="AH307" i="8"/>
  <c r="R217" i="8"/>
  <c r="R220" i="8"/>
  <c r="R214" i="8"/>
  <c r="R61" i="8"/>
  <c r="N53" i="8"/>
  <c r="K308" i="8"/>
  <c r="AH296" i="8"/>
  <c r="L215" i="8"/>
  <c r="L221" i="8"/>
  <c r="L62" i="8"/>
  <c r="L218" i="8"/>
  <c r="H54" i="8"/>
  <c r="AC213" i="8"/>
  <c r="AC216" i="8"/>
  <c r="AC219" i="8"/>
  <c r="AC60" i="8"/>
  <c r="AC308" i="8"/>
  <c r="X219" i="8"/>
  <c r="X216" i="8"/>
  <c r="X60" i="8"/>
  <c r="X213" i="8"/>
  <c r="U300" i="8"/>
  <c r="O298" i="8"/>
  <c r="AI306" i="8"/>
  <c r="V297" i="8"/>
  <c r="AA306" i="8"/>
  <c r="AB305" i="8"/>
  <c r="AB302" i="8"/>
  <c r="T302" i="8"/>
  <c r="X301" i="8"/>
  <c r="AA298" i="8"/>
  <c r="Y301" i="8"/>
  <c r="V303" i="8"/>
  <c r="AE221" i="8"/>
  <c r="AE218" i="8"/>
  <c r="AE62" i="8"/>
  <c r="AE215" i="8"/>
  <c r="N54" i="8"/>
  <c r="AH54" i="8"/>
  <c r="AD221" i="8"/>
  <c r="AD62" i="8"/>
  <c r="AD215" i="8"/>
  <c r="AD218" i="8"/>
  <c r="N302" i="8"/>
  <c r="M54" i="8"/>
  <c r="AF302" i="8"/>
  <c r="T53" i="8"/>
  <c r="U296" i="8"/>
  <c r="AG309" i="8"/>
  <c r="O310" i="8"/>
  <c r="Z307" i="8"/>
  <c r="S308" i="8"/>
  <c r="P309" i="8"/>
  <c r="I296" i="8"/>
  <c r="T296" i="8"/>
  <c r="T310" i="8"/>
  <c r="AH213" i="8"/>
  <c r="AH216" i="8"/>
  <c r="AH60" i="8"/>
  <c r="AH219" i="8"/>
  <c r="Y307" i="8"/>
  <c r="K296" i="8"/>
  <c r="AH308" i="8"/>
  <c r="AB220" i="8"/>
  <c r="AB217" i="8"/>
  <c r="AB214" i="8"/>
  <c r="AB61" i="8"/>
  <c r="X215" i="8"/>
  <c r="X221" i="8"/>
  <c r="X218" i="8"/>
  <c r="X62" i="8"/>
  <c r="O213" i="8"/>
  <c r="O219" i="8"/>
  <c r="O216" i="8"/>
  <c r="O60" i="8"/>
  <c r="S307" i="8"/>
  <c r="K219" i="8"/>
  <c r="K216" i="8"/>
  <c r="K213" i="8"/>
  <c r="K60" i="8"/>
  <c r="J303" i="8"/>
  <c r="Q221" i="8"/>
  <c r="Q218" i="8"/>
  <c r="Q62" i="8"/>
  <c r="Q215" i="8"/>
  <c r="AD53" i="8"/>
  <c r="Q55" i="8"/>
  <c r="Z303" i="8"/>
  <c r="M60" i="8"/>
  <c r="R306" i="8"/>
  <c r="P304" i="8"/>
  <c r="X300" i="8"/>
  <c r="AH298" i="8"/>
  <c r="G60" i="8"/>
  <c r="H53" i="8"/>
  <c r="R300" i="8"/>
  <c r="AH53" i="8"/>
  <c r="Q307" i="8"/>
  <c r="O307" i="8"/>
  <c r="G296" i="8"/>
  <c r="U216" i="8"/>
  <c r="U219" i="8"/>
  <c r="U60" i="8"/>
  <c r="U213" i="8"/>
  <c r="R309" i="8"/>
  <c r="Z218" i="8"/>
  <c r="Z215" i="8"/>
  <c r="Z221" i="8"/>
  <c r="Z62" i="8"/>
  <c r="O217" i="8"/>
  <c r="O214" i="8"/>
  <c r="O220" i="8"/>
  <c r="O61" i="8"/>
  <c r="K221" i="8"/>
  <c r="K218" i="8"/>
  <c r="K215" i="8"/>
  <c r="K62" i="8"/>
  <c r="AC296" i="8"/>
  <c r="X306" i="8"/>
  <c r="AG220" i="8"/>
  <c r="AG217" i="8"/>
  <c r="AG61" i="8"/>
  <c r="AG214" i="8"/>
  <c r="Q53" i="8"/>
  <c r="W306" i="8"/>
  <c r="N55" i="8"/>
  <c r="V298" i="8"/>
  <c r="Z55" i="8"/>
  <c r="T300" i="8"/>
  <c r="Z60" i="8"/>
  <c r="Z302" i="8"/>
  <c r="AE307" i="8"/>
  <c r="O54" i="8"/>
  <c r="J309" i="8"/>
  <c r="AF310" i="8"/>
  <c r="AA307" i="8"/>
  <c r="AE309" i="8"/>
  <c r="L308" i="8"/>
  <c r="I310" i="8"/>
  <c r="AB309" i="8"/>
  <c r="AF307" i="8"/>
  <c r="Y309" i="8"/>
  <c r="AB218" i="8"/>
  <c r="AB215" i="8"/>
  <c r="AB62" i="8"/>
  <c r="AB221" i="8"/>
  <c r="W296" i="8"/>
  <c r="L307" i="8"/>
  <c r="J215" i="8"/>
  <c r="J221" i="8"/>
  <c r="J62" i="8"/>
  <c r="J218" i="8"/>
  <c r="AA296" i="8"/>
  <c r="Z296" i="8"/>
  <c r="S309" i="8"/>
  <c r="AD307" i="8"/>
  <c r="K309" i="8"/>
  <c r="V309" i="8"/>
  <c r="N308" i="8"/>
  <c r="Z310" i="8"/>
  <c r="Z309" i="8"/>
  <c r="AG296" i="8"/>
  <c r="I308" i="8"/>
  <c r="H310" i="8"/>
  <c r="Y308" i="8"/>
  <c r="AG310" i="8"/>
  <c r="V307" i="8"/>
  <c r="K307" i="8"/>
  <c r="T308" i="8"/>
  <c r="H307" i="8"/>
  <c r="M304" i="8"/>
  <c r="AE298" i="8"/>
  <c r="AC306" i="8"/>
  <c r="T303" i="8"/>
  <c r="AB299" i="8"/>
  <c r="H216" i="8"/>
  <c r="H213" i="8"/>
  <c r="H60" i="8"/>
  <c r="H219" i="8"/>
  <c r="M310" i="8"/>
  <c r="AI296" i="8"/>
  <c r="S306" i="8"/>
  <c r="U305" i="8"/>
  <c r="T298" i="8"/>
  <c r="K301" i="8"/>
  <c r="M218" i="8"/>
  <c r="M221" i="8"/>
  <c r="M62" i="8"/>
  <c r="M215" i="8"/>
  <c r="AE305" i="8"/>
  <c r="M299" i="8"/>
  <c r="AE216" i="8"/>
  <c r="AE219" i="8"/>
  <c r="AE213" i="8"/>
  <c r="AE60" i="8"/>
  <c r="AD305" i="8"/>
  <c r="AH297" i="8"/>
  <c r="AA220" i="8"/>
  <c r="AA214" i="8"/>
  <c r="AA217" i="8"/>
  <c r="AA61" i="8"/>
  <c r="AH301" i="8"/>
  <c r="AC302" i="8"/>
  <c r="Q296" i="8"/>
  <c r="O305" i="8"/>
  <c r="AE304" i="8"/>
  <c r="I301" i="8"/>
  <c r="Z305" i="8"/>
  <c r="H301" i="8"/>
  <c r="T220" i="8"/>
  <c r="T217" i="8"/>
  <c r="T61" i="8"/>
  <c r="T214" i="8"/>
  <c r="O301" i="8"/>
  <c r="AI305" i="8"/>
  <c r="K299" i="8"/>
  <c r="G305" i="8"/>
  <c r="T73" i="7"/>
  <c r="U72" i="7"/>
  <c r="U88" i="7"/>
  <c r="S86" i="7"/>
  <c r="S89" i="7" s="1"/>
  <c r="AB87" i="7"/>
  <c r="AB90" i="7" s="1"/>
  <c r="G73" i="7"/>
  <c r="O72" i="7"/>
  <c r="P87" i="7"/>
  <c r="P90" i="7" s="1"/>
  <c r="X86" i="7"/>
  <c r="X89" i="7" s="1"/>
  <c r="T339" i="7"/>
  <c r="U71" i="7"/>
  <c r="T72" i="7"/>
  <c r="AB85" i="7"/>
  <c r="AB88" i="7" s="1"/>
  <c r="AD87" i="7"/>
  <c r="J85" i="7"/>
  <c r="J88" i="7" s="1"/>
  <c r="W86" i="7"/>
  <c r="W89" i="7" s="1"/>
  <c r="AI87" i="7"/>
  <c r="AI90" i="7" s="1"/>
  <c r="W71" i="7"/>
  <c r="P72" i="7"/>
  <c r="P342" i="7"/>
  <c r="H337" i="7"/>
  <c r="U87" i="7"/>
  <c r="U90" i="7" s="1"/>
  <c r="P343" i="7"/>
  <c r="G86" i="7"/>
  <c r="W85" i="7"/>
  <c r="W88" i="7" s="1"/>
  <c r="V78" i="7"/>
  <c r="U73" i="7"/>
  <c r="S79" i="7"/>
  <c r="AE86" i="7"/>
  <c r="AE89" i="7" s="1"/>
  <c r="X80" i="7"/>
  <c r="AC73" i="7"/>
  <c r="T71" i="7"/>
  <c r="U333" i="7"/>
  <c r="U332" i="7"/>
  <c r="U334" i="7"/>
  <c r="AD90" i="7"/>
  <c r="K335" i="7"/>
  <c r="K337" i="7"/>
  <c r="K336" i="7"/>
  <c r="K78" i="7"/>
  <c r="AH335" i="7"/>
  <c r="AH337" i="7"/>
  <c r="AH336" i="7"/>
  <c r="AH78" i="7"/>
  <c r="AD338" i="7"/>
  <c r="AD340" i="7"/>
  <c r="AD339" i="7"/>
  <c r="AD79" i="7"/>
  <c r="I87" i="7"/>
  <c r="I90" i="7" s="1"/>
  <c r="AG333" i="7"/>
  <c r="AG332" i="7"/>
  <c r="AG334" i="7"/>
  <c r="S329" i="7"/>
  <c r="S328" i="7"/>
  <c r="L339" i="7"/>
  <c r="L338" i="7"/>
  <c r="L340" i="7"/>
  <c r="L79" i="7"/>
  <c r="H343" i="7"/>
  <c r="H342" i="7"/>
  <c r="H341" i="7"/>
  <c r="H80" i="7"/>
  <c r="AG342" i="7"/>
  <c r="AG343" i="7"/>
  <c r="AG341" i="7"/>
  <c r="AG80" i="7"/>
  <c r="AF85" i="7"/>
  <c r="AF88" i="7" s="1"/>
  <c r="AD86" i="7"/>
  <c r="AD89" i="7" s="1"/>
  <c r="M334" i="7"/>
  <c r="M333" i="7"/>
  <c r="M332" i="7"/>
  <c r="Z87" i="7"/>
  <c r="Z90" i="7" s="1"/>
  <c r="G336" i="7"/>
  <c r="G335" i="7"/>
  <c r="G337" i="7"/>
  <c r="G78" i="7"/>
  <c r="AF335" i="7"/>
  <c r="AF337" i="7"/>
  <c r="AF336" i="7"/>
  <c r="AF78" i="7"/>
  <c r="N332" i="7"/>
  <c r="N334" i="7"/>
  <c r="N333" i="7"/>
  <c r="J86" i="7"/>
  <c r="J89" i="7" s="1"/>
  <c r="T87" i="7"/>
  <c r="T90" i="7" s="1"/>
  <c r="AG72" i="7"/>
  <c r="O332" i="7"/>
  <c r="O334" i="7"/>
  <c r="O333" i="7"/>
  <c r="T333" i="7"/>
  <c r="T334" i="7"/>
  <c r="T332" i="7"/>
  <c r="AB336" i="7"/>
  <c r="AB335" i="7"/>
  <c r="AB337" i="7"/>
  <c r="AB78" i="7"/>
  <c r="X339" i="7"/>
  <c r="X340" i="7"/>
  <c r="X338" i="7"/>
  <c r="X79" i="7"/>
  <c r="T343" i="7"/>
  <c r="T342" i="7"/>
  <c r="T341" i="7"/>
  <c r="T80" i="7"/>
  <c r="Q85" i="7"/>
  <c r="Q88" i="7" s="1"/>
  <c r="L87" i="7"/>
  <c r="L90" i="7" s="1"/>
  <c r="W332" i="7"/>
  <c r="W334" i="7"/>
  <c r="W333" i="7"/>
  <c r="S336" i="7"/>
  <c r="S335" i="7"/>
  <c r="S337" i="7"/>
  <c r="S78" i="7"/>
  <c r="Z332" i="7"/>
  <c r="Z334" i="7"/>
  <c r="Z333" i="7"/>
  <c r="V86" i="7"/>
  <c r="V89" i="7" s="1"/>
  <c r="AF87" i="7"/>
  <c r="AF90" i="7" s="1"/>
  <c r="AC80" i="7"/>
  <c r="V87" i="7"/>
  <c r="V90" i="7" s="1"/>
  <c r="W73" i="7"/>
  <c r="H86" i="7"/>
  <c r="H89" i="7" s="1"/>
  <c r="G333" i="7"/>
  <c r="G332" i="7"/>
  <c r="G334" i="7"/>
  <c r="O336" i="7"/>
  <c r="O337" i="7"/>
  <c r="O335" i="7"/>
  <c r="O78" i="7"/>
  <c r="K340" i="7"/>
  <c r="K339" i="7"/>
  <c r="K338" i="7"/>
  <c r="K329" i="7" s="1"/>
  <c r="K79" i="7"/>
  <c r="G343" i="7"/>
  <c r="G342" i="7"/>
  <c r="G341" i="7"/>
  <c r="G80" i="7"/>
  <c r="AF343" i="7"/>
  <c r="AF342" i="7"/>
  <c r="AF80" i="7"/>
  <c r="AF341" i="7"/>
  <c r="AE85" i="7"/>
  <c r="AE88" i="7" s="1"/>
  <c r="AA86" i="7"/>
  <c r="AA89" i="7" s="1"/>
  <c r="J333" i="7"/>
  <c r="J332" i="7"/>
  <c r="J334" i="7"/>
  <c r="Y87" i="7"/>
  <c r="Y90" i="7" s="1"/>
  <c r="AI332" i="7"/>
  <c r="AI334" i="7"/>
  <c r="AI333" i="7"/>
  <c r="I335" i="7"/>
  <c r="I337" i="7"/>
  <c r="I336" i="7"/>
  <c r="I78" i="7"/>
  <c r="AH86" i="7"/>
  <c r="AH89" i="7" s="1"/>
  <c r="G89" i="7"/>
  <c r="U86" i="7"/>
  <c r="U89" i="7" s="1"/>
  <c r="Z341" i="7"/>
  <c r="Z343" i="7"/>
  <c r="Z342" i="7"/>
  <c r="Z80" i="7"/>
  <c r="AE333" i="7"/>
  <c r="AE332" i="7"/>
  <c r="AE334" i="7"/>
  <c r="AA336" i="7"/>
  <c r="AA335" i="7"/>
  <c r="AA337" i="7"/>
  <c r="AA78" i="7"/>
  <c r="W340" i="7"/>
  <c r="W339" i="7"/>
  <c r="W338" i="7"/>
  <c r="W79" i="7"/>
  <c r="S343" i="7"/>
  <c r="S342" i="7"/>
  <c r="S341" i="7"/>
  <c r="S80" i="7"/>
  <c r="P85" i="7"/>
  <c r="P88" i="7" s="1"/>
  <c r="AB72" i="7"/>
  <c r="L86" i="7"/>
  <c r="L89" i="7" s="1"/>
  <c r="AI73" i="7"/>
  <c r="K87" i="7"/>
  <c r="K90" i="7" s="1"/>
  <c r="V333" i="7"/>
  <c r="V332" i="7"/>
  <c r="V334" i="7"/>
  <c r="U335" i="7"/>
  <c r="U337" i="7"/>
  <c r="U336" i="7"/>
  <c r="U78" i="7"/>
  <c r="Q87" i="7"/>
  <c r="Q90" i="7" s="1"/>
  <c r="N87" i="7"/>
  <c r="N90" i="7" s="1"/>
  <c r="AB86" i="7"/>
  <c r="AB89" i="7" s="1"/>
  <c r="M342" i="7"/>
  <c r="M341" i="7"/>
  <c r="M343" i="7"/>
  <c r="M80" i="7"/>
  <c r="AI86" i="7"/>
  <c r="AI89" i="7" s="1"/>
  <c r="R333" i="7"/>
  <c r="R332" i="7"/>
  <c r="R334" i="7"/>
  <c r="AH87" i="7"/>
  <c r="AH90" i="7" s="1"/>
  <c r="N337" i="7"/>
  <c r="N336" i="7"/>
  <c r="N335" i="7"/>
  <c r="N78" i="7"/>
  <c r="J340" i="7"/>
  <c r="J339" i="7"/>
  <c r="J338" i="7"/>
  <c r="J79" i="7"/>
  <c r="AI340" i="7"/>
  <c r="AI339" i="7"/>
  <c r="AI338" i="7"/>
  <c r="AI79" i="7"/>
  <c r="AE343" i="7"/>
  <c r="AE342" i="7"/>
  <c r="AE341" i="7"/>
  <c r="AE80" i="7"/>
  <c r="Z85" i="7"/>
  <c r="Z88" i="7" s="1"/>
  <c r="Z86" i="7"/>
  <c r="Z89" i="7" s="1"/>
  <c r="I333" i="7"/>
  <c r="I332" i="7"/>
  <c r="I334" i="7"/>
  <c r="H71" i="7"/>
  <c r="AG335" i="7"/>
  <c r="AG337" i="7"/>
  <c r="AG336" i="7"/>
  <c r="AG78" i="7"/>
  <c r="AC87" i="7"/>
  <c r="AC90" i="7" s="1"/>
  <c r="N86" i="7"/>
  <c r="N89" i="7" s="1"/>
  <c r="AC88" i="7"/>
  <c r="N85" i="7"/>
  <c r="N88" i="7" s="1"/>
  <c r="AD73" i="7"/>
  <c r="P71" i="7"/>
  <c r="AC338" i="7"/>
  <c r="AC340" i="7"/>
  <c r="AC339" i="7"/>
  <c r="AC79" i="7"/>
  <c r="T86" i="7"/>
  <c r="T89" i="7" s="1"/>
  <c r="S87" i="7"/>
  <c r="S90" i="7" s="1"/>
  <c r="AD333" i="7"/>
  <c r="AD332" i="7"/>
  <c r="AD334" i="7"/>
  <c r="Z337" i="7"/>
  <c r="Z336" i="7"/>
  <c r="Z335" i="7"/>
  <c r="Z78" i="7"/>
  <c r="V340" i="7"/>
  <c r="V339" i="7"/>
  <c r="V338" i="7"/>
  <c r="V79" i="7"/>
  <c r="R341" i="7"/>
  <c r="R343" i="7"/>
  <c r="R342" i="7"/>
  <c r="R80" i="7"/>
  <c r="AD71" i="7"/>
  <c r="L85" i="7"/>
  <c r="L88" i="7" s="1"/>
  <c r="H73" i="7"/>
  <c r="K86" i="7"/>
  <c r="K89" i="7" s="1"/>
  <c r="AG73" i="7"/>
  <c r="P339" i="7"/>
  <c r="P338" i="7"/>
  <c r="P340" i="7"/>
  <c r="P79" i="7"/>
  <c r="G72" i="7"/>
  <c r="O86" i="7"/>
  <c r="O89" i="7" s="1"/>
  <c r="O339" i="7"/>
  <c r="O338" i="7"/>
  <c r="O340" i="7"/>
  <c r="O79" i="7"/>
  <c r="Y342" i="7"/>
  <c r="Y341" i="7"/>
  <c r="Y330" i="7" s="1"/>
  <c r="Y343" i="7"/>
  <c r="Y80" i="7"/>
  <c r="AI85" i="7"/>
  <c r="AI88" i="7" s="1"/>
  <c r="AG86" i="7"/>
  <c r="AG89" i="7" s="1"/>
  <c r="Q334" i="7"/>
  <c r="Q333" i="7"/>
  <c r="Q332" i="7"/>
  <c r="AG87" i="7"/>
  <c r="AG90" i="7" s="1"/>
  <c r="M337" i="7"/>
  <c r="M336" i="7"/>
  <c r="M335" i="7"/>
  <c r="M78" i="7"/>
  <c r="I338" i="7"/>
  <c r="I340" i="7"/>
  <c r="I339" i="7"/>
  <c r="I79" i="7"/>
  <c r="AH340" i="7"/>
  <c r="AH339" i="7"/>
  <c r="AH338" i="7"/>
  <c r="AH79" i="7"/>
  <c r="AB341" i="7"/>
  <c r="AB343" i="7"/>
  <c r="AB342" i="7"/>
  <c r="AB80" i="7"/>
  <c r="X72" i="7"/>
  <c r="Y85" i="7"/>
  <c r="Y88" i="7" s="1"/>
  <c r="AB339" i="7"/>
  <c r="AB338" i="7"/>
  <c r="AB340" i="7"/>
  <c r="AB79" i="7"/>
  <c r="M87" i="7"/>
  <c r="M90" i="7" s="1"/>
  <c r="G87" i="7"/>
  <c r="G90" i="7" s="1"/>
  <c r="AE336" i="7"/>
  <c r="AE335" i="7"/>
  <c r="AE337" i="7"/>
  <c r="AE78" i="7"/>
  <c r="L342" i="7"/>
  <c r="L341" i="7"/>
  <c r="L343" i="7"/>
  <c r="L80" i="7"/>
  <c r="AB73" i="7"/>
  <c r="R87" i="7"/>
  <c r="R90" i="7" s="1"/>
  <c r="AC334" i="7"/>
  <c r="AC333" i="7"/>
  <c r="AC332" i="7"/>
  <c r="Y337" i="7"/>
  <c r="Y336" i="7"/>
  <c r="Y335" i="7"/>
  <c r="Y328" i="7" s="1"/>
  <c r="Y78" i="7"/>
  <c r="U338" i="7"/>
  <c r="U340" i="7"/>
  <c r="U339" i="7"/>
  <c r="U79" i="7"/>
  <c r="O341" i="7"/>
  <c r="O343" i="7"/>
  <c r="O342" i="7"/>
  <c r="O80" i="7"/>
  <c r="K72" i="7"/>
  <c r="K85" i="7"/>
  <c r="K88" i="7" s="1"/>
  <c r="K342" i="7"/>
  <c r="K341" i="7"/>
  <c r="K343" i="7"/>
  <c r="K80" i="7"/>
  <c r="R85" i="7"/>
  <c r="R88" i="7" s="1"/>
  <c r="M85" i="7"/>
  <c r="M88" i="7" s="1"/>
  <c r="H85" i="7"/>
  <c r="H88" i="7" s="1"/>
  <c r="X90" i="7"/>
  <c r="R336" i="7"/>
  <c r="R335" i="7"/>
  <c r="R337" i="7"/>
  <c r="R78" i="7"/>
  <c r="AA339" i="7"/>
  <c r="AA338" i="7"/>
  <c r="AA340" i="7"/>
  <c r="AA79" i="7"/>
  <c r="X71" i="7"/>
  <c r="G85" i="7"/>
  <c r="G88" i="7" s="1"/>
  <c r="AH85" i="7"/>
  <c r="AH88" i="7" s="1"/>
  <c r="O73" i="7"/>
  <c r="AF86" i="7"/>
  <c r="AF89" i="7" s="1"/>
  <c r="P334" i="7"/>
  <c r="P333" i="7"/>
  <c r="P332" i="7"/>
  <c r="AE87" i="7"/>
  <c r="AE90" i="7" s="1"/>
  <c r="L335" i="7"/>
  <c r="L337" i="7"/>
  <c r="L336" i="7"/>
  <c r="L78" i="7"/>
  <c r="H338" i="7"/>
  <c r="H340" i="7"/>
  <c r="H339" i="7"/>
  <c r="H79" i="7"/>
  <c r="AE338" i="7"/>
  <c r="AE340" i="7"/>
  <c r="AE339" i="7"/>
  <c r="AE79" i="7"/>
  <c r="AA71" i="7"/>
  <c r="AA341" i="7"/>
  <c r="AA343" i="7"/>
  <c r="AA342" i="7"/>
  <c r="AA80" i="7"/>
  <c r="W72" i="7"/>
  <c r="AA72" i="7"/>
  <c r="W342" i="7"/>
  <c r="W341" i="7"/>
  <c r="W343" i="7"/>
  <c r="W80" i="7"/>
  <c r="AD85" i="7"/>
  <c r="AD88" i="7" s="1"/>
  <c r="P80" i="7"/>
  <c r="AD336" i="7"/>
  <c r="AD335" i="7"/>
  <c r="AD337" i="7"/>
  <c r="AD78" i="7"/>
  <c r="AH342" i="7"/>
  <c r="AH341" i="7"/>
  <c r="AH343" i="7"/>
  <c r="AH80" i="7"/>
  <c r="AH333" i="7"/>
  <c r="AH332" i="7"/>
  <c r="AH334" i="7"/>
  <c r="N339" i="7"/>
  <c r="N338" i="7"/>
  <c r="N340" i="7"/>
  <c r="N79" i="7"/>
  <c r="AF329" i="7"/>
  <c r="V342" i="7"/>
  <c r="V341" i="7"/>
  <c r="V343" i="7"/>
  <c r="V80" i="7"/>
  <c r="T85" i="7"/>
  <c r="T88" i="7" s="1"/>
  <c r="R86" i="7"/>
  <c r="R89" i="7" s="1"/>
  <c r="AA73" i="7"/>
  <c r="AB334" i="7"/>
  <c r="AB333" i="7"/>
  <c r="AB332" i="7"/>
  <c r="X335" i="7"/>
  <c r="X328" i="7" s="1"/>
  <c r="X337" i="7"/>
  <c r="X336" i="7"/>
  <c r="X78" i="7"/>
  <c r="AI528" i="7"/>
  <c r="W528" i="7"/>
  <c r="K528" i="7"/>
  <c r="AB527" i="7"/>
  <c r="P527" i="7"/>
  <c r="AG526" i="7"/>
  <c r="U526" i="7"/>
  <c r="I526" i="7"/>
  <c r="Z525" i="7"/>
  <c r="N525" i="7"/>
  <c r="AE524" i="7"/>
  <c r="S524" i="7"/>
  <c r="G524" i="7"/>
  <c r="X523" i="7"/>
  <c r="L523" i="7"/>
  <c r="AC522" i="7"/>
  <c r="Q522" i="7"/>
  <c r="AH521" i="7"/>
  <c r="V521" i="7"/>
  <c r="J521" i="7"/>
  <c r="AA520" i="7"/>
  <c r="O520" i="7"/>
  <c r="AF519" i="7"/>
  <c r="T519" i="7"/>
  <c r="H519" i="7"/>
  <c r="Y518" i="7"/>
  <c r="M518" i="7"/>
  <c r="AD495" i="7"/>
  <c r="R495" i="7"/>
  <c r="AI494" i="7"/>
  <c r="W494" i="7"/>
  <c r="K494" i="7"/>
  <c r="AB493" i="7"/>
  <c r="P493" i="7"/>
  <c r="AG492" i="7"/>
  <c r="U492" i="7"/>
  <c r="I492" i="7"/>
  <c r="Z491" i="7"/>
  <c r="N491" i="7"/>
  <c r="AE490" i="7"/>
  <c r="S490" i="7"/>
  <c r="G490" i="7"/>
  <c r="X489" i="7"/>
  <c r="L489" i="7"/>
  <c r="AC488" i="7"/>
  <c r="Q488" i="7"/>
  <c r="AH487" i="7"/>
  <c r="V487" i="7"/>
  <c r="J487" i="7"/>
  <c r="AA486" i="7"/>
  <c r="AH528" i="7"/>
  <c r="V528" i="7"/>
  <c r="J528" i="7"/>
  <c r="AA527" i="7"/>
  <c r="O527" i="7"/>
  <c r="AF526" i="7"/>
  <c r="T526" i="7"/>
  <c r="H526" i="7"/>
  <c r="Y525" i="7"/>
  <c r="M525" i="7"/>
  <c r="AD524" i="7"/>
  <c r="R524" i="7"/>
  <c r="AI523" i="7"/>
  <c r="W523" i="7"/>
  <c r="K523" i="7"/>
  <c r="AB522" i="7"/>
  <c r="P522" i="7"/>
  <c r="AG521" i="7"/>
  <c r="U521" i="7"/>
  <c r="I521" i="7"/>
  <c r="Z520" i="7"/>
  <c r="N520" i="7"/>
  <c r="AE519" i="7"/>
  <c r="S519" i="7"/>
  <c r="G519" i="7"/>
  <c r="X518" i="7"/>
  <c r="L518" i="7"/>
  <c r="AC495" i="7"/>
  <c r="Q495" i="7"/>
  <c r="AH494" i="7"/>
  <c r="V494" i="7"/>
  <c r="J494" i="7"/>
  <c r="AA493" i="7"/>
  <c r="O493" i="7"/>
  <c r="AF492" i="7"/>
  <c r="T492" i="7"/>
  <c r="H492" i="7"/>
  <c r="Y491" i="7"/>
  <c r="M491" i="7"/>
  <c r="AD490" i="7"/>
  <c r="R490" i="7"/>
  <c r="AI489" i="7"/>
  <c r="AG528" i="7"/>
  <c r="U528" i="7"/>
  <c r="I528" i="7"/>
  <c r="Z527" i="7"/>
  <c r="N527" i="7"/>
  <c r="AE526" i="7"/>
  <c r="S526" i="7"/>
  <c r="G526" i="7"/>
  <c r="X525" i="7"/>
  <c r="L525" i="7"/>
  <c r="AC524" i="7"/>
  <c r="Q524" i="7"/>
  <c r="AH523" i="7"/>
  <c r="V523" i="7"/>
  <c r="J523" i="7"/>
  <c r="AA522" i="7"/>
  <c r="O522" i="7"/>
  <c r="AF521" i="7"/>
  <c r="T521" i="7"/>
  <c r="H521" i="7"/>
  <c r="Y520" i="7"/>
  <c r="M520" i="7"/>
  <c r="AD519" i="7"/>
  <c r="R519" i="7"/>
  <c r="AI518" i="7"/>
  <c r="W518" i="7"/>
  <c r="K518" i="7"/>
  <c r="AB495" i="7"/>
  <c r="P495" i="7"/>
  <c r="AG494" i="7"/>
  <c r="U494" i="7"/>
  <c r="I494" i="7"/>
  <c r="Z493" i="7"/>
  <c r="N493" i="7"/>
  <c r="AE492" i="7"/>
  <c r="S492" i="7"/>
  <c r="G492" i="7"/>
  <c r="X491" i="7"/>
  <c r="L491" i="7"/>
  <c r="AC490" i="7"/>
  <c r="Q490" i="7"/>
  <c r="AH489" i="7"/>
  <c r="V489" i="7"/>
  <c r="J489" i="7"/>
  <c r="AA488" i="7"/>
  <c r="O488" i="7"/>
  <c r="AF487" i="7"/>
  <c r="T487" i="7"/>
  <c r="H487" i="7"/>
  <c r="Y486" i="7"/>
  <c r="M486" i="7"/>
  <c r="AD485" i="7"/>
  <c r="R485" i="7"/>
  <c r="AF528" i="7"/>
  <c r="T528" i="7"/>
  <c r="H528" i="7"/>
  <c r="Y527" i="7"/>
  <c r="M527" i="7"/>
  <c r="AD526" i="7"/>
  <c r="R526" i="7"/>
  <c r="AI525" i="7"/>
  <c r="W525" i="7"/>
  <c r="K525" i="7"/>
  <c r="AB524" i="7"/>
  <c r="P524" i="7"/>
  <c r="AG523" i="7"/>
  <c r="U523" i="7"/>
  <c r="I523" i="7"/>
  <c r="Z522" i="7"/>
  <c r="N522" i="7"/>
  <c r="AE521" i="7"/>
  <c r="S521" i="7"/>
  <c r="G521" i="7"/>
  <c r="X520" i="7"/>
  <c r="L520" i="7"/>
  <c r="AC519" i="7"/>
  <c r="Q519" i="7"/>
  <c r="AH518" i="7"/>
  <c r="V518" i="7"/>
  <c r="J518" i="7"/>
  <c r="AA495" i="7"/>
  <c r="O495" i="7"/>
  <c r="AF494" i="7"/>
  <c r="T494" i="7"/>
  <c r="H494" i="7"/>
  <c r="Y493" i="7"/>
  <c r="M493" i="7"/>
  <c r="AD492" i="7"/>
  <c r="R492" i="7"/>
  <c r="AI491" i="7"/>
  <c r="W491" i="7"/>
  <c r="K491" i="7"/>
  <c r="AB490" i="7"/>
  <c r="P490" i="7"/>
  <c r="AG489" i="7"/>
  <c r="U489" i="7"/>
  <c r="I489" i="7"/>
  <c r="Z488" i="7"/>
  <c r="N488" i="7"/>
  <c r="AE487" i="7"/>
  <c r="S487" i="7"/>
  <c r="G487" i="7"/>
  <c r="X486" i="7"/>
  <c r="L486" i="7"/>
  <c r="AE528" i="7"/>
  <c r="S528" i="7"/>
  <c r="G528" i="7"/>
  <c r="X527" i="7"/>
  <c r="L527" i="7"/>
  <c r="AC526" i="7"/>
  <c r="Q526" i="7"/>
  <c r="AH525" i="7"/>
  <c r="V525" i="7"/>
  <c r="J525" i="7"/>
  <c r="AA524" i="7"/>
  <c r="O524" i="7"/>
  <c r="AF523" i="7"/>
  <c r="T523" i="7"/>
  <c r="H523" i="7"/>
  <c r="Y522" i="7"/>
  <c r="M522" i="7"/>
  <c r="AD521" i="7"/>
  <c r="R521" i="7"/>
  <c r="AI520" i="7"/>
  <c r="W520" i="7"/>
  <c r="K520" i="7"/>
  <c r="AB519" i="7"/>
  <c r="P519" i="7"/>
  <c r="AG518" i="7"/>
  <c r="U518" i="7"/>
  <c r="I518" i="7"/>
  <c r="Z495" i="7"/>
  <c r="N495" i="7"/>
  <c r="AE494" i="7"/>
  <c r="S494" i="7"/>
  <c r="G494" i="7"/>
  <c r="X493" i="7"/>
  <c r="L493" i="7"/>
  <c r="AC492" i="7"/>
  <c r="Q492" i="7"/>
  <c r="AH491" i="7"/>
  <c r="V491" i="7"/>
  <c r="J491" i="7"/>
  <c r="AA490" i="7"/>
  <c r="O490" i="7"/>
  <c r="AF489" i="7"/>
  <c r="AC528" i="7"/>
  <c r="Q528" i="7"/>
  <c r="AH527" i="7"/>
  <c r="V527" i="7"/>
  <c r="J527" i="7"/>
  <c r="AA526" i="7"/>
  <c r="O526" i="7"/>
  <c r="AF525" i="7"/>
  <c r="T525" i="7"/>
  <c r="H525" i="7"/>
  <c r="Y524" i="7"/>
  <c r="M524" i="7"/>
  <c r="AD523" i="7"/>
  <c r="R523" i="7"/>
  <c r="AI522" i="7"/>
  <c r="W522" i="7"/>
  <c r="K522" i="7"/>
  <c r="AB521" i="7"/>
  <c r="P521" i="7"/>
  <c r="AG520" i="7"/>
  <c r="U520" i="7"/>
  <c r="I520" i="7"/>
  <c r="Z519" i="7"/>
  <c r="N519" i="7"/>
  <c r="AE518" i="7"/>
  <c r="S518" i="7"/>
  <c r="G518" i="7"/>
  <c r="X495" i="7"/>
  <c r="L495" i="7"/>
  <c r="AC494" i="7"/>
  <c r="Q494" i="7"/>
  <c r="AH493" i="7"/>
  <c r="V493" i="7"/>
  <c r="J493" i="7"/>
  <c r="AA492" i="7"/>
  <c r="O492" i="7"/>
  <c r="AF491" i="7"/>
  <c r="T491" i="7"/>
  <c r="H491" i="7"/>
  <c r="Y490" i="7"/>
  <c r="M490" i="7"/>
  <c r="AD489" i="7"/>
  <c r="R489" i="7"/>
  <c r="AI488" i="7"/>
  <c r="W488" i="7"/>
  <c r="K488" i="7"/>
  <c r="AB487" i="7"/>
  <c r="P487" i="7"/>
  <c r="AG486" i="7"/>
  <c r="U486" i="7"/>
  <c r="AB528" i="7"/>
  <c r="P528" i="7"/>
  <c r="AG527" i="7"/>
  <c r="U527" i="7"/>
  <c r="I527" i="7"/>
  <c r="Z526" i="7"/>
  <c r="N526" i="7"/>
  <c r="AE525" i="7"/>
  <c r="S525" i="7"/>
  <c r="G525" i="7"/>
  <c r="X524" i="7"/>
  <c r="L524" i="7"/>
  <c r="AC523" i="7"/>
  <c r="Q523" i="7"/>
  <c r="AH522" i="7"/>
  <c r="V522" i="7"/>
  <c r="J522" i="7"/>
  <c r="AA521" i="7"/>
  <c r="O521" i="7"/>
  <c r="AF520" i="7"/>
  <c r="T520" i="7"/>
  <c r="H520" i="7"/>
  <c r="Y519" i="7"/>
  <c r="M519" i="7"/>
  <c r="AD518" i="7"/>
  <c r="R518" i="7"/>
  <c r="AI495" i="7"/>
  <c r="W495" i="7"/>
  <c r="K495" i="7"/>
  <c r="AB494" i="7"/>
  <c r="P494" i="7"/>
  <c r="AG493" i="7"/>
  <c r="U493" i="7"/>
  <c r="I493" i="7"/>
  <c r="Z492" i="7"/>
  <c r="N492" i="7"/>
  <c r="AE491" i="7"/>
  <c r="S491" i="7"/>
  <c r="G491" i="7"/>
  <c r="X490" i="7"/>
  <c r="L490" i="7"/>
  <c r="AC489" i="7"/>
  <c r="Q489" i="7"/>
  <c r="AH488" i="7"/>
  <c r="V488" i="7"/>
  <c r="J488" i="7"/>
  <c r="AA487" i="7"/>
  <c r="O487" i="7"/>
  <c r="AF486" i="7"/>
  <c r="T486" i="7"/>
  <c r="H486" i="7"/>
  <c r="AA528" i="7"/>
  <c r="O528" i="7"/>
  <c r="AF527" i="7"/>
  <c r="T527" i="7"/>
  <c r="H527" i="7"/>
  <c r="Y526" i="7"/>
  <c r="M526" i="7"/>
  <c r="AD525" i="7"/>
  <c r="R525" i="7"/>
  <c r="AI524" i="7"/>
  <c r="W524" i="7"/>
  <c r="K524" i="7"/>
  <c r="AB523" i="7"/>
  <c r="P523" i="7"/>
  <c r="AG522" i="7"/>
  <c r="U522" i="7"/>
  <c r="I522" i="7"/>
  <c r="Z521" i="7"/>
  <c r="N521" i="7"/>
  <c r="AE520" i="7"/>
  <c r="S520" i="7"/>
  <c r="G520" i="7"/>
  <c r="X519" i="7"/>
  <c r="L519" i="7"/>
  <c r="AC518" i="7"/>
  <c r="Q518" i="7"/>
  <c r="AH495" i="7"/>
  <c r="V495" i="7"/>
  <c r="J495" i="7"/>
  <c r="AA494" i="7"/>
  <c r="O494" i="7"/>
  <c r="AF493" i="7"/>
  <c r="T493" i="7"/>
  <c r="H493" i="7"/>
  <c r="Y492" i="7"/>
  <c r="M492" i="7"/>
  <c r="AD491" i="7"/>
  <c r="R491" i="7"/>
  <c r="AD528" i="7"/>
  <c r="W527" i="7"/>
  <c r="P526" i="7"/>
  <c r="I525" i="7"/>
  <c r="AE523" i="7"/>
  <c r="X522" i="7"/>
  <c r="Q521" i="7"/>
  <c r="J520" i="7"/>
  <c r="AF518" i="7"/>
  <c r="Y495" i="7"/>
  <c r="R494" i="7"/>
  <c r="K493" i="7"/>
  <c r="AG491" i="7"/>
  <c r="AF490" i="7"/>
  <c r="AB489" i="7"/>
  <c r="H489" i="7"/>
  <c r="R488" i="7"/>
  <c r="Y487" i="7"/>
  <c r="AH486" i="7"/>
  <c r="O486" i="7"/>
  <c r="AB485" i="7"/>
  <c r="O485" i="7"/>
  <c r="Z528" i="7"/>
  <c r="S527" i="7"/>
  <c r="L526" i="7"/>
  <c r="AH524" i="7"/>
  <c r="AA523" i="7"/>
  <c r="T522" i="7"/>
  <c r="M521" i="7"/>
  <c r="AI519" i="7"/>
  <c r="AB518" i="7"/>
  <c r="U495" i="7"/>
  <c r="N494" i="7"/>
  <c r="G493" i="7"/>
  <c r="AC491" i="7"/>
  <c r="Z490" i="7"/>
  <c r="AA489" i="7"/>
  <c r="G489" i="7"/>
  <c r="P488" i="7"/>
  <c r="X487" i="7"/>
  <c r="AE486" i="7"/>
  <c r="N486" i="7"/>
  <c r="AA485" i="7"/>
  <c r="N485" i="7"/>
  <c r="Y528" i="7"/>
  <c r="R527" i="7"/>
  <c r="K526" i="7"/>
  <c r="AG524" i="7"/>
  <c r="Z523" i="7"/>
  <c r="S522" i="7"/>
  <c r="L521" i="7"/>
  <c r="AH519" i="7"/>
  <c r="AA518" i="7"/>
  <c r="T495" i="7"/>
  <c r="M494" i="7"/>
  <c r="AI492" i="7"/>
  <c r="AB491" i="7"/>
  <c r="W490" i="7"/>
  <c r="Z489" i="7"/>
  <c r="AG488" i="7"/>
  <c r="M488" i="7"/>
  <c r="W487" i="7"/>
  <c r="AD486" i="7"/>
  <c r="K486" i="7"/>
  <c r="Z485" i="7"/>
  <c r="M485" i="7"/>
  <c r="R528" i="7"/>
  <c r="K527" i="7"/>
  <c r="AG525" i="7"/>
  <c r="Z524" i="7"/>
  <c r="S523" i="7"/>
  <c r="L522" i="7"/>
  <c r="AH520" i="7"/>
  <c r="AA519" i="7"/>
  <c r="T518" i="7"/>
  <c r="M495" i="7"/>
  <c r="AI493" i="7"/>
  <c r="AB492" i="7"/>
  <c r="U491" i="7"/>
  <c r="U490" i="7"/>
  <c r="W489" i="7"/>
  <c r="AE488" i="7"/>
  <c r="I488" i="7"/>
  <c r="R487" i="7"/>
  <c r="AB486" i="7"/>
  <c r="I486" i="7"/>
  <c r="X485" i="7"/>
  <c r="K485" i="7"/>
  <c r="N528" i="7"/>
  <c r="G527" i="7"/>
  <c r="AC525" i="7"/>
  <c r="V524" i="7"/>
  <c r="O523" i="7"/>
  <c r="H522" i="7"/>
  <c r="AD520" i="7"/>
  <c r="W519" i="7"/>
  <c r="P518" i="7"/>
  <c r="I495" i="7"/>
  <c r="AE493" i="7"/>
  <c r="X492" i="7"/>
  <c r="Q491" i="7"/>
  <c r="T490" i="7"/>
  <c r="T489" i="7"/>
  <c r="AD488" i="7"/>
  <c r="H488" i="7"/>
  <c r="Q487" i="7"/>
  <c r="Z486" i="7"/>
  <c r="G486" i="7"/>
  <c r="W485" i="7"/>
  <c r="J485" i="7"/>
  <c r="M528" i="7"/>
  <c r="AI526" i="7"/>
  <c r="AB525" i="7"/>
  <c r="U524" i="7"/>
  <c r="N523" i="7"/>
  <c r="G522" i="7"/>
  <c r="AC520" i="7"/>
  <c r="V519" i="7"/>
  <c r="O518" i="7"/>
  <c r="H495" i="7"/>
  <c r="AD493" i="7"/>
  <c r="W492" i="7"/>
  <c r="P491" i="7"/>
  <c r="N490" i="7"/>
  <c r="S489" i="7"/>
  <c r="AB488" i="7"/>
  <c r="G488" i="7"/>
  <c r="N487" i="7"/>
  <c r="W486" i="7"/>
  <c r="AI485" i="7"/>
  <c r="V485" i="7"/>
  <c r="I485" i="7"/>
  <c r="AI527" i="7"/>
  <c r="X528" i="7"/>
  <c r="AA525" i="7"/>
  <c r="M523" i="7"/>
  <c r="AB520" i="7"/>
  <c r="N518" i="7"/>
  <c r="AC493" i="7"/>
  <c r="O491" i="7"/>
  <c r="P489" i="7"/>
  <c r="AI487" i="7"/>
  <c r="V486" i="7"/>
  <c r="U485" i="7"/>
  <c r="L528" i="7"/>
  <c r="U525" i="7"/>
  <c r="G523" i="7"/>
  <c r="V520" i="7"/>
  <c r="H518" i="7"/>
  <c r="W493" i="7"/>
  <c r="I491" i="7"/>
  <c r="O489" i="7"/>
  <c r="AG487" i="7"/>
  <c r="S486" i="7"/>
  <c r="T485" i="7"/>
  <c r="AE527" i="7"/>
  <c r="Q525" i="7"/>
  <c r="AF522" i="7"/>
  <c r="R520" i="7"/>
  <c r="AG495" i="7"/>
  <c r="S493" i="7"/>
  <c r="AI490" i="7"/>
  <c r="N489" i="7"/>
  <c r="AD487" i="7"/>
  <c r="R486" i="7"/>
  <c r="S485" i="7"/>
  <c r="AC527" i="7"/>
  <c r="O525" i="7"/>
  <c r="AD522" i="7"/>
  <c r="P520" i="7"/>
  <c r="AE495" i="7"/>
  <c r="Q493" i="7"/>
  <c r="AG490" i="7"/>
  <c r="K489" i="7"/>
  <c r="Z487" i="7"/>
  <c r="P486" i="7"/>
  <c r="P485" i="7"/>
  <c r="AH526" i="7"/>
  <c r="T524" i="7"/>
  <c r="AI521" i="7"/>
  <c r="U519" i="7"/>
  <c r="G495" i="7"/>
  <c r="V492" i="7"/>
  <c r="K490" i="7"/>
  <c r="Y488" i="7"/>
  <c r="M487" i="7"/>
  <c r="AB526" i="7"/>
  <c r="N524" i="7"/>
  <c r="AC521" i="7"/>
  <c r="O519" i="7"/>
  <c r="AD527" i="7"/>
  <c r="AE522" i="7"/>
  <c r="X526" i="7"/>
  <c r="Y521" i="7"/>
  <c r="AD494" i="7"/>
  <c r="AH490" i="7"/>
  <c r="S488" i="7"/>
  <c r="AG485" i="7"/>
  <c r="W526" i="7"/>
  <c r="X521" i="7"/>
  <c r="Z494" i="7"/>
  <c r="V490" i="7"/>
  <c r="L488" i="7"/>
  <c r="AF485" i="7"/>
  <c r="V526" i="7"/>
  <c r="W521" i="7"/>
  <c r="Y494" i="7"/>
  <c r="J490" i="7"/>
  <c r="AC487" i="7"/>
  <c r="AE485" i="7"/>
  <c r="J526" i="7"/>
  <c r="K521" i="7"/>
  <c r="X494" i="7"/>
  <c r="I490" i="7"/>
  <c r="U487" i="7"/>
  <c r="AC485" i="7"/>
  <c r="P525" i="7"/>
  <c r="Q520" i="7"/>
  <c r="L494" i="7"/>
  <c r="H490" i="7"/>
  <c r="L487" i="7"/>
  <c r="Y485" i="7"/>
  <c r="AF524" i="7"/>
  <c r="AG519" i="7"/>
  <c r="R493" i="7"/>
  <c r="AE489" i="7"/>
  <c r="K487" i="7"/>
  <c r="Q485" i="7"/>
  <c r="J524" i="7"/>
  <c r="K519" i="7"/>
  <c r="AH492" i="7"/>
  <c r="Y489" i="7"/>
  <c r="I487" i="7"/>
  <c r="L485" i="7"/>
  <c r="H524" i="7"/>
  <c r="I519" i="7"/>
  <c r="L492" i="7"/>
  <c r="AF488" i="7"/>
  <c r="AC486" i="7"/>
  <c r="G485" i="7"/>
  <c r="Y523" i="7"/>
  <c r="Z518" i="7"/>
  <c r="K492" i="7"/>
  <c r="X488" i="7"/>
  <c r="Q486" i="7"/>
  <c r="Q527" i="7"/>
  <c r="AI486" i="7"/>
  <c r="I524" i="7"/>
  <c r="J486" i="7"/>
  <c r="R522" i="7"/>
  <c r="AH485" i="7"/>
  <c r="J519" i="7"/>
  <c r="H485" i="7"/>
  <c r="AF495" i="7"/>
  <c r="S495" i="7"/>
  <c r="P492" i="7"/>
  <c r="J492" i="7"/>
  <c r="AA491" i="7"/>
  <c r="U488" i="7"/>
  <c r="T488" i="7"/>
  <c r="M489" i="7"/>
  <c r="R338" i="7"/>
  <c r="R340" i="7"/>
  <c r="R339" i="7"/>
  <c r="R79" i="7"/>
  <c r="N341" i="7"/>
  <c r="N343" i="7"/>
  <c r="N342" i="7"/>
  <c r="N80" i="7"/>
  <c r="J72" i="7"/>
  <c r="J73" i="7"/>
  <c r="AI342" i="7"/>
  <c r="AI341" i="7"/>
  <c r="AI343" i="7"/>
  <c r="AI80" i="7"/>
  <c r="I342" i="7"/>
  <c r="I341" i="7"/>
  <c r="I343" i="7"/>
  <c r="I80" i="7"/>
  <c r="I86" i="7"/>
  <c r="I89" i="7" s="1"/>
  <c r="H333" i="7"/>
  <c r="H332" i="7"/>
  <c r="H334" i="7"/>
  <c r="W87" i="7"/>
  <c r="W90" i="7" s="1"/>
  <c r="Q336" i="7"/>
  <c r="Q335" i="7"/>
  <c r="Q337" i="7"/>
  <c r="Q78" i="7"/>
  <c r="V85" i="7"/>
  <c r="V88" i="7" s="1"/>
  <c r="I85" i="7"/>
  <c r="I88" i="7" s="1"/>
  <c r="Y339" i="7"/>
  <c r="Y338" i="7"/>
  <c r="Y340" i="7"/>
  <c r="Y79" i="7"/>
  <c r="I71" i="7"/>
  <c r="U342" i="7"/>
  <c r="U343" i="7"/>
  <c r="U341" i="7"/>
  <c r="U80" i="7"/>
  <c r="AH71" i="7"/>
  <c r="S85" i="7"/>
  <c r="S88" i="7" s="1"/>
  <c r="AD72" i="7"/>
  <c r="Q86" i="7"/>
  <c r="Q89" i="7" s="1"/>
  <c r="O87" i="7"/>
  <c r="O90" i="7" s="1"/>
  <c r="AA332" i="7"/>
  <c r="AA334" i="7"/>
  <c r="AA333" i="7"/>
  <c r="T335" i="7"/>
  <c r="T337" i="7"/>
  <c r="T336" i="7"/>
  <c r="T78" i="7"/>
  <c r="Q338" i="7"/>
  <c r="Q340" i="7"/>
  <c r="Q339" i="7"/>
  <c r="Q79" i="7"/>
  <c r="M71" i="7"/>
  <c r="AH73" i="7"/>
  <c r="AA85" i="7"/>
  <c r="AA88" i="7" s="1"/>
  <c r="H87" i="7"/>
  <c r="H90" i="7" s="1"/>
  <c r="X329" i="7"/>
  <c r="X330" i="7"/>
  <c r="AA87" i="7"/>
  <c r="AA90" i="7" s="1"/>
  <c r="K328" i="7"/>
  <c r="AC86" i="7"/>
  <c r="AC89" i="7" s="1"/>
  <c r="AE207" i="8" l="1"/>
  <c r="AE208" i="8"/>
  <c r="AE206" i="8"/>
  <c r="Q207" i="8"/>
  <c r="Q208" i="8"/>
  <c r="Q206" i="8"/>
  <c r="AG206" i="8"/>
  <c r="AG208" i="8"/>
  <c r="AG207" i="8"/>
  <c r="I206" i="8"/>
  <c r="I207" i="8"/>
  <c r="I208" i="8"/>
  <c r="Z208" i="8"/>
  <c r="Z206" i="8"/>
  <c r="Z207" i="8"/>
  <c r="L206" i="8"/>
  <c r="L208" i="8"/>
  <c r="L207" i="8"/>
  <c r="V206" i="8"/>
  <c r="V207" i="8"/>
  <c r="V208" i="8"/>
  <c r="AF207" i="8"/>
  <c r="AF208" i="8"/>
  <c r="AF206" i="8"/>
  <c r="AI206" i="8"/>
  <c r="AI207" i="8"/>
  <c r="AI208" i="8"/>
  <c r="K206" i="8"/>
  <c r="K208" i="8"/>
  <c r="K207" i="8"/>
  <c r="R207" i="8"/>
  <c r="R208" i="8"/>
  <c r="R206" i="8"/>
  <c r="AB207" i="8"/>
  <c r="AB206" i="8"/>
  <c r="AB208" i="8"/>
  <c r="H207" i="8"/>
  <c r="H206" i="8"/>
  <c r="H208" i="8"/>
  <c r="S207" i="8"/>
  <c r="S208" i="8"/>
  <c r="S206" i="8"/>
  <c r="U206" i="8"/>
  <c r="U207" i="8"/>
  <c r="U208" i="8"/>
  <c r="X206" i="8"/>
  <c r="X208" i="8"/>
  <c r="X207" i="8"/>
  <c r="AH206" i="8"/>
  <c r="AH208" i="8"/>
  <c r="AH207" i="8"/>
  <c r="J206" i="8"/>
  <c r="J207" i="8"/>
  <c r="J208" i="8"/>
  <c r="AA208" i="8"/>
  <c r="AA206" i="8"/>
  <c r="AA207" i="8"/>
  <c r="W206" i="8"/>
  <c r="W208" i="8"/>
  <c r="W207" i="8"/>
  <c r="P207" i="8"/>
  <c r="P206" i="8"/>
  <c r="P208" i="8"/>
  <c r="M206" i="8"/>
  <c r="M208" i="8"/>
  <c r="M207" i="8"/>
  <c r="AD208" i="8"/>
  <c r="AD207" i="8"/>
  <c r="AD206" i="8"/>
  <c r="AC207" i="8"/>
  <c r="AC206" i="8"/>
  <c r="AC208" i="8"/>
  <c r="G207" i="8"/>
  <c r="G208" i="8"/>
  <c r="G206" i="8"/>
  <c r="Y206" i="8"/>
  <c r="Y208" i="8"/>
  <c r="Y207" i="8"/>
  <c r="O208" i="8"/>
  <c r="O207" i="8"/>
  <c r="O206" i="8"/>
  <c r="N208" i="8"/>
  <c r="N206" i="8"/>
  <c r="N207" i="8"/>
  <c r="T207" i="8"/>
  <c r="T208" i="8"/>
  <c r="T206" i="8"/>
  <c r="Y329" i="7"/>
  <c r="L328" i="7"/>
  <c r="K330" i="7"/>
  <c r="L330" i="7"/>
  <c r="L449" i="7" s="1"/>
  <c r="S330" i="7"/>
  <c r="S449" i="7" s="1"/>
  <c r="AF330" i="7"/>
  <c r="AF431" i="7" s="1"/>
  <c r="AF328" i="7"/>
  <c r="AF403" i="7" s="1"/>
  <c r="L329" i="7"/>
  <c r="L433" i="7" s="1"/>
  <c r="L444" i="7"/>
  <c r="L441" i="7"/>
  <c r="L429" i="7"/>
  <c r="L426" i="7"/>
  <c r="L412" i="7"/>
  <c r="L423" i="7"/>
  <c r="L432" i="7"/>
  <c r="L447" i="7"/>
  <c r="L387" i="7"/>
  <c r="L438" i="7"/>
  <c r="L409" i="7"/>
  <c r="L406" i="7"/>
  <c r="L400" i="7"/>
  <c r="L420" i="7"/>
  <c r="L435" i="7"/>
  <c r="L415" i="7"/>
  <c r="L187" i="7"/>
  <c r="L175" i="7"/>
  <c r="L163" i="7"/>
  <c r="L403" i="7"/>
  <c r="L181" i="7"/>
  <c r="L178" i="7"/>
  <c r="L172" i="7"/>
  <c r="L155" i="7"/>
  <c r="L169" i="7"/>
  <c r="L166" i="7"/>
  <c r="L184" i="7"/>
  <c r="L190" i="7"/>
  <c r="L152" i="7"/>
  <c r="L158" i="7"/>
  <c r="L130" i="7"/>
  <c r="L137" i="7"/>
  <c r="L394" i="7" s="1"/>
  <c r="L146" i="7"/>
  <c r="L149" i="7"/>
  <c r="L133" i="7"/>
  <c r="L390" i="7" s="1"/>
  <c r="L143" i="7"/>
  <c r="L140" i="7"/>
  <c r="L397" i="7" s="1"/>
  <c r="K449" i="7"/>
  <c r="K437" i="7"/>
  <c r="K446" i="7"/>
  <c r="K428" i="7"/>
  <c r="K417" i="7"/>
  <c r="K425" i="7"/>
  <c r="K431" i="7"/>
  <c r="K443" i="7"/>
  <c r="K440" i="7"/>
  <c r="K434" i="7"/>
  <c r="K399" i="7"/>
  <c r="K411" i="7"/>
  <c r="K422" i="7"/>
  <c r="K405" i="7"/>
  <c r="K414" i="7"/>
  <c r="K192" i="7"/>
  <c r="K180" i="7"/>
  <c r="K168" i="7"/>
  <c r="K402" i="7"/>
  <c r="K186" i="7"/>
  <c r="K408" i="7"/>
  <c r="K160" i="7"/>
  <c r="K183" i="7"/>
  <c r="K177" i="7"/>
  <c r="K189" i="7"/>
  <c r="K174" i="7"/>
  <c r="K171" i="7"/>
  <c r="K165" i="7"/>
  <c r="K157" i="7"/>
  <c r="K148" i="7"/>
  <c r="K145" i="7"/>
  <c r="K142" i="7"/>
  <c r="K151" i="7"/>
  <c r="K154" i="7"/>
  <c r="K132" i="7"/>
  <c r="K389" i="7" s="1"/>
  <c r="K136" i="7"/>
  <c r="K393" i="7" s="1"/>
  <c r="K139" i="7"/>
  <c r="K396" i="7" s="1"/>
  <c r="L425" i="7"/>
  <c r="L446" i="7"/>
  <c r="L417" i="7"/>
  <c r="L431" i="7"/>
  <c r="L443" i="7"/>
  <c r="L437" i="7"/>
  <c r="L440" i="7"/>
  <c r="L399" i="7"/>
  <c r="L411" i="7"/>
  <c r="L408" i="7"/>
  <c r="L422" i="7"/>
  <c r="L434" i="7"/>
  <c r="L186" i="7"/>
  <c r="L171" i="7"/>
  <c r="L192" i="7"/>
  <c r="L180" i="7"/>
  <c r="L189" i="7"/>
  <c r="L174" i="7"/>
  <c r="L168" i="7"/>
  <c r="L165" i="7"/>
  <c r="L157" i="7"/>
  <c r="L183" i="7"/>
  <c r="L142" i="7"/>
  <c r="L151" i="7"/>
  <c r="L154" i="7"/>
  <c r="L132" i="7"/>
  <c r="L389" i="7" s="1"/>
  <c r="L160" i="7"/>
  <c r="L139" i="7"/>
  <c r="L396" i="7" s="1"/>
  <c r="L136" i="7"/>
  <c r="L393" i="7" s="1"/>
  <c r="L145" i="7"/>
  <c r="S408" i="7"/>
  <c r="S440" i="7"/>
  <c r="S443" i="7"/>
  <c r="S422" i="7"/>
  <c r="S402" i="7"/>
  <c r="S437" i="7"/>
  <c r="S399" i="7"/>
  <c r="S431" i="7"/>
  <c r="S411" i="7"/>
  <c r="S151" i="7"/>
  <c r="S183" i="7"/>
  <c r="S180" i="7"/>
  <c r="S177" i="7"/>
  <c r="S168" i="7"/>
  <c r="S189" i="7"/>
  <c r="S148" i="7"/>
  <c r="S186" i="7"/>
  <c r="S142" i="7"/>
  <c r="S171" i="7"/>
  <c r="S132" i="7"/>
  <c r="S389" i="7" s="1"/>
  <c r="S174" i="7"/>
  <c r="S165" i="7"/>
  <c r="AF440" i="7"/>
  <c r="AF437" i="7"/>
  <c r="AF443" i="7"/>
  <c r="AF434" i="7"/>
  <c r="AF425" i="7"/>
  <c r="AF402" i="7"/>
  <c r="AF446" i="7"/>
  <c r="AF417" i="7"/>
  <c r="AF449" i="7"/>
  <c r="AF422" i="7"/>
  <c r="AF428" i="7"/>
  <c r="AF183" i="7"/>
  <c r="AF171" i="7"/>
  <c r="AF157" i="7"/>
  <c r="AF192" i="7"/>
  <c r="AF189" i="7"/>
  <c r="AF399" i="7"/>
  <c r="AF186" i="7"/>
  <c r="AF160" i="7"/>
  <c r="AF180" i="7"/>
  <c r="AF174" i="7"/>
  <c r="AF405" i="7"/>
  <c r="AF145" i="7"/>
  <c r="AF177" i="7"/>
  <c r="AF148" i="7"/>
  <c r="AF165" i="7"/>
  <c r="AF142" i="7"/>
  <c r="AF132" i="7"/>
  <c r="AF389" i="7" s="1"/>
  <c r="AF139" i="7"/>
  <c r="AF396" i="7" s="1"/>
  <c r="AF136" i="7"/>
  <c r="AF393" i="7" s="1"/>
  <c r="AF151" i="7"/>
  <c r="AF441" i="7"/>
  <c r="AF426" i="7"/>
  <c r="AF432" i="7"/>
  <c r="AF447" i="7"/>
  <c r="AF438" i="7"/>
  <c r="AF412" i="7"/>
  <c r="AF423" i="7"/>
  <c r="AF420" i="7"/>
  <c r="AF415" i="7"/>
  <c r="AF406" i="7"/>
  <c r="AF190" i="7"/>
  <c r="AF187" i="7"/>
  <c r="AF400" i="7"/>
  <c r="AF387" i="7"/>
  <c r="AF158" i="7"/>
  <c r="AF184" i="7"/>
  <c r="AF181" i="7"/>
  <c r="AF172" i="7"/>
  <c r="AF143" i="7"/>
  <c r="AF149" i="7"/>
  <c r="AF133" i="7"/>
  <c r="AF390" i="7" s="1"/>
  <c r="AF140" i="7"/>
  <c r="AF397" i="7" s="1"/>
  <c r="AF155" i="7"/>
  <c r="AF137" i="7"/>
  <c r="AF394" i="7" s="1"/>
  <c r="AF152" i="7"/>
  <c r="AF169" i="7"/>
  <c r="AF130" i="7"/>
  <c r="L421" i="7"/>
  <c r="L170" i="7"/>
  <c r="L141" i="7"/>
  <c r="L398" i="7" s="1"/>
  <c r="Y446" i="7"/>
  <c r="Y434" i="7"/>
  <c r="Y449" i="7"/>
  <c r="Y443" i="7"/>
  <c r="Y440" i="7"/>
  <c r="Y417" i="7"/>
  <c r="Y428" i="7"/>
  <c r="Y431" i="7"/>
  <c r="Y437" i="7"/>
  <c r="Y411" i="7"/>
  <c r="Y405" i="7"/>
  <c r="Y425" i="7"/>
  <c r="Y414" i="7"/>
  <c r="Y399" i="7"/>
  <c r="Y189" i="7"/>
  <c r="Y422" i="7"/>
  <c r="Y186" i="7"/>
  <c r="Y408" i="7"/>
  <c r="Y171" i="7"/>
  <c r="Y183" i="7"/>
  <c r="Y180" i="7"/>
  <c r="Y177" i="7"/>
  <c r="Y174" i="7"/>
  <c r="Y168" i="7"/>
  <c r="Y165" i="7"/>
  <c r="Y192" i="7"/>
  <c r="Y402" i="7"/>
  <c r="Y157" i="7"/>
  <c r="Y160" i="7"/>
  <c r="Y145" i="7"/>
  <c r="Y148" i="7"/>
  <c r="Y142" i="7"/>
  <c r="Y151" i="7"/>
  <c r="Y132" i="7"/>
  <c r="Y389" i="7" s="1"/>
  <c r="Y139" i="7"/>
  <c r="Y396" i="7" s="1"/>
  <c r="Y154" i="7"/>
  <c r="Y136" i="7"/>
  <c r="Y393" i="7" s="1"/>
  <c r="Y432" i="7"/>
  <c r="Y441" i="7"/>
  <c r="Y438" i="7"/>
  <c r="Y435" i="7"/>
  <c r="Y447" i="7"/>
  <c r="Y429" i="7"/>
  <c r="Y412" i="7"/>
  <c r="Y409" i="7"/>
  <c r="Y426" i="7"/>
  <c r="Y444" i="7"/>
  <c r="Y403" i="7"/>
  <c r="Y423" i="7"/>
  <c r="Y400" i="7"/>
  <c r="Y420" i="7"/>
  <c r="Y415" i="7"/>
  <c r="Y406" i="7"/>
  <c r="Y387" i="7"/>
  <c r="Y190" i="7"/>
  <c r="Y187" i="7"/>
  <c r="Y181" i="7"/>
  <c r="Y178" i="7"/>
  <c r="Y175" i="7"/>
  <c r="Y155" i="7"/>
  <c r="Y172" i="7"/>
  <c r="Y169" i="7"/>
  <c r="Y166" i="7"/>
  <c r="Y184" i="7"/>
  <c r="Y133" i="7"/>
  <c r="Y390" i="7" s="1"/>
  <c r="Y163" i="7"/>
  <c r="Y152" i="7"/>
  <c r="Y130" i="7"/>
  <c r="Y137" i="7"/>
  <c r="Y394" i="7" s="1"/>
  <c r="Y146" i="7"/>
  <c r="Y158" i="7"/>
  <c r="Y149" i="7"/>
  <c r="Y143" i="7"/>
  <c r="Y140" i="7"/>
  <c r="Y397" i="7" s="1"/>
  <c r="Y439" i="7"/>
  <c r="Y442" i="7"/>
  <c r="Y427" i="7"/>
  <c r="Y445" i="7"/>
  <c r="Y436" i="7"/>
  <c r="Y430" i="7"/>
  <c r="Y433" i="7"/>
  <c r="Y401" i="7"/>
  <c r="Y416" i="7"/>
  <c r="Y421" i="7"/>
  <c r="Y407" i="7"/>
  <c r="Y424" i="7"/>
  <c r="Y448" i="7"/>
  <c r="Y413" i="7"/>
  <c r="Y182" i="7"/>
  <c r="Y170" i="7"/>
  <c r="Y156" i="7"/>
  <c r="Y191" i="7"/>
  <c r="Y404" i="7"/>
  <c r="Y188" i="7"/>
  <c r="Y185" i="7"/>
  <c r="Y179" i="7"/>
  <c r="Y176" i="7"/>
  <c r="Y410" i="7"/>
  <c r="Y173" i="7"/>
  <c r="Y167" i="7"/>
  <c r="Y164" i="7"/>
  <c r="Y153" i="7"/>
  <c r="Y147" i="7"/>
  <c r="Y159" i="7"/>
  <c r="Y144" i="7"/>
  <c r="Y134" i="7"/>
  <c r="Y391" i="7" s="1"/>
  <c r="Y150" i="7"/>
  <c r="Y141" i="7"/>
  <c r="Y398" i="7" s="1"/>
  <c r="Y138" i="7"/>
  <c r="Y395" i="7" s="1"/>
  <c r="Y131" i="7"/>
  <c r="Y388" i="7" s="1"/>
  <c r="Y135" i="7"/>
  <c r="Y392" i="7" s="1"/>
  <c r="R328" i="7"/>
  <c r="R329" i="7"/>
  <c r="R330" i="7"/>
  <c r="Z328" i="7"/>
  <c r="Z330" i="7"/>
  <c r="Z329" i="7"/>
  <c r="S444" i="7"/>
  <c r="S426" i="7"/>
  <c r="S447" i="7"/>
  <c r="S415" i="7"/>
  <c r="S435" i="7"/>
  <c r="S438" i="7"/>
  <c r="S423" i="7"/>
  <c r="S400" i="7"/>
  <c r="S429" i="7"/>
  <c r="S420" i="7"/>
  <c r="S412" i="7"/>
  <c r="S441" i="7"/>
  <c r="S432" i="7"/>
  <c r="S409" i="7"/>
  <c r="S403" i="7"/>
  <c r="S187" i="7"/>
  <c r="S406" i="7"/>
  <c r="S387" i="7"/>
  <c r="S158" i="7"/>
  <c r="S184" i="7"/>
  <c r="S181" i="7"/>
  <c r="S178" i="7"/>
  <c r="S169" i="7"/>
  <c r="S166" i="7"/>
  <c r="S175" i="7"/>
  <c r="S146" i="7"/>
  <c r="S172" i="7"/>
  <c r="S163" i="7"/>
  <c r="S149" i="7"/>
  <c r="S143" i="7"/>
  <c r="S155" i="7"/>
  <c r="S133" i="7"/>
  <c r="S390" i="7" s="1"/>
  <c r="S140" i="7"/>
  <c r="S397" i="7" s="1"/>
  <c r="S190" i="7"/>
  <c r="S152" i="7"/>
  <c r="S130" i="7"/>
  <c r="S137" i="7"/>
  <c r="S394" i="7" s="1"/>
  <c r="P330" i="7"/>
  <c r="P329" i="7"/>
  <c r="P328" i="7"/>
  <c r="S445" i="7"/>
  <c r="S448" i="7"/>
  <c r="S442" i="7"/>
  <c r="S433" i="7"/>
  <c r="S421" i="7"/>
  <c r="S424" i="7"/>
  <c r="S416" i="7"/>
  <c r="S413" i="7"/>
  <c r="S430" i="7"/>
  <c r="S401" i="7"/>
  <c r="S439" i="7"/>
  <c r="S410" i="7"/>
  <c r="S436" i="7"/>
  <c r="S427" i="7"/>
  <c r="S188" i="7"/>
  <c r="S176" i="7"/>
  <c r="S164" i="7"/>
  <c r="S404" i="7"/>
  <c r="S191" i="7"/>
  <c r="S173" i="7"/>
  <c r="S185" i="7"/>
  <c r="S182" i="7"/>
  <c r="S407" i="7"/>
  <c r="S179" i="7"/>
  <c r="S170" i="7"/>
  <c r="S167" i="7"/>
  <c r="S150" i="7"/>
  <c r="S131" i="7"/>
  <c r="S388" i="7" s="1"/>
  <c r="S138" i="7"/>
  <c r="S395" i="7" s="1"/>
  <c r="S159" i="7"/>
  <c r="S147" i="7"/>
  <c r="S156" i="7"/>
  <c r="S134" i="7"/>
  <c r="S391" i="7" s="1"/>
  <c r="S141" i="7"/>
  <c r="S398" i="7" s="1"/>
  <c r="S144" i="7"/>
  <c r="S153" i="7"/>
  <c r="S135" i="7"/>
  <c r="S392" i="7" s="1"/>
  <c r="I329" i="7"/>
  <c r="I330" i="7"/>
  <c r="I328" i="7"/>
  <c r="AI330" i="7"/>
  <c r="AI328" i="7"/>
  <c r="AI329" i="7"/>
  <c r="G330" i="7"/>
  <c r="G329" i="7"/>
  <c r="G328" i="7"/>
  <c r="K430" i="7"/>
  <c r="K448" i="7"/>
  <c r="K439" i="7"/>
  <c r="K424" i="7"/>
  <c r="K421" i="7"/>
  <c r="K436" i="7"/>
  <c r="K427" i="7"/>
  <c r="K407" i="7"/>
  <c r="K445" i="7"/>
  <c r="K442" i="7"/>
  <c r="K416" i="7"/>
  <c r="K404" i="7"/>
  <c r="K401" i="7"/>
  <c r="K433" i="7"/>
  <c r="K413" i="7"/>
  <c r="K410" i="7"/>
  <c r="K191" i="7"/>
  <c r="K176" i="7"/>
  <c r="K182" i="7"/>
  <c r="K179" i="7"/>
  <c r="K173" i="7"/>
  <c r="K170" i="7"/>
  <c r="K188" i="7"/>
  <c r="K167" i="7"/>
  <c r="K164" i="7"/>
  <c r="K185" i="7"/>
  <c r="K159" i="7"/>
  <c r="K131" i="7"/>
  <c r="K388" i="7" s="1"/>
  <c r="K156" i="7"/>
  <c r="K147" i="7"/>
  <c r="K135" i="7"/>
  <c r="K392" i="7" s="1"/>
  <c r="K153" i="7"/>
  <c r="K144" i="7"/>
  <c r="K150" i="7"/>
  <c r="K134" i="7"/>
  <c r="K391" i="7" s="1"/>
  <c r="K141" i="7"/>
  <c r="K398" i="7" s="1"/>
  <c r="K138" i="7"/>
  <c r="K395" i="7" s="1"/>
  <c r="AF433" i="7"/>
  <c r="AF448" i="7"/>
  <c r="AF445" i="7"/>
  <c r="AF421" i="7"/>
  <c r="AF410" i="7"/>
  <c r="AF439" i="7"/>
  <c r="AF430" i="7"/>
  <c r="AF427" i="7"/>
  <c r="AF416" i="7"/>
  <c r="AF413" i="7"/>
  <c r="AF442" i="7"/>
  <c r="AF404" i="7"/>
  <c r="AF424" i="7"/>
  <c r="AF401" i="7"/>
  <c r="AF436" i="7"/>
  <c r="AF407" i="7"/>
  <c r="AF191" i="7"/>
  <c r="AF173" i="7"/>
  <c r="AF164" i="7"/>
  <c r="AF159" i="7"/>
  <c r="AF185" i="7"/>
  <c r="AF182" i="7"/>
  <c r="AF188" i="7"/>
  <c r="AF170" i="7"/>
  <c r="AF153" i="7"/>
  <c r="AF134" i="7"/>
  <c r="AF391" i="7" s="1"/>
  <c r="AF150" i="7"/>
  <c r="AF176" i="7"/>
  <c r="AF156" i="7"/>
  <c r="AF167" i="7"/>
  <c r="AF131" i="7"/>
  <c r="AF388" i="7" s="1"/>
  <c r="AF138" i="7"/>
  <c r="AF395" i="7" s="1"/>
  <c r="AF135" i="7"/>
  <c r="AF392" i="7" s="1"/>
  <c r="AF179" i="7"/>
  <c r="AF147" i="7"/>
  <c r="AF141" i="7"/>
  <c r="AF398" i="7" s="1"/>
  <c r="AF144" i="7"/>
  <c r="AC328" i="7"/>
  <c r="AC330" i="7"/>
  <c r="AC329" i="7"/>
  <c r="V329" i="7"/>
  <c r="V328" i="7"/>
  <c r="V330" i="7"/>
  <c r="O328" i="7"/>
  <c r="O330" i="7"/>
  <c r="O329" i="7"/>
  <c r="AA328" i="7"/>
  <c r="AA330" i="7"/>
  <c r="AA329" i="7"/>
  <c r="K447" i="7"/>
  <c r="K432" i="7"/>
  <c r="K438" i="7"/>
  <c r="K444" i="7"/>
  <c r="K435" i="7"/>
  <c r="K441" i="7"/>
  <c r="K429" i="7"/>
  <c r="K426" i="7"/>
  <c r="K423" i="7"/>
  <c r="K409" i="7"/>
  <c r="K412" i="7"/>
  <c r="K403" i="7"/>
  <c r="K415" i="7"/>
  <c r="K187" i="7"/>
  <c r="K400" i="7"/>
  <c r="K387" i="7"/>
  <c r="K420" i="7"/>
  <c r="K406" i="7"/>
  <c r="K190" i="7"/>
  <c r="K181" i="7"/>
  <c r="K178" i="7"/>
  <c r="K175" i="7"/>
  <c r="K172" i="7"/>
  <c r="K169" i="7"/>
  <c r="K166" i="7"/>
  <c r="K163" i="7"/>
  <c r="K184" i="7"/>
  <c r="K143" i="7"/>
  <c r="K152" i="7"/>
  <c r="K140" i="7"/>
  <c r="K397" i="7" s="1"/>
  <c r="K158" i="7"/>
  <c r="K130" i="7"/>
  <c r="K137" i="7"/>
  <c r="K394" i="7" s="1"/>
  <c r="K155" i="7"/>
  <c r="K146" i="7"/>
  <c r="K149" i="7"/>
  <c r="K133" i="7"/>
  <c r="K390" i="7" s="1"/>
  <c r="AB330" i="7"/>
  <c r="AB329" i="7"/>
  <c r="AB328" i="7"/>
  <c r="AG329" i="7"/>
  <c r="AG330" i="7"/>
  <c r="AG328" i="7"/>
  <c r="Q328" i="7"/>
  <c r="Q330" i="7"/>
  <c r="Q329" i="7"/>
  <c r="J329" i="7"/>
  <c r="J328" i="7"/>
  <c r="J330" i="7"/>
  <c r="X425" i="7"/>
  <c r="X446" i="7"/>
  <c r="X437" i="7"/>
  <c r="X449" i="7"/>
  <c r="X414" i="7"/>
  <c r="X443" i="7"/>
  <c r="X440" i="7"/>
  <c r="X417" i="7"/>
  <c r="X428" i="7"/>
  <c r="X399" i="7"/>
  <c r="X434" i="7"/>
  <c r="X411" i="7"/>
  <c r="X431" i="7"/>
  <c r="X408" i="7"/>
  <c r="X405" i="7"/>
  <c r="X422" i="7"/>
  <c r="X186" i="7"/>
  <c r="X402" i="7"/>
  <c r="X160" i="7"/>
  <c r="X183" i="7"/>
  <c r="X180" i="7"/>
  <c r="X177" i="7"/>
  <c r="X174" i="7"/>
  <c r="X171" i="7"/>
  <c r="X189" i="7"/>
  <c r="X168" i="7"/>
  <c r="X165" i="7"/>
  <c r="X157" i="7"/>
  <c r="X148" i="7"/>
  <c r="X142" i="7"/>
  <c r="X192" i="7"/>
  <c r="X151" i="7"/>
  <c r="X132" i="7"/>
  <c r="X389" i="7" s="1"/>
  <c r="X139" i="7"/>
  <c r="X396" i="7" s="1"/>
  <c r="X154" i="7"/>
  <c r="X136" i="7"/>
  <c r="X393" i="7" s="1"/>
  <c r="X145" i="7"/>
  <c r="AD328" i="7"/>
  <c r="AD330" i="7"/>
  <c r="AD329" i="7"/>
  <c r="W330" i="7"/>
  <c r="W329" i="7"/>
  <c r="W328" i="7"/>
  <c r="M329" i="7"/>
  <c r="M328" i="7"/>
  <c r="M330" i="7"/>
  <c r="X442" i="7"/>
  <c r="X424" i="7"/>
  <c r="X407" i="7"/>
  <c r="X427" i="7"/>
  <c r="X445" i="7"/>
  <c r="X436" i="7"/>
  <c r="X430" i="7"/>
  <c r="X421" i="7"/>
  <c r="X433" i="7"/>
  <c r="X401" i="7"/>
  <c r="X416" i="7"/>
  <c r="X410" i="7"/>
  <c r="X439" i="7"/>
  <c r="X448" i="7"/>
  <c r="X404" i="7"/>
  <c r="X413" i="7"/>
  <c r="X191" i="7"/>
  <c r="X176" i="7"/>
  <c r="X185" i="7"/>
  <c r="X182" i="7"/>
  <c r="X179" i="7"/>
  <c r="X150" i="7"/>
  <c r="X173" i="7"/>
  <c r="X170" i="7"/>
  <c r="X167" i="7"/>
  <c r="X188" i="7"/>
  <c r="X138" i="7"/>
  <c r="X395" i="7" s="1"/>
  <c r="X135" i="7"/>
  <c r="X392" i="7" s="1"/>
  <c r="X147" i="7"/>
  <c r="X164" i="7"/>
  <c r="X159" i="7"/>
  <c r="X144" i="7"/>
  <c r="X156" i="7"/>
  <c r="X153" i="7"/>
  <c r="X141" i="7"/>
  <c r="X398" i="7" s="1"/>
  <c r="X131" i="7"/>
  <c r="X388" i="7" s="1"/>
  <c r="X134" i="7"/>
  <c r="X391" i="7" s="1"/>
  <c r="AE330" i="7"/>
  <c r="AE329" i="7"/>
  <c r="AE328" i="7"/>
  <c r="N328" i="7"/>
  <c r="N330" i="7"/>
  <c r="N329" i="7"/>
  <c r="U329" i="7"/>
  <c r="U330" i="7"/>
  <c r="U328" i="7"/>
  <c r="X444" i="7"/>
  <c r="X447" i="7"/>
  <c r="X438" i="7"/>
  <c r="X435" i="7"/>
  <c r="X429" i="7"/>
  <c r="X426" i="7"/>
  <c r="X423" i="7"/>
  <c r="X441" i="7"/>
  <c r="X420" i="7"/>
  <c r="X415" i="7"/>
  <c r="X387" i="7"/>
  <c r="X406" i="7"/>
  <c r="X412" i="7"/>
  <c r="X400" i="7"/>
  <c r="X187" i="7"/>
  <c r="X175" i="7"/>
  <c r="X163" i="7"/>
  <c r="X403" i="7"/>
  <c r="X409" i="7"/>
  <c r="X432" i="7"/>
  <c r="X184" i="7"/>
  <c r="X181" i="7"/>
  <c r="X178" i="7"/>
  <c r="X172" i="7"/>
  <c r="X190" i="7"/>
  <c r="X169" i="7"/>
  <c r="X166" i="7"/>
  <c r="X155" i="7"/>
  <c r="X152" i="7"/>
  <c r="X130" i="7"/>
  <c r="X137" i="7"/>
  <c r="X394" i="7" s="1"/>
  <c r="X158" i="7"/>
  <c r="X146" i="7"/>
  <c r="X133" i="7"/>
  <c r="X390" i="7" s="1"/>
  <c r="X149" i="7"/>
  <c r="X143" i="7"/>
  <c r="X140" i="7"/>
  <c r="X397" i="7" s="1"/>
  <c r="H330" i="7"/>
  <c r="H329" i="7"/>
  <c r="H328" i="7"/>
  <c r="AH329" i="7"/>
  <c r="AH328" i="7"/>
  <c r="AH330" i="7"/>
  <c r="T330" i="7"/>
  <c r="T329" i="7"/>
  <c r="T328" i="7"/>
  <c r="N94" i="8" l="1"/>
  <c r="N80" i="8"/>
  <c r="N255" i="8" s="1"/>
  <c r="N77" i="8"/>
  <c r="N252" i="8" s="1"/>
  <c r="N71" i="8"/>
  <c r="N246" i="8" s="1"/>
  <c r="N100" i="8"/>
  <c r="N88" i="8"/>
  <c r="N269" i="8"/>
  <c r="N91" i="8"/>
  <c r="N97" i="8"/>
  <c r="N83" i="8"/>
  <c r="N74" i="8"/>
  <c r="N249" i="8" s="1"/>
  <c r="N263" i="8"/>
  <c r="N275" i="8"/>
  <c r="N258" i="8"/>
  <c r="N266" i="8"/>
  <c r="N272" i="8"/>
  <c r="AC95" i="8"/>
  <c r="AC89" i="8"/>
  <c r="AC81" i="8"/>
  <c r="AC101" i="8"/>
  <c r="AC84" i="8"/>
  <c r="AC72" i="8"/>
  <c r="AC247" i="8" s="1"/>
  <c r="AC78" i="8"/>
  <c r="AC253" i="8" s="1"/>
  <c r="AC267" i="8"/>
  <c r="AC92" i="8"/>
  <c r="AC264" i="8"/>
  <c r="AC98" i="8"/>
  <c r="AC75" i="8"/>
  <c r="AC250" i="8" s="1"/>
  <c r="AC259" i="8"/>
  <c r="AC256" i="8"/>
  <c r="AC273" i="8"/>
  <c r="AC270" i="8"/>
  <c r="AC276" i="8"/>
  <c r="W97" i="8"/>
  <c r="W83" i="8"/>
  <c r="W94" i="8"/>
  <c r="W71" i="8"/>
  <c r="W246" i="8" s="1"/>
  <c r="W80" i="8"/>
  <c r="W255" i="8" s="1"/>
  <c r="W74" i="8"/>
  <c r="W249" i="8" s="1"/>
  <c r="W258" i="8"/>
  <c r="W100" i="8"/>
  <c r="W91" i="8"/>
  <c r="W88" i="8"/>
  <c r="W77" i="8"/>
  <c r="W252" i="8" s="1"/>
  <c r="W272" i="8"/>
  <c r="W275" i="8"/>
  <c r="W269" i="8"/>
  <c r="W266" i="8"/>
  <c r="W263" i="8"/>
  <c r="X100" i="8"/>
  <c r="X94" i="8"/>
  <c r="X71" i="8"/>
  <c r="X246" i="8" s="1"/>
  <c r="X77" i="8"/>
  <c r="X252" i="8" s="1"/>
  <c r="X80" i="8"/>
  <c r="X255" i="8" s="1"/>
  <c r="X97" i="8"/>
  <c r="X83" i="8"/>
  <c r="X88" i="8"/>
  <c r="X91" i="8"/>
  <c r="X74" i="8"/>
  <c r="X249" i="8" s="1"/>
  <c r="X258" i="8"/>
  <c r="X275" i="8"/>
  <c r="X266" i="8"/>
  <c r="X269" i="8"/>
  <c r="X263" i="8"/>
  <c r="X272" i="8"/>
  <c r="AB92" i="8"/>
  <c r="AB84" i="8"/>
  <c r="AB75" i="8"/>
  <c r="AB250" i="8" s="1"/>
  <c r="AB81" i="8"/>
  <c r="AB98" i="8"/>
  <c r="AB101" i="8"/>
  <c r="AB72" i="8"/>
  <c r="AB247" i="8" s="1"/>
  <c r="AB89" i="8"/>
  <c r="AB78" i="8"/>
  <c r="AB253" i="8" s="1"/>
  <c r="AB95" i="8"/>
  <c r="AB267" i="8"/>
  <c r="AB276" i="8"/>
  <c r="AB273" i="8"/>
  <c r="AB259" i="8"/>
  <c r="AB256" i="8"/>
  <c r="AB270" i="8"/>
  <c r="AB264" i="8"/>
  <c r="AF79" i="8"/>
  <c r="AF254" i="8" s="1"/>
  <c r="AF90" i="8"/>
  <c r="AF93" i="8"/>
  <c r="AF99" i="8"/>
  <c r="AF82" i="8"/>
  <c r="AF73" i="8"/>
  <c r="AF248" i="8" s="1"/>
  <c r="AF96" i="8"/>
  <c r="AF87" i="8"/>
  <c r="AF70" i="8"/>
  <c r="AF257" i="8"/>
  <c r="AF274" i="8"/>
  <c r="AF76" i="8"/>
  <c r="AF251" i="8" s="1"/>
  <c r="AF245" i="8"/>
  <c r="AF271" i="8"/>
  <c r="AF268" i="8"/>
  <c r="AF262" i="8"/>
  <c r="AF265" i="8"/>
  <c r="I95" i="8"/>
  <c r="I78" i="8"/>
  <c r="I253" i="8" s="1"/>
  <c r="I81" i="8"/>
  <c r="I92" i="8"/>
  <c r="I75" i="8"/>
  <c r="I250" i="8" s="1"/>
  <c r="I264" i="8"/>
  <c r="I101" i="8"/>
  <c r="I89" i="8"/>
  <c r="I72" i="8"/>
  <c r="I247" i="8" s="1"/>
  <c r="I98" i="8"/>
  <c r="I84" i="8"/>
  <c r="I259" i="8"/>
  <c r="I270" i="8"/>
  <c r="I256" i="8"/>
  <c r="I273" i="8"/>
  <c r="I276" i="8"/>
  <c r="I267" i="8"/>
  <c r="N79" i="8"/>
  <c r="N254" i="8" s="1"/>
  <c r="N99" i="8"/>
  <c r="N70" i="8"/>
  <c r="N82" i="8"/>
  <c r="N90" i="8"/>
  <c r="N96" i="8"/>
  <c r="N73" i="8"/>
  <c r="N248" i="8" s="1"/>
  <c r="N87" i="8"/>
  <c r="N93" i="8"/>
  <c r="N76" i="8"/>
  <c r="N251" i="8" s="1"/>
  <c r="N265" i="8"/>
  <c r="N274" i="8"/>
  <c r="N271" i="8"/>
  <c r="N245" i="8"/>
  <c r="N268" i="8"/>
  <c r="N262" i="8"/>
  <c r="N257" i="8"/>
  <c r="AC87" i="8"/>
  <c r="AC82" i="8"/>
  <c r="AC76" i="8"/>
  <c r="AC251" i="8" s="1"/>
  <c r="AC70" i="8"/>
  <c r="AC93" i="8"/>
  <c r="AC99" i="8"/>
  <c r="AC79" i="8"/>
  <c r="AC254" i="8" s="1"/>
  <c r="AC96" i="8"/>
  <c r="AC73" i="8"/>
  <c r="AC248" i="8" s="1"/>
  <c r="AC268" i="8"/>
  <c r="AC90" i="8"/>
  <c r="AC257" i="8"/>
  <c r="AC262" i="8"/>
  <c r="AC274" i="8"/>
  <c r="AC265" i="8"/>
  <c r="AC245" i="8"/>
  <c r="AC271" i="8"/>
  <c r="W89" i="8"/>
  <c r="W98" i="8"/>
  <c r="W72" i="8"/>
  <c r="W247" i="8" s="1"/>
  <c r="W84" i="8"/>
  <c r="W78" i="8"/>
  <c r="W253" i="8" s="1"/>
  <c r="W95" i="8"/>
  <c r="W75" i="8"/>
  <c r="W250" i="8" s="1"/>
  <c r="W81" i="8"/>
  <c r="W101" i="8"/>
  <c r="W92" i="8"/>
  <c r="W273" i="8"/>
  <c r="W256" i="8"/>
  <c r="W270" i="8"/>
  <c r="W259" i="8"/>
  <c r="W276" i="8"/>
  <c r="W267" i="8"/>
  <c r="W264" i="8"/>
  <c r="X92" i="8"/>
  <c r="X84" i="8"/>
  <c r="X78" i="8"/>
  <c r="X253" i="8" s="1"/>
  <c r="X89" i="8"/>
  <c r="X75" i="8"/>
  <c r="X250" i="8" s="1"/>
  <c r="X101" i="8"/>
  <c r="X98" i="8"/>
  <c r="X81" i="8"/>
  <c r="X95" i="8"/>
  <c r="X72" i="8"/>
  <c r="X247" i="8" s="1"/>
  <c r="X270" i="8"/>
  <c r="X259" i="8"/>
  <c r="X256" i="8"/>
  <c r="X267" i="8"/>
  <c r="X273" i="8"/>
  <c r="X264" i="8"/>
  <c r="X276" i="8"/>
  <c r="AB96" i="8"/>
  <c r="AB79" i="8"/>
  <c r="AB254" i="8" s="1"/>
  <c r="AB70" i="8"/>
  <c r="AB93" i="8"/>
  <c r="AB82" i="8"/>
  <c r="AB73" i="8"/>
  <c r="AB248" i="8" s="1"/>
  <c r="AB90" i="8"/>
  <c r="AB257" i="8"/>
  <c r="AB274" i="8"/>
  <c r="AB87" i="8"/>
  <c r="AB99" i="8"/>
  <c r="AB76" i="8"/>
  <c r="AB251" i="8" s="1"/>
  <c r="AB262" i="8"/>
  <c r="AB245" i="8"/>
  <c r="AB265" i="8"/>
  <c r="AB268" i="8"/>
  <c r="AB271" i="8"/>
  <c r="AF95" i="8"/>
  <c r="AF101" i="8"/>
  <c r="AF92" i="8"/>
  <c r="AF98" i="8"/>
  <c r="AF78" i="8"/>
  <c r="AF253" i="8" s="1"/>
  <c r="AF75" i="8"/>
  <c r="AF250" i="8" s="1"/>
  <c r="AF84" i="8"/>
  <c r="AF89" i="8"/>
  <c r="AF72" i="8"/>
  <c r="AF247" i="8" s="1"/>
  <c r="AF81" i="8"/>
  <c r="AF273" i="8"/>
  <c r="AF270" i="8"/>
  <c r="AF256" i="8"/>
  <c r="AF267" i="8"/>
  <c r="AF276" i="8"/>
  <c r="AF259" i="8"/>
  <c r="AF264" i="8"/>
  <c r="I91" i="8"/>
  <c r="I97" i="8"/>
  <c r="I71" i="8"/>
  <c r="I246" i="8" s="1"/>
  <c r="I74" i="8"/>
  <c r="I249" i="8" s="1"/>
  <c r="I100" i="8"/>
  <c r="I83" i="8"/>
  <c r="I80" i="8"/>
  <c r="I255" i="8" s="1"/>
  <c r="I88" i="8"/>
  <c r="I77" i="8"/>
  <c r="I252" i="8" s="1"/>
  <c r="I94" i="8"/>
  <c r="I258" i="8"/>
  <c r="I275" i="8"/>
  <c r="I269" i="8"/>
  <c r="I263" i="8"/>
  <c r="I272" i="8"/>
  <c r="I266" i="8"/>
  <c r="N81" i="8"/>
  <c r="N101" i="8"/>
  <c r="N98" i="8"/>
  <c r="N89" i="8"/>
  <c r="N84" i="8"/>
  <c r="N72" i="8"/>
  <c r="N247" i="8" s="1"/>
  <c r="N75" i="8"/>
  <c r="N250" i="8" s="1"/>
  <c r="N78" i="8"/>
  <c r="N253" i="8" s="1"/>
  <c r="N92" i="8"/>
  <c r="N95" i="8"/>
  <c r="N276" i="8"/>
  <c r="N256" i="8"/>
  <c r="N267" i="8"/>
  <c r="N259" i="8"/>
  <c r="N264" i="8"/>
  <c r="N270" i="8"/>
  <c r="N273" i="8"/>
  <c r="AC91" i="8"/>
  <c r="AC74" i="8"/>
  <c r="AC249" i="8" s="1"/>
  <c r="AC100" i="8"/>
  <c r="AC88" i="8"/>
  <c r="AC77" i="8"/>
  <c r="AC252" i="8" s="1"/>
  <c r="AC83" i="8"/>
  <c r="AC97" i="8"/>
  <c r="AC80" i="8"/>
  <c r="AC255" i="8" s="1"/>
  <c r="AC94" i="8"/>
  <c r="AC71" i="8"/>
  <c r="AC246" i="8" s="1"/>
  <c r="AC263" i="8"/>
  <c r="AC269" i="8"/>
  <c r="AC272" i="8"/>
  <c r="AC266" i="8"/>
  <c r="AC275" i="8"/>
  <c r="AC258" i="8"/>
  <c r="W76" i="8"/>
  <c r="W251" i="8" s="1"/>
  <c r="W93" i="8"/>
  <c r="W82" i="8"/>
  <c r="W99" i="8"/>
  <c r="W87" i="8"/>
  <c r="W90" i="8"/>
  <c r="W70" i="8"/>
  <c r="W73" i="8"/>
  <c r="W248" i="8" s="1"/>
  <c r="W96" i="8"/>
  <c r="W79" i="8"/>
  <c r="W254" i="8" s="1"/>
  <c r="W245" i="8"/>
  <c r="W262" i="8"/>
  <c r="W257" i="8"/>
  <c r="W265" i="8"/>
  <c r="W274" i="8"/>
  <c r="W271" i="8"/>
  <c r="W268" i="8"/>
  <c r="X82" i="8"/>
  <c r="X96" i="8"/>
  <c r="X79" i="8"/>
  <c r="X254" i="8" s="1"/>
  <c r="X70" i="8"/>
  <c r="X99" i="8"/>
  <c r="X87" i="8"/>
  <c r="X90" i="8"/>
  <c r="X73" i="8"/>
  <c r="X248" i="8" s="1"/>
  <c r="X76" i="8"/>
  <c r="X251" i="8" s="1"/>
  <c r="X93" i="8"/>
  <c r="X271" i="8"/>
  <c r="X265" i="8"/>
  <c r="X262" i="8"/>
  <c r="X274" i="8"/>
  <c r="X257" i="8"/>
  <c r="X245" i="8"/>
  <c r="X268" i="8"/>
  <c r="AB100" i="8"/>
  <c r="AB77" i="8"/>
  <c r="AB252" i="8" s="1"/>
  <c r="AB80" i="8"/>
  <c r="AB255" i="8" s="1"/>
  <c r="AB91" i="8"/>
  <c r="AB74" i="8"/>
  <c r="AB249" i="8" s="1"/>
  <c r="AB88" i="8"/>
  <c r="AB83" i="8"/>
  <c r="AB71" i="8"/>
  <c r="AB246" i="8" s="1"/>
  <c r="AB94" i="8"/>
  <c r="AB97" i="8"/>
  <c r="AB266" i="8"/>
  <c r="AB272" i="8"/>
  <c r="AB275" i="8"/>
  <c r="AB263" i="8"/>
  <c r="AB258" i="8"/>
  <c r="AB269" i="8"/>
  <c r="AF74" i="8"/>
  <c r="AF249" i="8" s="1"/>
  <c r="AF83" i="8"/>
  <c r="AF88" i="8"/>
  <c r="AF100" i="8"/>
  <c r="AF80" i="8"/>
  <c r="AF255" i="8" s="1"/>
  <c r="AF71" i="8"/>
  <c r="AF246" i="8" s="1"/>
  <c r="AF263" i="8"/>
  <c r="AF94" i="8"/>
  <c r="AF91" i="8"/>
  <c r="AF97" i="8"/>
  <c r="AF266" i="8"/>
  <c r="AF77" i="8"/>
  <c r="AF252" i="8" s="1"/>
  <c r="AF258" i="8"/>
  <c r="AF275" i="8"/>
  <c r="AF269" i="8"/>
  <c r="AF272" i="8"/>
  <c r="I73" i="8"/>
  <c r="I248" i="8" s="1"/>
  <c r="I76" i="8"/>
  <c r="I251" i="8" s="1"/>
  <c r="I99" i="8"/>
  <c r="I87" i="8"/>
  <c r="I82" i="8"/>
  <c r="I90" i="8"/>
  <c r="I70" i="8"/>
  <c r="I79" i="8"/>
  <c r="I254" i="8" s="1"/>
  <c r="I93" i="8"/>
  <c r="I265" i="8"/>
  <c r="I96" i="8"/>
  <c r="I274" i="8"/>
  <c r="I257" i="8"/>
  <c r="I268" i="8"/>
  <c r="I262" i="8"/>
  <c r="I245" i="8"/>
  <c r="I271" i="8"/>
  <c r="R99" i="8"/>
  <c r="R82" i="8"/>
  <c r="R90" i="8"/>
  <c r="R73" i="8"/>
  <c r="R248" i="8" s="1"/>
  <c r="R96" i="8"/>
  <c r="R93" i="8"/>
  <c r="R76" i="8"/>
  <c r="R251" i="8" s="1"/>
  <c r="R245" i="8"/>
  <c r="R70" i="8"/>
  <c r="R79" i="8"/>
  <c r="R254" i="8" s="1"/>
  <c r="R271" i="8"/>
  <c r="R87" i="8"/>
  <c r="R262" i="8"/>
  <c r="R257" i="8"/>
  <c r="R274" i="8"/>
  <c r="R268" i="8"/>
  <c r="R265" i="8"/>
  <c r="O101" i="8"/>
  <c r="O89" i="8"/>
  <c r="O75" i="8"/>
  <c r="O250" i="8" s="1"/>
  <c r="O81" i="8"/>
  <c r="O98" i="8"/>
  <c r="O84" i="8"/>
  <c r="O72" i="8"/>
  <c r="O247" i="8" s="1"/>
  <c r="O78" i="8"/>
  <c r="O253" i="8" s="1"/>
  <c r="O95" i="8"/>
  <c r="O92" i="8"/>
  <c r="O256" i="8"/>
  <c r="O264" i="8"/>
  <c r="O267" i="8"/>
  <c r="O276" i="8"/>
  <c r="O270" i="8"/>
  <c r="O259" i="8"/>
  <c r="O273" i="8"/>
  <c r="AD95" i="8"/>
  <c r="AD81" i="8"/>
  <c r="AD98" i="8"/>
  <c r="AD75" i="8"/>
  <c r="AD250" i="8" s="1"/>
  <c r="AD72" i="8"/>
  <c r="AD247" i="8" s="1"/>
  <c r="AD92" i="8"/>
  <c r="AD101" i="8"/>
  <c r="AD84" i="8"/>
  <c r="AD89" i="8"/>
  <c r="AD276" i="8"/>
  <c r="AD78" i="8"/>
  <c r="AD253" i="8" s="1"/>
  <c r="AD259" i="8"/>
  <c r="AD267" i="8"/>
  <c r="AD256" i="8"/>
  <c r="AD273" i="8"/>
  <c r="AD270" i="8"/>
  <c r="AD264" i="8"/>
  <c r="AA81" i="8"/>
  <c r="AA101" i="8"/>
  <c r="AA84" i="8"/>
  <c r="AA78" i="8"/>
  <c r="AA253" i="8" s="1"/>
  <c r="AA89" i="8"/>
  <c r="AA75" i="8"/>
  <c r="AA250" i="8" s="1"/>
  <c r="AA72" i="8"/>
  <c r="AA247" i="8" s="1"/>
  <c r="AA98" i="8"/>
  <c r="AA92" i="8"/>
  <c r="AA95" i="8"/>
  <c r="AA267" i="8"/>
  <c r="AA259" i="8"/>
  <c r="AA273" i="8"/>
  <c r="AA276" i="8"/>
  <c r="AA264" i="8"/>
  <c r="AA270" i="8"/>
  <c r="AA256" i="8"/>
  <c r="U99" i="8"/>
  <c r="U90" i="8"/>
  <c r="U73" i="8"/>
  <c r="U248" i="8" s="1"/>
  <c r="U79" i="8"/>
  <c r="U254" i="8" s="1"/>
  <c r="U76" i="8"/>
  <c r="U251" i="8" s="1"/>
  <c r="U70" i="8"/>
  <c r="U82" i="8"/>
  <c r="U96" i="8"/>
  <c r="U93" i="8"/>
  <c r="U87" i="8"/>
  <c r="U274" i="8"/>
  <c r="U245" i="8"/>
  <c r="U257" i="8"/>
  <c r="U262" i="8"/>
  <c r="U271" i="8"/>
  <c r="U265" i="8"/>
  <c r="U268" i="8"/>
  <c r="R100" i="8"/>
  <c r="R77" i="8"/>
  <c r="R252" i="8" s="1"/>
  <c r="R74" i="8"/>
  <c r="R249" i="8" s="1"/>
  <c r="R94" i="8"/>
  <c r="R83" i="8"/>
  <c r="R71" i="8"/>
  <c r="R246" i="8" s="1"/>
  <c r="R88" i="8"/>
  <c r="R91" i="8"/>
  <c r="R97" i="8"/>
  <c r="R80" i="8"/>
  <c r="R255" i="8" s="1"/>
  <c r="R269" i="8"/>
  <c r="R258" i="8"/>
  <c r="R266" i="8"/>
  <c r="R272" i="8"/>
  <c r="R263" i="8"/>
  <c r="R275" i="8"/>
  <c r="V90" i="8"/>
  <c r="V73" i="8"/>
  <c r="V248" i="8" s="1"/>
  <c r="V76" i="8"/>
  <c r="V251" i="8" s="1"/>
  <c r="V99" i="8"/>
  <c r="V87" i="8"/>
  <c r="V82" i="8"/>
  <c r="V79" i="8"/>
  <c r="V254" i="8" s="1"/>
  <c r="V70" i="8"/>
  <c r="V93" i="8"/>
  <c r="V96" i="8"/>
  <c r="V271" i="8"/>
  <c r="V257" i="8"/>
  <c r="V262" i="8"/>
  <c r="V268" i="8"/>
  <c r="V265" i="8"/>
  <c r="V245" i="8"/>
  <c r="V274" i="8"/>
  <c r="AG90" i="8"/>
  <c r="AG99" i="8"/>
  <c r="AG87" i="8"/>
  <c r="AG82" i="8"/>
  <c r="AG73" i="8"/>
  <c r="AG248" i="8" s="1"/>
  <c r="AG96" i="8"/>
  <c r="AG70" i="8"/>
  <c r="AG93" i="8"/>
  <c r="AG79" i="8"/>
  <c r="AG254" i="8" s="1"/>
  <c r="AG76" i="8"/>
  <c r="AG251" i="8" s="1"/>
  <c r="AG271" i="8"/>
  <c r="AG265" i="8"/>
  <c r="AG268" i="8"/>
  <c r="AG257" i="8"/>
  <c r="AG262" i="8"/>
  <c r="AG245" i="8"/>
  <c r="AG274" i="8"/>
  <c r="AA79" i="8"/>
  <c r="AA254" i="8" s="1"/>
  <c r="AA76" i="8"/>
  <c r="AA251" i="8" s="1"/>
  <c r="AA93" i="8"/>
  <c r="AA99" i="8"/>
  <c r="AA82" i="8"/>
  <c r="AA73" i="8"/>
  <c r="AA248" i="8" s="1"/>
  <c r="AA96" i="8"/>
  <c r="AA268" i="8"/>
  <c r="AA90" i="8"/>
  <c r="AA70" i="8"/>
  <c r="AA87" i="8"/>
  <c r="AA245" i="8"/>
  <c r="AA271" i="8"/>
  <c r="AA262" i="8"/>
  <c r="AA274" i="8"/>
  <c r="AA257" i="8"/>
  <c r="AA265" i="8"/>
  <c r="Y100" i="8"/>
  <c r="Y77" i="8"/>
  <c r="Y252" i="8" s="1"/>
  <c r="Y91" i="8"/>
  <c r="Y80" i="8"/>
  <c r="Y255" i="8" s="1"/>
  <c r="Y74" i="8"/>
  <c r="Y249" i="8" s="1"/>
  <c r="Y83" i="8"/>
  <c r="Y94" i="8"/>
  <c r="Y97" i="8"/>
  <c r="Y88" i="8"/>
  <c r="Y71" i="8"/>
  <c r="Y246" i="8" s="1"/>
  <c r="Y263" i="8"/>
  <c r="Y269" i="8"/>
  <c r="Y258" i="8"/>
  <c r="Y275" i="8"/>
  <c r="Y266" i="8"/>
  <c r="Y272" i="8"/>
  <c r="J98" i="8"/>
  <c r="J84" i="8"/>
  <c r="J95" i="8"/>
  <c r="J78" i="8"/>
  <c r="J253" i="8" s="1"/>
  <c r="J101" i="8"/>
  <c r="J81" i="8"/>
  <c r="J75" i="8"/>
  <c r="J250" i="8" s="1"/>
  <c r="J92" i="8"/>
  <c r="J273" i="8"/>
  <c r="J89" i="8"/>
  <c r="J256" i="8"/>
  <c r="J72" i="8"/>
  <c r="J247" i="8" s="1"/>
  <c r="J276" i="8"/>
  <c r="J267" i="8"/>
  <c r="J264" i="8"/>
  <c r="J259" i="8"/>
  <c r="J270" i="8"/>
  <c r="S271" i="8"/>
  <c r="S79" i="8"/>
  <c r="S254" i="8" s="1"/>
  <c r="S99" i="8"/>
  <c r="S70" i="8"/>
  <c r="S87" i="8"/>
  <c r="S93" i="8"/>
  <c r="S76" i="8"/>
  <c r="S251" i="8" s="1"/>
  <c r="S82" i="8"/>
  <c r="S90" i="8"/>
  <c r="S73" i="8"/>
  <c r="S248" i="8" s="1"/>
  <c r="S96" i="8"/>
  <c r="S262" i="8"/>
  <c r="S265" i="8"/>
  <c r="S245" i="8"/>
  <c r="S274" i="8"/>
  <c r="S268" i="8"/>
  <c r="S257" i="8"/>
  <c r="K91" i="8"/>
  <c r="K97" i="8"/>
  <c r="K80" i="8"/>
  <c r="K255" i="8" s="1"/>
  <c r="K71" i="8"/>
  <c r="K246" i="8" s="1"/>
  <c r="K74" i="8"/>
  <c r="K249" i="8" s="1"/>
  <c r="K94" i="8"/>
  <c r="K83" i="8"/>
  <c r="K100" i="8"/>
  <c r="K88" i="8"/>
  <c r="K77" i="8"/>
  <c r="K252" i="8" s="1"/>
  <c r="K263" i="8"/>
  <c r="K272" i="8"/>
  <c r="K269" i="8"/>
  <c r="K275" i="8"/>
  <c r="K266" i="8"/>
  <c r="K258" i="8"/>
  <c r="L88" i="8"/>
  <c r="L80" i="8"/>
  <c r="L255" i="8" s="1"/>
  <c r="L77" i="8"/>
  <c r="L252" i="8" s="1"/>
  <c r="L71" i="8"/>
  <c r="L246" i="8" s="1"/>
  <c r="L94" i="8"/>
  <c r="L83" i="8"/>
  <c r="L100" i="8"/>
  <c r="L74" i="8"/>
  <c r="L249" i="8" s="1"/>
  <c r="L97" i="8"/>
  <c r="L91" i="8"/>
  <c r="L269" i="8"/>
  <c r="L263" i="8"/>
  <c r="L275" i="8"/>
  <c r="L258" i="8"/>
  <c r="L266" i="8"/>
  <c r="L272" i="8"/>
  <c r="Q70" i="8"/>
  <c r="Q87" i="8"/>
  <c r="Q82" i="8"/>
  <c r="Q96" i="8"/>
  <c r="Q76" i="8"/>
  <c r="Q251" i="8" s="1"/>
  <c r="Q99" i="8"/>
  <c r="Q73" i="8"/>
  <c r="Q248" i="8" s="1"/>
  <c r="Q93" i="8"/>
  <c r="Q79" i="8"/>
  <c r="Q254" i="8" s="1"/>
  <c r="Q90" i="8"/>
  <c r="Q245" i="8"/>
  <c r="Q257" i="8"/>
  <c r="Q274" i="8"/>
  <c r="Q265" i="8"/>
  <c r="Q268" i="8"/>
  <c r="Q271" i="8"/>
  <c r="Q262" i="8"/>
  <c r="U256" i="8"/>
  <c r="U92" i="8"/>
  <c r="U89" i="8"/>
  <c r="U78" i="8"/>
  <c r="U253" i="8" s="1"/>
  <c r="U95" i="8"/>
  <c r="U101" i="8"/>
  <c r="U81" i="8"/>
  <c r="U75" i="8"/>
  <c r="U250" i="8" s="1"/>
  <c r="U270" i="8"/>
  <c r="U273" i="8"/>
  <c r="U72" i="8"/>
  <c r="U247" i="8" s="1"/>
  <c r="U98" i="8"/>
  <c r="U84" i="8"/>
  <c r="U276" i="8"/>
  <c r="U264" i="8"/>
  <c r="U267" i="8"/>
  <c r="U259" i="8"/>
  <c r="Y78" i="8"/>
  <c r="Y253" i="8" s="1"/>
  <c r="Y101" i="8"/>
  <c r="Y95" i="8"/>
  <c r="Y72" i="8"/>
  <c r="Y247" i="8" s="1"/>
  <c r="Y98" i="8"/>
  <c r="Y84" i="8"/>
  <c r="Y89" i="8"/>
  <c r="Y75" i="8"/>
  <c r="Y250" i="8" s="1"/>
  <c r="Y81" i="8"/>
  <c r="Y92" i="8"/>
  <c r="Y264" i="8"/>
  <c r="Y270" i="8"/>
  <c r="Y276" i="8"/>
  <c r="Y267" i="8"/>
  <c r="Y259" i="8"/>
  <c r="Y256" i="8"/>
  <c r="Y273" i="8"/>
  <c r="M78" i="8"/>
  <c r="M253" i="8" s="1"/>
  <c r="M95" i="8"/>
  <c r="M101" i="8"/>
  <c r="M75" i="8"/>
  <c r="M250" i="8" s="1"/>
  <c r="M98" i="8"/>
  <c r="M84" i="8"/>
  <c r="M89" i="8"/>
  <c r="M72" i="8"/>
  <c r="M247" i="8" s="1"/>
  <c r="M92" i="8"/>
  <c r="M81" i="8"/>
  <c r="M256" i="8"/>
  <c r="M273" i="8"/>
  <c r="M267" i="8"/>
  <c r="M259" i="8"/>
  <c r="M270" i="8"/>
  <c r="M276" i="8"/>
  <c r="M264" i="8"/>
  <c r="J97" i="8"/>
  <c r="J77" i="8"/>
  <c r="J252" i="8" s="1"/>
  <c r="J80" i="8"/>
  <c r="J255" i="8" s="1"/>
  <c r="J71" i="8"/>
  <c r="J246" i="8" s="1"/>
  <c r="J94" i="8"/>
  <c r="J74" i="8"/>
  <c r="J249" i="8" s="1"/>
  <c r="J88" i="8"/>
  <c r="J91" i="8"/>
  <c r="J83" i="8"/>
  <c r="J100" i="8"/>
  <c r="J266" i="8"/>
  <c r="J275" i="8"/>
  <c r="J269" i="8"/>
  <c r="J272" i="8"/>
  <c r="J263" i="8"/>
  <c r="J258" i="8"/>
  <c r="S95" i="8"/>
  <c r="S98" i="8"/>
  <c r="S72" i="8"/>
  <c r="S247" i="8" s="1"/>
  <c r="S89" i="8"/>
  <c r="S84" i="8"/>
  <c r="S78" i="8"/>
  <c r="S253" i="8" s="1"/>
  <c r="S101" i="8"/>
  <c r="S92" i="8"/>
  <c r="S81" i="8"/>
  <c r="S75" i="8"/>
  <c r="S250" i="8" s="1"/>
  <c r="S256" i="8"/>
  <c r="S267" i="8"/>
  <c r="S276" i="8"/>
  <c r="S259" i="8"/>
  <c r="S273" i="8"/>
  <c r="S270" i="8"/>
  <c r="S264" i="8"/>
  <c r="K98" i="8"/>
  <c r="K92" i="8"/>
  <c r="K84" i="8"/>
  <c r="K72" i="8"/>
  <c r="K247" i="8" s="1"/>
  <c r="K89" i="8"/>
  <c r="K78" i="8"/>
  <c r="K253" i="8" s="1"/>
  <c r="K101" i="8"/>
  <c r="K81" i="8"/>
  <c r="K75" i="8"/>
  <c r="K250" i="8" s="1"/>
  <c r="K270" i="8"/>
  <c r="K95" i="8"/>
  <c r="K259" i="8"/>
  <c r="K256" i="8"/>
  <c r="K267" i="8"/>
  <c r="K276" i="8"/>
  <c r="K273" i="8"/>
  <c r="K264" i="8"/>
  <c r="L101" i="8"/>
  <c r="L89" i="8"/>
  <c r="L84" i="8"/>
  <c r="L78" i="8"/>
  <c r="L253" i="8" s="1"/>
  <c r="L75" i="8"/>
  <c r="L250" i="8" s="1"/>
  <c r="L92" i="8"/>
  <c r="L98" i="8"/>
  <c r="L81" i="8"/>
  <c r="L95" i="8"/>
  <c r="L72" i="8"/>
  <c r="L247" i="8" s="1"/>
  <c r="L270" i="8"/>
  <c r="L267" i="8"/>
  <c r="L256" i="8"/>
  <c r="L273" i="8"/>
  <c r="L259" i="8"/>
  <c r="L276" i="8"/>
  <c r="L264" i="8"/>
  <c r="Q101" i="8"/>
  <c r="Q81" i="8"/>
  <c r="Q98" i="8"/>
  <c r="Q78" i="8"/>
  <c r="Q253" i="8" s="1"/>
  <c r="Q95" i="8"/>
  <c r="Q75" i="8"/>
  <c r="Q250" i="8" s="1"/>
  <c r="Q72" i="8"/>
  <c r="Q247" i="8" s="1"/>
  <c r="Q89" i="8"/>
  <c r="Q84" i="8"/>
  <c r="Q92" i="8"/>
  <c r="Q267" i="8"/>
  <c r="Q256" i="8"/>
  <c r="Q264" i="8"/>
  <c r="Q273" i="8"/>
  <c r="Q259" i="8"/>
  <c r="Q270" i="8"/>
  <c r="Q276" i="8"/>
  <c r="O96" i="8"/>
  <c r="O99" i="8"/>
  <c r="O82" i="8"/>
  <c r="O73" i="8"/>
  <c r="O248" i="8" s="1"/>
  <c r="O257" i="8"/>
  <c r="O93" i="8"/>
  <c r="O79" i="8"/>
  <c r="O254" i="8" s="1"/>
  <c r="O76" i="8"/>
  <c r="O251" i="8" s="1"/>
  <c r="O274" i="8"/>
  <c r="O70" i="8"/>
  <c r="O90" i="8"/>
  <c r="O87" i="8"/>
  <c r="O268" i="8"/>
  <c r="O262" i="8"/>
  <c r="O265" i="8"/>
  <c r="O271" i="8"/>
  <c r="O245" i="8"/>
  <c r="AG91" i="8"/>
  <c r="AG97" i="8"/>
  <c r="AG88" i="8"/>
  <c r="AG80" i="8"/>
  <c r="AG255" i="8" s="1"/>
  <c r="AG77" i="8"/>
  <c r="AG252" i="8" s="1"/>
  <c r="AG74" i="8"/>
  <c r="AG249" i="8" s="1"/>
  <c r="AG100" i="8"/>
  <c r="AG71" i="8"/>
  <c r="AG246" i="8" s="1"/>
  <c r="AG94" i="8"/>
  <c r="AG83" i="8"/>
  <c r="AG275" i="8"/>
  <c r="AG266" i="8"/>
  <c r="AG263" i="8"/>
  <c r="AG272" i="8"/>
  <c r="AG269" i="8"/>
  <c r="AG258" i="8"/>
  <c r="O100" i="8"/>
  <c r="O97" i="8"/>
  <c r="O74" i="8"/>
  <c r="O249" i="8" s="1"/>
  <c r="O94" i="8"/>
  <c r="O83" i="8"/>
  <c r="O91" i="8"/>
  <c r="O80" i="8"/>
  <c r="O255" i="8" s="1"/>
  <c r="O77" i="8"/>
  <c r="O252" i="8" s="1"/>
  <c r="O263" i="8"/>
  <c r="O272" i="8"/>
  <c r="O88" i="8"/>
  <c r="O71" i="8"/>
  <c r="O246" i="8" s="1"/>
  <c r="O269" i="8"/>
  <c r="O258" i="8"/>
  <c r="O275" i="8"/>
  <c r="O266" i="8"/>
  <c r="AD77" i="8"/>
  <c r="AD252" i="8" s="1"/>
  <c r="AD100" i="8"/>
  <c r="AD74" i="8"/>
  <c r="AD249" i="8" s="1"/>
  <c r="AD88" i="8"/>
  <c r="AD83" i="8"/>
  <c r="AD71" i="8"/>
  <c r="AD246" i="8" s="1"/>
  <c r="AD94" i="8"/>
  <c r="AD275" i="8"/>
  <c r="AD258" i="8"/>
  <c r="AD80" i="8"/>
  <c r="AD255" i="8" s="1"/>
  <c r="AD91" i="8"/>
  <c r="AD97" i="8"/>
  <c r="AD263" i="8"/>
  <c r="AD269" i="8"/>
  <c r="AD272" i="8"/>
  <c r="AD266" i="8"/>
  <c r="U88" i="8"/>
  <c r="U100" i="8"/>
  <c r="U71" i="8"/>
  <c r="U246" i="8" s="1"/>
  <c r="U91" i="8"/>
  <c r="U80" i="8"/>
  <c r="U255" i="8" s="1"/>
  <c r="U74" i="8"/>
  <c r="U249" i="8" s="1"/>
  <c r="U97" i="8"/>
  <c r="U83" i="8"/>
  <c r="U266" i="8"/>
  <c r="U94" i="8"/>
  <c r="U77" i="8"/>
  <c r="U252" i="8" s="1"/>
  <c r="U269" i="8"/>
  <c r="U272" i="8"/>
  <c r="U275" i="8"/>
  <c r="U258" i="8"/>
  <c r="U263" i="8"/>
  <c r="AG81" i="8"/>
  <c r="AG95" i="8"/>
  <c r="AG78" i="8"/>
  <c r="AG253" i="8" s="1"/>
  <c r="AG75" i="8"/>
  <c r="AG250" i="8" s="1"/>
  <c r="AG84" i="8"/>
  <c r="AG101" i="8"/>
  <c r="AG92" i="8"/>
  <c r="AG89" i="8"/>
  <c r="AG273" i="8"/>
  <c r="AG98" i="8"/>
  <c r="AG256" i="8"/>
  <c r="AG72" i="8"/>
  <c r="AG247" i="8" s="1"/>
  <c r="AG264" i="8"/>
  <c r="AG270" i="8"/>
  <c r="AG276" i="8"/>
  <c r="AG259" i="8"/>
  <c r="AG267" i="8"/>
  <c r="M83" i="8"/>
  <c r="M80" i="8"/>
  <c r="M255" i="8" s="1"/>
  <c r="M77" i="8"/>
  <c r="M252" i="8" s="1"/>
  <c r="M71" i="8"/>
  <c r="M246" i="8" s="1"/>
  <c r="M74" i="8"/>
  <c r="M249" i="8" s="1"/>
  <c r="M94" i="8"/>
  <c r="M91" i="8"/>
  <c r="M100" i="8"/>
  <c r="M97" i="8"/>
  <c r="M88" i="8"/>
  <c r="M275" i="8"/>
  <c r="M263" i="8"/>
  <c r="M258" i="8"/>
  <c r="M272" i="8"/>
  <c r="M269" i="8"/>
  <c r="M266" i="8"/>
  <c r="Y70" i="8"/>
  <c r="Y99" i="8"/>
  <c r="Y87" i="8"/>
  <c r="Y96" i="8"/>
  <c r="Y82" i="8"/>
  <c r="Y90" i="8"/>
  <c r="Y262" i="8"/>
  <c r="Y245" i="8"/>
  <c r="Y265" i="8"/>
  <c r="Y73" i="8"/>
  <c r="Y248" i="8" s="1"/>
  <c r="Y76" i="8"/>
  <c r="Y251" i="8" s="1"/>
  <c r="Y93" i="8"/>
  <c r="Y79" i="8"/>
  <c r="Y254" i="8" s="1"/>
  <c r="Y268" i="8"/>
  <c r="Y257" i="8"/>
  <c r="Y271" i="8"/>
  <c r="Y274" i="8"/>
  <c r="M96" i="8"/>
  <c r="M99" i="8"/>
  <c r="M93" i="8"/>
  <c r="M76" i="8"/>
  <c r="M251" i="8" s="1"/>
  <c r="M87" i="8"/>
  <c r="M70" i="8"/>
  <c r="M82" i="8"/>
  <c r="M73" i="8"/>
  <c r="M248" i="8" s="1"/>
  <c r="M265" i="8"/>
  <c r="M79" i="8"/>
  <c r="M254" i="8" s="1"/>
  <c r="M90" i="8"/>
  <c r="M271" i="8"/>
  <c r="M262" i="8"/>
  <c r="M257" i="8"/>
  <c r="M274" i="8"/>
  <c r="M245" i="8"/>
  <c r="M268" i="8"/>
  <c r="J76" i="8"/>
  <c r="J251" i="8" s="1"/>
  <c r="J99" i="8"/>
  <c r="J87" i="8"/>
  <c r="J90" i="8"/>
  <c r="J82" i="8"/>
  <c r="J73" i="8"/>
  <c r="J248" i="8" s="1"/>
  <c r="J70" i="8"/>
  <c r="J96" i="8"/>
  <c r="J79" i="8"/>
  <c r="J254" i="8" s="1"/>
  <c r="J93" i="8"/>
  <c r="J245" i="8"/>
  <c r="J268" i="8"/>
  <c r="J271" i="8"/>
  <c r="J274" i="8"/>
  <c r="J265" i="8"/>
  <c r="J257" i="8"/>
  <c r="J262" i="8"/>
  <c r="S97" i="8"/>
  <c r="S74" i="8"/>
  <c r="S249" i="8" s="1"/>
  <c r="S83" i="8"/>
  <c r="S88" i="8"/>
  <c r="S100" i="8"/>
  <c r="S80" i="8"/>
  <c r="S255" i="8" s="1"/>
  <c r="S91" i="8"/>
  <c r="S71" i="8"/>
  <c r="S246" i="8" s="1"/>
  <c r="S77" i="8"/>
  <c r="S252" i="8" s="1"/>
  <c r="S94" i="8"/>
  <c r="S263" i="8"/>
  <c r="S275" i="8"/>
  <c r="S272" i="8"/>
  <c r="S258" i="8"/>
  <c r="S266" i="8"/>
  <c r="S269" i="8"/>
  <c r="K82" i="8"/>
  <c r="K76" i="8"/>
  <c r="K251" i="8" s="1"/>
  <c r="K93" i="8"/>
  <c r="K99" i="8"/>
  <c r="K87" i="8"/>
  <c r="K70" i="8"/>
  <c r="K90" i="8"/>
  <c r="K73" i="8"/>
  <c r="K248" i="8" s="1"/>
  <c r="K265" i="8"/>
  <c r="K96" i="8"/>
  <c r="K79" i="8"/>
  <c r="K254" i="8" s="1"/>
  <c r="K262" i="8"/>
  <c r="K271" i="8"/>
  <c r="K274" i="8"/>
  <c r="K268" i="8"/>
  <c r="K245" i="8"/>
  <c r="K257" i="8"/>
  <c r="L79" i="8"/>
  <c r="L254" i="8" s="1"/>
  <c r="L99" i="8"/>
  <c r="L87" i="8"/>
  <c r="L70" i="8"/>
  <c r="L82" i="8"/>
  <c r="L96" i="8"/>
  <c r="L93" i="8"/>
  <c r="L76" i="8"/>
  <c r="L251" i="8" s="1"/>
  <c r="L262" i="8"/>
  <c r="L90" i="8"/>
  <c r="L73" i="8"/>
  <c r="L248" i="8" s="1"/>
  <c r="L245" i="8"/>
  <c r="L271" i="8"/>
  <c r="L268" i="8"/>
  <c r="L274" i="8"/>
  <c r="L265" i="8"/>
  <c r="L257" i="8"/>
  <c r="Q91" i="8"/>
  <c r="Q100" i="8"/>
  <c r="Q74" i="8"/>
  <c r="Q249" i="8" s="1"/>
  <c r="Q88" i="8"/>
  <c r="Q83" i="8"/>
  <c r="Q97" i="8"/>
  <c r="Q94" i="8"/>
  <c r="Q71" i="8"/>
  <c r="Q246" i="8" s="1"/>
  <c r="Q77" i="8"/>
  <c r="Q252" i="8" s="1"/>
  <c r="Q80" i="8"/>
  <c r="Q255" i="8" s="1"/>
  <c r="Q275" i="8"/>
  <c r="Q258" i="8"/>
  <c r="Q263" i="8"/>
  <c r="Q272" i="8"/>
  <c r="Q266" i="8"/>
  <c r="Q269" i="8"/>
  <c r="V92" i="8"/>
  <c r="V98" i="8"/>
  <c r="V84" i="8"/>
  <c r="V78" i="8"/>
  <c r="V253" i="8" s="1"/>
  <c r="V95" i="8"/>
  <c r="V75" i="8"/>
  <c r="V250" i="8" s="1"/>
  <c r="V101" i="8"/>
  <c r="V81" i="8"/>
  <c r="V72" i="8"/>
  <c r="V247" i="8" s="1"/>
  <c r="V89" i="8"/>
  <c r="V276" i="8"/>
  <c r="V256" i="8"/>
  <c r="V273" i="8"/>
  <c r="V267" i="8"/>
  <c r="V270" i="8"/>
  <c r="V264" i="8"/>
  <c r="V259" i="8"/>
  <c r="T90" i="8"/>
  <c r="T79" i="8"/>
  <c r="T254" i="8" s="1"/>
  <c r="T99" i="8"/>
  <c r="T82" i="8"/>
  <c r="T73" i="8"/>
  <c r="T248" i="8" s="1"/>
  <c r="T96" i="8"/>
  <c r="T93" i="8"/>
  <c r="T76" i="8"/>
  <c r="T251" i="8" s="1"/>
  <c r="T87" i="8"/>
  <c r="T70" i="8"/>
  <c r="T271" i="8"/>
  <c r="T262" i="8"/>
  <c r="T268" i="8"/>
  <c r="T245" i="8"/>
  <c r="T274" i="8"/>
  <c r="T265" i="8"/>
  <c r="T257" i="8"/>
  <c r="G93" i="8"/>
  <c r="G79" i="8"/>
  <c r="G254" i="8" s="1"/>
  <c r="G76" i="8"/>
  <c r="G251" i="8" s="1"/>
  <c r="G87" i="8"/>
  <c r="G262" i="8" s="1"/>
  <c r="G90" i="8"/>
  <c r="G73" i="8"/>
  <c r="G248" i="8" s="1"/>
  <c r="G70" i="8"/>
  <c r="G96" i="8"/>
  <c r="G82" i="8"/>
  <c r="G99" i="8"/>
  <c r="G245" i="8"/>
  <c r="P75" i="8"/>
  <c r="P250" i="8" s="1"/>
  <c r="P101" i="8"/>
  <c r="P81" i="8"/>
  <c r="P92" i="8"/>
  <c r="P84" i="8"/>
  <c r="P72" i="8"/>
  <c r="P247" i="8" s="1"/>
  <c r="P89" i="8"/>
  <c r="P95" i="8"/>
  <c r="P98" i="8"/>
  <c r="P78" i="8"/>
  <c r="P253" i="8" s="1"/>
  <c r="P273" i="8"/>
  <c r="P256" i="8"/>
  <c r="P259" i="8"/>
  <c r="P267" i="8"/>
  <c r="P264" i="8"/>
  <c r="P270" i="8"/>
  <c r="P276" i="8"/>
  <c r="AH94" i="8"/>
  <c r="AH97" i="8"/>
  <c r="AH258" i="8"/>
  <c r="AH88" i="8"/>
  <c r="AH71" i="8"/>
  <c r="AH246" i="8" s="1"/>
  <c r="AH100" i="8"/>
  <c r="AH77" i="8"/>
  <c r="AH252" i="8" s="1"/>
  <c r="AH80" i="8"/>
  <c r="AH255" i="8" s="1"/>
  <c r="AH91" i="8"/>
  <c r="AH83" i="8"/>
  <c r="AH266" i="8"/>
  <c r="AH74" i="8"/>
  <c r="AH249" i="8" s="1"/>
  <c r="AH275" i="8"/>
  <c r="AH269" i="8"/>
  <c r="AH263" i="8"/>
  <c r="AH272" i="8"/>
  <c r="H101" i="8"/>
  <c r="H84" i="8"/>
  <c r="H95" i="8"/>
  <c r="H78" i="8"/>
  <c r="H253" i="8" s="1"/>
  <c r="H81" i="8"/>
  <c r="H75" i="8"/>
  <c r="H250" i="8" s="1"/>
  <c r="H92" i="8"/>
  <c r="H98" i="8"/>
  <c r="H89" i="8"/>
  <c r="H72" i="8"/>
  <c r="H247" i="8" s="1"/>
  <c r="H276" i="8"/>
  <c r="H264" i="8"/>
  <c r="H273" i="8"/>
  <c r="H256" i="8"/>
  <c r="H259" i="8"/>
  <c r="H267" i="8"/>
  <c r="H270" i="8"/>
  <c r="AI89" i="8"/>
  <c r="AI101" i="8"/>
  <c r="AI72" i="8"/>
  <c r="AI247" i="8" s="1"/>
  <c r="AI92" i="8"/>
  <c r="AI98" i="8"/>
  <c r="AI78" i="8"/>
  <c r="AI253" i="8" s="1"/>
  <c r="AI75" i="8"/>
  <c r="AI250" i="8" s="1"/>
  <c r="AI81" i="8"/>
  <c r="AI84" i="8"/>
  <c r="AI95" i="8"/>
  <c r="AI273" i="8"/>
  <c r="AI276" i="8"/>
  <c r="AI259" i="8"/>
  <c r="AI264" i="8"/>
  <c r="AI267" i="8"/>
  <c r="AI256" i="8"/>
  <c r="AI270" i="8"/>
  <c r="Z100" i="8"/>
  <c r="Z71" i="8"/>
  <c r="Z246" i="8" s="1"/>
  <c r="Z77" i="8"/>
  <c r="Z252" i="8" s="1"/>
  <c r="Z91" i="8"/>
  <c r="Z80" i="8"/>
  <c r="Z255" i="8" s="1"/>
  <c r="Z94" i="8"/>
  <c r="Z83" i="8"/>
  <c r="Z97" i="8"/>
  <c r="Z88" i="8"/>
  <c r="Z74" i="8"/>
  <c r="Z249" i="8" s="1"/>
  <c r="Z266" i="8"/>
  <c r="Z269" i="8"/>
  <c r="Z258" i="8"/>
  <c r="Z275" i="8"/>
  <c r="Z263" i="8"/>
  <c r="Z272" i="8"/>
  <c r="AE93" i="8"/>
  <c r="AE90" i="8"/>
  <c r="AE76" i="8"/>
  <c r="AE251" i="8" s="1"/>
  <c r="AE70" i="8"/>
  <c r="AE73" i="8"/>
  <c r="AE248" i="8" s="1"/>
  <c r="AE79" i="8"/>
  <c r="AE254" i="8" s="1"/>
  <c r="AE96" i="8"/>
  <c r="AE82" i="8"/>
  <c r="AE99" i="8"/>
  <c r="AE87" i="8"/>
  <c r="AE257" i="8"/>
  <c r="AE262" i="8"/>
  <c r="AE271" i="8"/>
  <c r="AE245" i="8"/>
  <c r="AE265" i="8"/>
  <c r="AE268" i="8"/>
  <c r="AE274" i="8"/>
  <c r="AD90" i="8"/>
  <c r="AD99" i="8"/>
  <c r="AD82" i="8"/>
  <c r="AD73" i="8"/>
  <c r="AD248" i="8" s="1"/>
  <c r="AD79" i="8"/>
  <c r="AD254" i="8" s="1"/>
  <c r="AD76" i="8"/>
  <c r="AD251" i="8" s="1"/>
  <c r="AD274" i="8"/>
  <c r="AD257" i="8"/>
  <c r="AD87" i="8"/>
  <c r="AD93" i="8"/>
  <c r="AD96" i="8"/>
  <c r="AD70" i="8"/>
  <c r="AD245" i="8"/>
  <c r="AD271" i="8"/>
  <c r="AD268" i="8"/>
  <c r="AD265" i="8"/>
  <c r="AD262" i="8"/>
  <c r="V94" i="8"/>
  <c r="V88" i="8"/>
  <c r="V83" i="8"/>
  <c r="V77" i="8"/>
  <c r="V252" i="8" s="1"/>
  <c r="V71" i="8"/>
  <c r="V246" i="8" s="1"/>
  <c r="V91" i="8"/>
  <c r="V97" i="8"/>
  <c r="V80" i="8"/>
  <c r="V255" i="8" s="1"/>
  <c r="V269" i="8"/>
  <c r="V74" i="8"/>
  <c r="V249" i="8" s="1"/>
  <c r="V266" i="8"/>
  <c r="V100" i="8"/>
  <c r="V275" i="8"/>
  <c r="V263" i="8"/>
  <c r="V258" i="8"/>
  <c r="V272" i="8"/>
  <c r="T84" i="8"/>
  <c r="T78" i="8"/>
  <c r="T253" i="8" s="1"/>
  <c r="T95" i="8"/>
  <c r="T101" i="8"/>
  <c r="T81" i="8"/>
  <c r="T75" i="8"/>
  <c r="T250" i="8" s="1"/>
  <c r="T72" i="8"/>
  <c r="T247" i="8" s="1"/>
  <c r="T98" i="8"/>
  <c r="T92" i="8"/>
  <c r="T89" i="8"/>
  <c r="T259" i="8"/>
  <c r="T267" i="8"/>
  <c r="T270" i="8"/>
  <c r="T273" i="8"/>
  <c r="T256" i="8"/>
  <c r="T264" i="8"/>
  <c r="T276" i="8"/>
  <c r="G89" i="8"/>
  <c r="G84" i="8"/>
  <c r="G72" i="8"/>
  <c r="G247" i="8" s="1"/>
  <c r="G95" i="8"/>
  <c r="G270" i="8" s="1"/>
  <c r="G101" i="8"/>
  <c r="G78" i="8"/>
  <c r="G253" i="8" s="1"/>
  <c r="G81" i="8"/>
  <c r="G75" i="8"/>
  <c r="G250" i="8" s="1"/>
  <c r="G98" i="8"/>
  <c r="G273" i="8" s="1"/>
  <c r="G92" i="8"/>
  <c r="G267" i="8" s="1"/>
  <c r="P96" i="8"/>
  <c r="P70" i="8"/>
  <c r="P93" i="8"/>
  <c r="P79" i="8"/>
  <c r="P254" i="8" s="1"/>
  <c r="P271" i="8"/>
  <c r="P99" i="8"/>
  <c r="P87" i="8"/>
  <c r="P82" i="8"/>
  <c r="P245" i="8"/>
  <c r="P76" i="8"/>
  <c r="P251" i="8" s="1"/>
  <c r="P262" i="8"/>
  <c r="P73" i="8"/>
  <c r="P248" i="8" s="1"/>
  <c r="P90" i="8"/>
  <c r="P274" i="8"/>
  <c r="P265" i="8"/>
  <c r="P257" i="8"/>
  <c r="P268" i="8"/>
  <c r="AH98" i="8"/>
  <c r="AH101" i="8"/>
  <c r="AH95" i="8"/>
  <c r="AH92" i="8"/>
  <c r="AH78" i="8"/>
  <c r="AH253" i="8" s="1"/>
  <c r="AH84" i="8"/>
  <c r="AH75" i="8"/>
  <c r="AH250" i="8" s="1"/>
  <c r="AH81" i="8"/>
  <c r="AH72" i="8"/>
  <c r="AH247" i="8" s="1"/>
  <c r="AH89" i="8"/>
  <c r="AH273" i="8"/>
  <c r="AH264" i="8"/>
  <c r="AH267" i="8"/>
  <c r="AH259" i="8"/>
  <c r="AH276" i="8"/>
  <c r="AH256" i="8"/>
  <c r="AH270" i="8"/>
  <c r="H99" i="8"/>
  <c r="H79" i="8"/>
  <c r="H254" i="8" s="1"/>
  <c r="H73" i="8"/>
  <c r="H248" i="8" s="1"/>
  <c r="H76" i="8"/>
  <c r="H251" i="8" s="1"/>
  <c r="H90" i="8"/>
  <c r="H82" i="8"/>
  <c r="H96" i="8"/>
  <c r="H70" i="8"/>
  <c r="H93" i="8"/>
  <c r="H87" i="8"/>
  <c r="H262" i="8"/>
  <c r="H245" i="8"/>
  <c r="H268" i="8"/>
  <c r="H271" i="8"/>
  <c r="H257" i="8"/>
  <c r="H274" i="8"/>
  <c r="H265" i="8"/>
  <c r="AI80" i="8"/>
  <c r="AI255" i="8" s="1"/>
  <c r="AI83" i="8"/>
  <c r="AI71" i="8"/>
  <c r="AI246" i="8" s="1"/>
  <c r="AI91" i="8"/>
  <c r="AI97" i="8"/>
  <c r="AI77" i="8"/>
  <c r="AI252" i="8" s="1"/>
  <c r="AI94" i="8"/>
  <c r="AI263" i="8"/>
  <c r="AI275" i="8"/>
  <c r="AI258" i="8"/>
  <c r="AI88" i="8"/>
  <c r="AI74" i="8"/>
  <c r="AI249" i="8" s="1"/>
  <c r="AI100" i="8"/>
  <c r="AI266" i="8"/>
  <c r="AI269" i="8"/>
  <c r="AI272" i="8"/>
  <c r="Z96" i="8"/>
  <c r="Z90" i="8"/>
  <c r="Z79" i="8"/>
  <c r="Z254" i="8" s="1"/>
  <c r="Z70" i="8"/>
  <c r="Z87" i="8"/>
  <c r="Z82" i="8"/>
  <c r="Z73" i="8"/>
  <c r="Z248" i="8" s="1"/>
  <c r="Z76" i="8"/>
  <c r="Z251" i="8" s="1"/>
  <c r="Z93" i="8"/>
  <c r="Z99" i="8"/>
  <c r="Z274" i="8"/>
  <c r="Z257" i="8"/>
  <c r="Z268" i="8"/>
  <c r="Z265" i="8"/>
  <c r="Z245" i="8"/>
  <c r="Z271" i="8"/>
  <c r="Z262" i="8"/>
  <c r="AE84" i="8"/>
  <c r="AE95" i="8"/>
  <c r="AE89" i="8"/>
  <c r="AE81" i="8"/>
  <c r="AE101" i="8"/>
  <c r="AE72" i="8"/>
  <c r="AE247" i="8" s="1"/>
  <c r="AE78" i="8"/>
  <c r="AE253" i="8" s="1"/>
  <c r="AE98" i="8"/>
  <c r="AE75" i="8"/>
  <c r="AE250" i="8" s="1"/>
  <c r="AE92" i="8"/>
  <c r="AE264" i="8"/>
  <c r="AE256" i="8"/>
  <c r="AE270" i="8"/>
  <c r="AE276" i="8"/>
  <c r="AE273" i="8"/>
  <c r="AE259" i="8"/>
  <c r="AE267" i="8"/>
  <c r="AA97" i="8"/>
  <c r="AA91" i="8"/>
  <c r="AA83" i="8"/>
  <c r="AA77" i="8"/>
  <c r="AA252" i="8" s="1"/>
  <c r="AA80" i="8"/>
  <c r="AA255" i="8" s="1"/>
  <c r="AA74" i="8"/>
  <c r="AA249" i="8" s="1"/>
  <c r="AA100" i="8"/>
  <c r="AA71" i="8"/>
  <c r="AA246" i="8" s="1"/>
  <c r="AA88" i="8"/>
  <c r="AA94" i="8"/>
  <c r="AA258" i="8"/>
  <c r="AA266" i="8"/>
  <c r="AA275" i="8"/>
  <c r="AA263" i="8"/>
  <c r="AA272" i="8"/>
  <c r="AA269" i="8"/>
  <c r="R98" i="8"/>
  <c r="R72" i="8"/>
  <c r="R247" i="8" s="1"/>
  <c r="R75" i="8"/>
  <c r="R250" i="8" s="1"/>
  <c r="R81" i="8"/>
  <c r="R101" i="8"/>
  <c r="R95" i="8"/>
  <c r="R92" i="8"/>
  <c r="R84" i="8"/>
  <c r="R276" i="8"/>
  <c r="R259" i="8"/>
  <c r="R89" i="8"/>
  <c r="R78" i="8"/>
  <c r="R253" i="8" s="1"/>
  <c r="R264" i="8"/>
  <c r="R270" i="8"/>
  <c r="R273" i="8"/>
  <c r="R267" i="8"/>
  <c r="R256" i="8"/>
  <c r="T83" i="8"/>
  <c r="T88" i="8"/>
  <c r="T100" i="8"/>
  <c r="T77" i="8"/>
  <c r="T252" i="8" s="1"/>
  <c r="T97" i="8"/>
  <c r="T80" i="8"/>
  <c r="T255" i="8" s="1"/>
  <c r="T74" i="8"/>
  <c r="T249" i="8" s="1"/>
  <c r="T71" i="8"/>
  <c r="T246" i="8" s="1"/>
  <c r="T91" i="8"/>
  <c r="T94" i="8"/>
  <c r="T269" i="8"/>
  <c r="T266" i="8"/>
  <c r="T275" i="8"/>
  <c r="T272" i="8"/>
  <c r="T258" i="8"/>
  <c r="T263" i="8"/>
  <c r="G100" i="8"/>
  <c r="G97" i="8"/>
  <c r="G272" i="8" s="1"/>
  <c r="G80" i="8"/>
  <c r="G255" i="8" s="1"/>
  <c r="G77" i="8"/>
  <c r="G252" i="8" s="1"/>
  <c r="G71" i="8"/>
  <c r="G246" i="8" s="1"/>
  <c r="G83" i="8"/>
  <c r="G74" i="8"/>
  <c r="G249" i="8" s="1"/>
  <c r="G88" i="8"/>
  <c r="G263" i="8" s="1"/>
  <c r="G91" i="8"/>
  <c r="G266" i="8" s="1"/>
  <c r="G94" i="8"/>
  <c r="G269" i="8" s="1"/>
  <c r="P91" i="8"/>
  <c r="P74" i="8"/>
  <c r="P249" i="8" s="1"/>
  <c r="P94" i="8"/>
  <c r="P88" i="8"/>
  <c r="P83" i="8"/>
  <c r="P100" i="8"/>
  <c r="P77" i="8"/>
  <c r="P252" i="8" s="1"/>
  <c r="P71" i="8"/>
  <c r="P246" i="8" s="1"/>
  <c r="P97" i="8"/>
  <c r="P80" i="8"/>
  <c r="P255" i="8" s="1"/>
  <c r="P263" i="8"/>
  <c r="P272" i="8"/>
  <c r="P275" i="8"/>
  <c r="P258" i="8"/>
  <c r="P269" i="8"/>
  <c r="P266" i="8"/>
  <c r="AH99" i="8"/>
  <c r="AH82" i="8"/>
  <c r="AH73" i="8"/>
  <c r="AH248" i="8" s="1"/>
  <c r="AH90" i="8"/>
  <c r="AH96" i="8"/>
  <c r="AH76" i="8"/>
  <c r="AH251" i="8" s="1"/>
  <c r="AH87" i="8"/>
  <c r="AH93" i="8"/>
  <c r="AH70" i="8"/>
  <c r="AH271" i="8"/>
  <c r="AH79" i="8"/>
  <c r="AH254" i="8" s="1"/>
  <c r="AH268" i="8"/>
  <c r="AH245" i="8"/>
  <c r="AH274" i="8"/>
  <c r="AH257" i="8"/>
  <c r="AH265" i="8"/>
  <c r="AH262" i="8"/>
  <c r="H83" i="8"/>
  <c r="H71" i="8"/>
  <c r="H246" i="8" s="1"/>
  <c r="H97" i="8"/>
  <c r="H80" i="8"/>
  <c r="H255" i="8" s="1"/>
  <c r="H88" i="8"/>
  <c r="H74" i="8"/>
  <c r="H249" i="8" s="1"/>
  <c r="H100" i="8"/>
  <c r="H258" i="8"/>
  <c r="H91" i="8"/>
  <c r="H275" i="8"/>
  <c r="H77" i="8"/>
  <c r="H252" i="8" s="1"/>
  <c r="H94" i="8"/>
  <c r="H269" i="8"/>
  <c r="H263" i="8"/>
  <c r="H266" i="8"/>
  <c r="H272" i="8"/>
  <c r="AI76" i="8"/>
  <c r="AI251" i="8" s="1"/>
  <c r="AI93" i="8"/>
  <c r="AI87" i="8"/>
  <c r="AI82" i="8"/>
  <c r="AI73" i="8"/>
  <c r="AI248" i="8" s="1"/>
  <c r="AI99" i="8"/>
  <c r="AI90" i="8"/>
  <c r="AI70" i="8"/>
  <c r="AI79" i="8"/>
  <c r="AI254" i="8" s="1"/>
  <c r="AI265" i="8"/>
  <c r="AI96" i="8"/>
  <c r="AI262" i="8"/>
  <c r="AI274" i="8"/>
  <c r="AI245" i="8"/>
  <c r="AI271" i="8"/>
  <c r="AI268" i="8"/>
  <c r="AI257" i="8"/>
  <c r="Z98" i="8"/>
  <c r="Z84" i="8"/>
  <c r="Z89" i="8"/>
  <c r="Z81" i="8"/>
  <c r="Z101" i="8"/>
  <c r="Z72" i="8"/>
  <c r="Z247" i="8" s="1"/>
  <c r="Z92" i="8"/>
  <c r="Z75" i="8"/>
  <c r="Z250" i="8" s="1"/>
  <c r="Z78" i="8"/>
  <c r="Z253" i="8" s="1"/>
  <c r="Z95" i="8"/>
  <c r="Z276" i="8"/>
  <c r="Z264" i="8"/>
  <c r="Z273" i="8"/>
  <c r="Z270" i="8"/>
  <c r="Z256" i="8"/>
  <c r="Z267" i="8"/>
  <c r="Z259" i="8"/>
  <c r="AE100" i="8"/>
  <c r="AE80" i="8"/>
  <c r="AE255" i="8" s="1"/>
  <c r="AE91" i="8"/>
  <c r="AE74" i="8"/>
  <c r="AE249" i="8" s="1"/>
  <c r="AE97" i="8"/>
  <c r="AE83" i="8"/>
  <c r="AE94" i="8"/>
  <c r="AE71" i="8"/>
  <c r="AE246" i="8" s="1"/>
  <c r="AE263" i="8"/>
  <c r="AE266" i="8"/>
  <c r="AE88" i="8"/>
  <c r="AE77" i="8"/>
  <c r="AE252" i="8" s="1"/>
  <c r="AE272" i="8"/>
  <c r="AE269" i="8"/>
  <c r="AE275" i="8"/>
  <c r="AE258" i="8"/>
  <c r="L144" i="7"/>
  <c r="L173" i="7"/>
  <c r="L445" i="7"/>
  <c r="L153" i="7"/>
  <c r="L176" i="7"/>
  <c r="L424" i="7"/>
  <c r="L135" i="7"/>
  <c r="L392" i="7" s="1"/>
  <c r="L179" i="7"/>
  <c r="L430" i="7"/>
  <c r="L156" i="7"/>
  <c r="L191" i="7"/>
  <c r="L427" i="7"/>
  <c r="L138" i="7"/>
  <c r="L395" i="7" s="1"/>
  <c r="L401" i="7"/>
  <c r="L436" i="7"/>
  <c r="S145" i="7"/>
  <c r="S157" i="7"/>
  <c r="S428" i="7"/>
  <c r="L164" i="7"/>
  <c r="L416" i="7"/>
  <c r="L448" i="7"/>
  <c r="S136" i="7"/>
  <c r="S393" i="7" s="1"/>
  <c r="S192" i="7"/>
  <c r="S446" i="7"/>
  <c r="L185" i="7"/>
  <c r="L182" i="7"/>
  <c r="L404" i="7"/>
  <c r="L159" i="7"/>
  <c r="L167" i="7"/>
  <c r="L413" i="7"/>
  <c r="L442" i="7"/>
  <c r="AF178" i="7"/>
  <c r="AF409" i="7"/>
  <c r="AF435" i="7"/>
  <c r="AF154" i="7"/>
  <c r="AF408" i="7"/>
  <c r="AF414" i="7"/>
  <c r="S160" i="7"/>
  <c r="S425" i="7"/>
  <c r="S434" i="7"/>
  <c r="L148" i="7"/>
  <c r="L402" i="7"/>
  <c r="L428" i="7"/>
  <c r="L147" i="7"/>
  <c r="L407" i="7"/>
  <c r="L439" i="7"/>
  <c r="L134" i="7"/>
  <c r="L391" i="7" s="1"/>
  <c r="L188" i="7"/>
  <c r="L410" i="7"/>
  <c r="AF175" i="7"/>
  <c r="AF146" i="7"/>
  <c r="AF429" i="7"/>
  <c r="AF444" i="7"/>
  <c r="AF168" i="7"/>
  <c r="AF411" i="7"/>
  <c r="S154" i="7"/>
  <c r="S405" i="7"/>
  <c r="S414" i="7"/>
  <c r="L177" i="7"/>
  <c r="L405" i="7"/>
  <c r="L414" i="7"/>
  <c r="L131" i="7"/>
  <c r="L388" i="7" s="1"/>
  <c r="L150" i="7"/>
  <c r="AF166" i="7"/>
  <c r="AF163" i="7"/>
  <c r="S139" i="7"/>
  <c r="S396" i="7" s="1"/>
  <c r="S417" i="7"/>
  <c r="N441" i="7"/>
  <c r="N444" i="7"/>
  <c r="N423" i="7"/>
  <c r="N426" i="7"/>
  <c r="N409" i="7"/>
  <c r="N432" i="7"/>
  <c r="N447" i="7"/>
  <c r="N438" i="7"/>
  <c r="N435" i="7"/>
  <c r="N406" i="7"/>
  <c r="N403" i="7"/>
  <c r="N412" i="7"/>
  <c r="N429" i="7"/>
  <c r="N400" i="7"/>
  <c r="N420" i="7"/>
  <c r="N415" i="7"/>
  <c r="N387" i="7"/>
  <c r="N184" i="7"/>
  <c r="N175" i="7"/>
  <c r="N169" i="7"/>
  <c r="N152" i="7"/>
  <c r="N166" i="7"/>
  <c r="N163" i="7"/>
  <c r="N190" i="7"/>
  <c r="N181" i="7"/>
  <c r="N178" i="7"/>
  <c r="N140" i="7"/>
  <c r="N397" i="7" s="1"/>
  <c r="N158" i="7"/>
  <c r="N137" i="7"/>
  <c r="N394" i="7" s="1"/>
  <c r="N172" i="7"/>
  <c r="N187" i="7"/>
  <c r="N146" i="7"/>
  <c r="N155" i="7"/>
  <c r="N143" i="7"/>
  <c r="N130" i="7"/>
  <c r="N149" i="7"/>
  <c r="N133" i="7"/>
  <c r="N390" i="7" s="1"/>
  <c r="AD440" i="7"/>
  <c r="AD431" i="7"/>
  <c r="AD449" i="7"/>
  <c r="AD446" i="7"/>
  <c r="AD422" i="7"/>
  <c r="AD408" i="7"/>
  <c r="AD437" i="7"/>
  <c r="AD443" i="7"/>
  <c r="AD434" i="7"/>
  <c r="AD405" i="7"/>
  <c r="AD411" i="7"/>
  <c r="AD402" i="7"/>
  <c r="AD417" i="7"/>
  <c r="AD425" i="7"/>
  <c r="AD414" i="7"/>
  <c r="AD399" i="7"/>
  <c r="AD192" i="7"/>
  <c r="AD189" i="7"/>
  <c r="AD183" i="7"/>
  <c r="AD174" i="7"/>
  <c r="AD428" i="7"/>
  <c r="AD186" i="7"/>
  <c r="AD165" i="7"/>
  <c r="AD177" i="7"/>
  <c r="AD151" i="7"/>
  <c r="AD132" i="7"/>
  <c r="AD389" i="7" s="1"/>
  <c r="AD136" i="7"/>
  <c r="AD393" i="7" s="1"/>
  <c r="AD154" i="7"/>
  <c r="AD180" i="7"/>
  <c r="AD171" i="7"/>
  <c r="AD145" i="7"/>
  <c r="AD168" i="7"/>
  <c r="AD160" i="7"/>
  <c r="AD157" i="7"/>
  <c r="AD142" i="7"/>
  <c r="AD139" i="7"/>
  <c r="AD396" i="7" s="1"/>
  <c r="AD148" i="7"/>
  <c r="AB441" i="7"/>
  <c r="AB429" i="7"/>
  <c r="AB420" i="7"/>
  <c r="AB444" i="7"/>
  <c r="AB438" i="7"/>
  <c r="AB426" i="7"/>
  <c r="AB423" i="7"/>
  <c r="AB406" i="7"/>
  <c r="AB432" i="7"/>
  <c r="AB403" i="7"/>
  <c r="AB409" i="7"/>
  <c r="AB400" i="7"/>
  <c r="AB435" i="7"/>
  <c r="AB412" i="7"/>
  <c r="AB415" i="7"/>
  <c r="AB447" i="7"/>
  <c r="AB387" i="7"/>
  <c r="AB190" i="7"/>
  <c r="AB184" i="7"/>
  <c r="AB187" i="7"/>
  <c r="AB172" i="7"/>
  <c r="AB169" i="7"/>
  <c r="AB166" i="7"/>
  <c r="AB163" i="7"/>
  <c r="AB181" i="7"/>
  <c r="AB178" i="7"/>
  <c r="AB175" i="7"/>
  <c r="AB130" i="7"/>
  <c r="AB152" i="7"/>
  <c r="AB146" i="7"/>
  <c r="AB158" i="7"/>
  <c r="AB149" i="7"/>
  <c r="AB143" i="7"/>
  <c r="AB133" i="7"/>
  <c r="AB390" i="7" s="1"/>
  <c r="AB155" i="7"/>
  <c r="AB140" i="7"/>
  <c r="AB397" i="7" s="1"/>
  <c r="AB137" i="7"/>
  <c r="AB394" i="7" s="1"/>
  <c r="V442" i="7"/>
  <c r="V436" i="7"/>
  <c r="V433" i="7"/>
  <c r="V430" i="7"/>
  <c r="V448" i="7"/>
  <c r="V413" i="7"/>
  <c r="V445" i="7"/>
  <c r="V427" i="7"/>
  <c r="V439" i="7"/>
  <c r="V404" i="7"/>
  <c r="V421" i="7"/>
  <c r="V416" i="7"/>
  <c r="V407" i="7"/>
  <c r="V424" i="7"/>
  <c r="V410" i="7"/>
  <c r="V185" i="7"/>
  <c r="V173" i="7"/>
  <c r="V159" i="7"/>
  <c r="V191" i="7"/>
  <c r="V188" i="7"/>
  <c r="V153" i="7"/>
  <c r="V182" i="7"/>
  <c r="V156" i="7"/>
  <c r="V179" i="7"/>
  <c r="V176" i="7"/>
  <c r="V170" i="7"/>
  <c r="V164" i="7"/>
  <c r="V401" i="7"/>
  <c r="V167" i="7"/>
  <c r="V135" i="7"/>
  <c r="V392" i="7" s="1"/>
  <c r="V147" i="7"/>
  <c r="V134" i="7"/>
  <c r="V391" i="7" s="1"/>
  <c r="V141" i="7"/>
  <c r="V398" i="7" s="1"/>
  <c r="V144" i="7"/>
  <c r="V138" i="7"/>
  <c r="V395" i="7" s="1"/>
  <c r="V131" i="7"/>
  <c r="V388" i="7" s="1"/>
  <c r="V150" i="7"/>
  <c r="I447" i="7"/>
  <c r="I438" i="7"/>
  <c r="I444" i="7"/>
  <c r="I435" i="7"/>
  <c r="I420" i="7"/>
  <c r="I429" i="7"/>
  <c r="I441" i="7"/>
  <c r="I426" i="7"/>
  <c r="I415" i="7"/>
  <c r="I432" i="7"/>
  <c r="I423" i="7"/>
  <c r="I412" i="7"/>
  <c r="I409" i="7"/>
  <c r="I406" i="7"/>
  <c r="I403" i="7"/>
  <c r="I190" i="7"/>
  <c r="I178" i="7"/>
  <c r="I166" i="7"/>
  <c r="I400" i="7"/>
  <c r="I387" i="7"/>
  <c r="I172" i="7"/>
  <c r="I184" i="7"/>
  <c r="I181" i="7"/>
  <c r="I175" i="7"/>
  <c r="I169" i="7"/>
  <c r="I158" i="7"/>
  <c r="I187" i="7"/>
  <c r="I149" i="7"/>
  <c r="I133" i="7"/>
  <c r="I390" i="7" s="1"/>
  <c r="I152" i="7"/>
  <c r="I140" i="7"/>
  <c r="I397" i="7" s="1"/>
  <c r="I163" i="7"/>
  <c r="I130" i="7"/>
  <c r="I143" i="7"/>
  <c r="I146" i="7"/>
  <c r="I155" i="7"/>
  <c r="I137" i="7"/>
  <c r="I394" i="7" s="1"/>
  <c r="R439" i="7"/>
  <c r="R433" i="7"/>
  <c r="R442" i="7"/>
  <c r="R445" i="7"/>
  <c r="R448" i="7"/>
  <c r="R421" i="7"/>
  <c r="R427" i="7"/>
  <c r="R413" i="7"/>
  <c r="R430" i="7"/>
  <c r="R404" i="7"/>
  <c r="R416" i="7"/>
  <c r="R424" i="7"/>
  <c r="R436" i="7"/>
  <c r="R407" i="7"/>
  <c r="R188" i="7"/>
  <c r="R410" i="7"/>
  <c r="R164" i="7"/>
  <c r="R401" i="7"/>
  <c r="R159" i="7"/>
  <c r="R185" i="7"/>
  <c r="R182" i="7"/>
  <c r="R170" i="7"/>
  <c r="R144" i="7"/>
  <c r="R150" i="7"/>
  <c r="R141" i="7"/>
  <c r="R398" i="7" s="1"/>
  <c r="R176" i="7"/>
  <c r="R131" i="7"/>
  <c r="R388" i="7" s="1"/>
  <c r="R173" i="7"/>
  <c r="R138" i="7"/>
  <c r="R395" i="7" s="1"/>
  <c r="R191" i="7"/>
  <c r="R167" i="7"/>
  <c r="R153" i="7"/>
  <c r="R135" i="7"/>
  <c r="R392" i="7" s="1"/>
  <c r="R156" i="7"/>
  <c r="R179" i="7"/>
  <c r="R134" i="7"/>
  <c r="R391" i="7" s="1"/>
  <c r="R147" i="7"/>
  <c r="AB448" i="7"/>
  <c r="AB445" i="7"/>
  <c r="AB439" i="7"/>
  <c r="AB427" i="7"/>
  <c r="AB436" i="7"/>
  <c r="AB430" i="7"/>
  <c r="AB424" i="7"/>
  <c r="AB416" i="7"/>
  <c r="AB421" i="7"/>
  <c r="AB410" i="7"/>
  <c r="AB407" i="7"/>
  <c r="AB442" i="7"/>
  <c r="AB413" i="7"/>
  <c r="AB404" i="7"/>
  <c r="AB191" i="7"/>
  <c r="AB179" i="7"/>
  <c r="AB167" i="7"/>
  <c r="AB433" i="7"/>
  <c r="AB401" i="7"/>
  <c r="AB170" i="7"/>
  <c r="AB164" i="7"/>
  <c r="AB182" i="7"/>
  <c r="AB156" i="7"/>
  <c r="AB147" i="7"/>
  <c r="AB188" i="7"/>
  <c r="AB159" i="7"/>
  <c r="AB144" i="7"/>
  <c r="AB176" i="7"/>
  <c r="AB173" i="7"/>
  <c r="AB153" i="7"/>
  <c r="AB134" i="7"/>
  <c r="AB391" i="7" s="1"/>
  <c r="AB150" i="7"/>
  <c r="AB141" i="7"/>
  <c r="AB398" i="7" s="1"/>
  <c r="AB131" i="7"/>
  <c r="AB388" i="7" s="1"/>
  <c r="AB138" i="7"/>
  <c r="AB395" i="7" s="1"/>
  <c r="AB135" i="7"/>
  <c r="AB392" i="7" s="1"/>
  <c r="AB185" i="7"/>
  <c r="AC445" i="7"/>
  <c r="AC436" i="7"/>
  <c r="AC424" i="7"/>
  <c r="AC427" i="7"/>
  <c r="AC413" i="7"/>
  <c r="AC448" i="7"/>
  <c r="AC430" i="7"/>
  <c r="AC439" i="7"/>
  <c r="AC433" i="7"/>
  <c r="AC421" i="7"/>
  <c r="AC410" i="7"/>
  <c r="AC416" i="7"/>
  <c r="AC407" i="7"/>
  <c r="AC442" i="7"/>
  <c r="AC404" i="7"/>
  <c r="AC401" i="7"/>
  <c r="AC179" i="7"/>
  <c r="AC170" i="7"/>
  <c r="AC167" i="7"/>
  <c r="AC164" i="7"/>
  <c r="AC191" i="7"/>
  <c r="AC176" i="7"/>
  <c r="AC147" i="7"/>
  <c r="AC188" i="7"/>
  <c r="AC159" i="7"/>
  <c r="AC173" i="7"/>
  <c r="AC153" i="7"/>
  <c r="AC134" i="7"/>
  <c r="AC391" i="7" s="1"/>
  <c r="AC150" i="7"/>
  <c r="AC141" i="7"/>
  <c r="AC398" i="7" s="1"/>
  <c r="AC156" i="7"/>
  <c r="AC131" i="7"/>
  <c r="AC388" i="7" s="1"/>
  <c r="AC138" i="7"/>
  <c r="AC395" i="7" s="1"/>
  <c r="AC185" i="7"/>
  <c r="AC182" i="7"/>
  <c r="AC144" i="7"/>
  <c r="AC135" i="7"/>
  <c r="AC392" i="7" s="1"/>
  <c r="I443" i="7"/>
  <c r="I428" i="7"/>
  <c r="I446" i="7"/>
  <c r="I417" i="7"/>
  <c r="I425" i="7"/>
  <c r="I449" i="7"/>
  <c r="I437" i="7"/>
  <c r="I402" i="7"/>
  <c r="I399" i="7"/>
  <c r="I440" i="7"/>
  <c r="I411" i="7"/>
  <c r="I408" i="7"/>
  <c r="I434" i="7"/>
  <c r="I422" i="7"/>
  <c r="I431" i="7"/>
  <c r="I414" i="7"/>
  <c r="I405" i="7"/>
  <c r="I189" i="7"/>
  <c r="I192" i="7"/>
  <c r="I186" i="7"/>
  <c r="I183" i="7"/>
  <c r="I180" i="7"/>
  <c r="I177" i="7"/>
  <c r="I174" i="7"/>
  <c r="I171" i="7"/>
  <c r="I168" i="7"/>
  <c r="I165" i="7"/>
  <c r="I148" i="7"/>
  <c r="I145" i="7"/>
  <c r="I142" i="7"/>
  <c r="I151" i="7"/>
  <c r="I160" i="7"/>
  <c r="I154" i="7"/>
  <c r="I157" i="7"/>
  <c r="I132" i="7"/>
  <c r="I389" i="7" s="1"/>
  <c r="I136" i="7"/>
  <c r="I393" i="7" s="1"/>
  <c r="I139" i="7"/>
  <c r="I396" i="7" s="1"/>
  <c r="R438" i="7"/>
  <c r="R444" i="7"/>
  <c r="R441" i="7"/>
  <c r="R426" i="7"/>
  <c r="R447" i="7"/>
  <c r="R432" i="7"/>
  <c r="R435" i="7"/>
  <c r="R400" i="7"/>
  <c r="R429" i="7"/>
  <c r="R420" i="7"/>
  <c r="R415" i="7"/>
  <c r="R423" i="7"/>
  <c r="R409" i="7"/>
  <c r="R412" i="7"/>
  <c r="R406" i="7"/>
  <c r="R387" i="7"/>
  <c r="R181" i="7"/>
  <c r="R169" i="7"/>
  <c r="R155" i="7"/>
  <c r="R403" i="7"/>
  <c r="R187" i="7"/>
  <c r="R178" i="7"/>
  <c r="R158" i="7"/>
  <c r="R184" i="7"/>
  <c r="R172" i="7"/>
  <c r="R175" i="7"/>
  <c r="R146" i="7"/>
  <c r="R166" i="7"/>
  <c r="R163" i="7"/>
  <c r="R149" i="7"/>
  <c r="R143" i="7"/>
  <c r="R133" i="7"/>
  <c r="R390" i="7" s="1"/>
  <c r="R130" i="7"/>
  <c r="R152" i="7"/>
  <c r="R140" i="7"/>
  <c r="R397" i="7" s="1"/>
  <c r="R137" i="7"/>
  <c r="R394" i="7" s="1"/>
  <c r="R190" i="7"/>
  <c r="J438" i="7"/>
  <c r="J435" i="7"/>
  <c r="J423" i="7"/>
  <c r="J447" i="7"/>
  <c r="J429" i="7"/>
  <c r="J412" i="7"/>
  <c r="J444" i="7"/>
  <c r="J441" i="7"/>
  <c r="J432" i="7"/>
  <c r="J426" i="7"/>
  <c r="J406" i="7"/>
  <c r="J403" i="7"/>
  <c r="J420" i="7"/>
  <c r="J415" i="7"/>
  <c r="J409" i="7"/>
  <c r="J400" i="7"/>
  <c r="J387" i="7"/>
  <c r="J181" i="7"/>
  <c r="J184" i="7"/>
  <c r="J190" i="7"/>
  <c r="J178" i="7"/>
  <c r="J175" i="7"/>
  <c r="J172" i="7"/>
  <c r="J169" i="7"/>
  <c r="J166" i="7"/>
  <c r="J187" i="7"/>
  <c r="J149" i="7"/>
  <c r="J133" i="7"/>
  <c r="J390" i="7" s="1"/>
  <c r="J152" i="7"/>
  <c r="J140" i="7"/>
  <c r="J397" i="7" s="1"/>
  <c r="J163" i="7"/>
  <c r="J158" i="7"/>
  <c r="J130" i="7"/>
  <c r="J137" i="7"/>
  <c r="J394" i="7" s="1"/>
  <c r="J146" i="7"/>
  <c r="J155" i="7"/>
  <c r="J143" i="7"/>
  <c r="AA445" i="7"/>
  <c r="AA436" i="7"/>
  <c r="AA448" i="7"/>
  <c r="AA439" i="7"/>
  <c r="AA442" i="7"/>
  <c r="AA427" i="7"/>
  <c r="AA430" i="7"/>
  <c r="AA424" i="7"/>
  <c r="AA416" i="7"/>
  <c r="AA421" i="7"/>
  <c r="AA410" i="7"/>
  <c r="AA407" i="7"/>
  <c r="AA413" i="7"/>
  <c r="AA404" i="7"/>
  <c r="AA433" i="7"/>
  <c r="AA401" i="7"/>
  <c r="AA191" i="7"/>
  <c r="AA188" i="7"/>
  <c r="AA159" i="7"/>
  <c r="AA173" i="7"/>
  <c r="AA170" i="7"/>
  <c r="AA147" i="7"/>
  <c r="AA167" i="7"/>
  <c r="AA164" i="7"/>
  <c r="AA185" i="7"/>
  <c r="AA182" i="7"/>
  <c r="AA179" i="7"/>
  <c r="AA156" i="7"/>
  <c r="AA135" i="7"/>
  <c r="AA392" i="7" s="1"/>
  <c r="AA144" i="7"/>
  <c r="AA176" i="7"/>
  <c r="AA153" i="7"/>
  <c r="AA134" i="7"/>
  <c r="AA391" i="7" s="1"/>
  <c r="AA150" i="7"/>
  <c r="AA141" i="7"/>
  <c r="AA398" i="7" s="1"/>
  <c r="AA138" i="7"/>
  <c r="AA395" i="7" s="1"/>
  <c r="AA131" i="7"/>
  <c r="AA388" i="7" s="1"/>
  <c r="P429" i="7"/>
  <c r="P420" i="7"/>
  <c r="P441" i="7"/>
  <c r="P423" i="7"/>
  <c r="P432" i="7"/>
  <c r="P415" i="7"/>
  <c r="P406" i="7"/>
  <c r="P447" i="7"/>
  <c r="P438" i="7"/>
  <c r="P409" i="7"/>
  <c r="P403" i="7"/>
  <c r="P412" i="7"/>
  <c r="P400" i="7"/>
  <c r="P435" i="7"/>
  <c r="P444" i="7"/>
  <c r="P426" i="7"/>
  <c r="P387" i="7"/>
  <c r="P190" i="7"/>
  <c r="P166" i="7"/>
  <c r="P163" i="7"/>
  <c r="P187" i="7"/>
  <c r="P175" i="7"/>
  <c r="P155" i="7"/>
  <c r="P158" i="7"/>
  <c r="P152" i="7"/>
  <c r="P130" i="7"/>
  <c r="P184" i="7"/>
  <c r="P181" i="7"/>
  <c r="P172" i="7"/>
  <c r="P169" i="7"/>
  <c r="P178" i="7"/>
  <c r="P146" i="7"/>
  <c r="P149" i="7"/>
  <c r="P143" i="7"/>
  <c r="P133" i="7"/>
  <c r="P390" i="7" s="1"/>
  <c r="P140" i="7"/>
  <c r="P397" i="7" s="1"/>
  <c r="P137" i="7"/>
  <c r="P394" i="7" s="1"/>
  <c r="AE426" i="7"/>
  <c r="AE444" i="7"/>
  <c r="AE415" i="7"/>
  <c r="AE441" i="7"/>
  <c r="AE432" i="7"/>
  <c r="AE447" i="7"/>
  <c r="AE429" i="7"/>
  <c r="AE406" i="7"/>
  <c r="AE400" i="7"/>
  <c r="AE412" i="7"/>
  <c r="AE435" i="7"/>
  <c r="AE423" i="7"/>
  <c r="AE420" i="7"/>
  <c r="AE438" i="7"/>
  <c r="AE409" i="7"/>
  <c r="AE387" i="7"/>
  <c r="AE187" i="7"/>
  <c r="AE403" i="7"/>
  <c r="AE178" i="7"/>
  <c r="AE169" i="7"/>
  <c r="AE163" i="7"/>
  <c r="AE190" i="7"/>
  <c r="AE184" i="7"/>
  <c r="AE175" i="7"/>
  <c r="AE155" i="7"/>
  <c r="AE172" i="7"/>
  <c r="AE166" i="7"/>
  <c r="AE152" i="7"/>
  <c r="AE181" i="7"/>
  <c r="AE146" i="7"/>
  <c r="AE158" i="7"/>
  <c r="AE143" i="7"/>
  <c r="AE149" i="7"/>
  <c r="AE133" i="7"/>
  <c r="AE390" i="7" s="1"/>
  <c r="AE140" i="7"/>
  <c r="AE397" i="7" s="1"/>
  <c r="AE137" i="7"/>
  <c r="AE394" i="7" s="1"/>
  <c r="AE130" i="7"/>
  <c r="H440" i="7"/>
  <c r="H443" i="7"/>
  <c r="H431" i="7"/>
  <c r="H425" i="7"/>
  <c r="H446" i="7"/>
  <c r="H434" i="7"/>
  <c r="H428" i="7"/>
  <c r="H422" i="7"/>
  <c r="H402" i="7"/>
  <c r="H449" i="7"/>
  <c r="H437" i="7"/>
  <c r="H417" i="7"/>
  <c r="H411" i="7"/>
  <c r="H408" i="7"/>
  <c r="H414" i="7"/>
  <c r="H183" i="7"/>
  <c r="H171" i="7"/>
  <c r="H157" i="7"/>
  <c r="H405" i="7"/>
  <c r="H192" i="7"/>
  <c r="H189" i="7"/>
  <c r="H177" i="7"/>
  <c r="H186" i="7"/>
  <c r="H399" i="7"/>
  <c r="H180" i="7"/>
  <c r="H174" i="7"/>
  <c r="H160" i="7"/>
  <c r="H154" i="7"/>
  <c r="H168" i="7"/>
  <c r="H165" i="7"/>
  <c r="H148" i="7"/>
  <c r="H145" i="7"/>
  <c r="H151" i="7"/>
  <c r="H139" i="7"/>
  <c r="H396" i="7" s="1"/>
  <c r="H132" i="7"/>
  <c r="H389" i="7" s="1"/>
  <c r="H136" i="7"/>
  <c r="H393" i="7" s="1"/>
  <c r="H142" i="7"/>
  <c r="M446" i="7"/>
  <c r="M437" i="7"/>
  <c r="M434" i="7"/>
  <c r="M440" i="7"/>
  <c r="M428" i="7"/>
  <c r="M431" i="7"/>
  <c r="M425" i="7"/>
  <c r="M443" i="7"/>
  <c r="M449" i="7"/>
  <c r="M411" i="7"/>
  <c r="M408" i="7"/>
  <c r="M422" i="7"/>
  <c r="M417" i="7"/>
  <c r="M405" i="7"/>
  <c r="M414" i="7"/>
  <c r="M189" i="7"/>
  <c r="M402" i="7"/>
  <c r="M186" i="7"/>
  <c r="M399" i="7"/>
  <c r="M180" i="7"/>
  <c r="M171" i="7"/>
  <c r="M168" i="7"/>
  <c r="M165" i="7"/>
  <c r="M183" i="7"/>
  <c r="M192" i="7"/>
  <c r="M174" i="7"/>
  <c r="M148" i="7"/>
  <c r="M145" i="7"/>
  <c r="M142" i="7"/>
  <c r="M151" i="7"/>
  <c r="M154" i="7"/>
  <c r="M132" i="7"/>
  <c r="M389" i="7" s="1"/>
  <c r="M160" i="7"/>
  <c r="M139" i="7"/>
  <c r="M396" i="7" s="1"/>
  <c r="M157" i="7"/>
  <c r="M136" i="7"/>
  <c r="M393" i="7" s="1"/>
  <c r="M177" i="7"/>
  <c r="J442" i="7"/>
  <c r="J448" i="7"/>
  <c r="J413" i="7"/>
  <c r="J436" i="7"/>
  <c r="J430" i="7"/>
  <c r="J427" i="7"/>
  <c r="J439" i="7"/>
  <c r="J433" i="7"/>
  <c r="J421" i="7"/>
  <c r="J424" i="7"/>
  <c r="J416" i="7"/>
  <c r="J404" i="7"/>
  <c r="J410" i="7"/>
  <c r="J445" i="7"/>
  <c r="J185" i="7"/>
  <c r="J173" i="7"/>
  <c r="J159" i="7"/>
  <c r="J407" i="7"/>
  <c r="J401" i="7"/>
  <c r="J191" i="7"/>
  <c r="J167" i="7"/>
  <c r="J182" i="7"/>
  <c r="J179" i="7"/>
  <c r="J156" i="7"/>
  <c r="J153" i="7"/>
  <c r="J176" i="7"/>
  <c r="J170" i="7"/>
  <c r="J188" i="7"/>
  <c r="J147" i="7"/>
  <c r="J135" i="7"/>
  <c r="J392" i="7" s="1"/>
  <c r="J164" i="7"/>
  <c r="J150" i="7"/>
  <c r="J138" i="7"/>
  <c r="J395" i="7" s="1"/>
  <c r="J131" i="7"/>
  <c r="J388" i="7" s="1"/>
  <c r="J134" i="7"/>
  <c r="J391" i="7" s="1"/>
  <c r="J144" i="7"/>
  <c r="J141" i="7"/>
  <c r="J398" i="7" s="1"/>
  <c r="AA446" i="7"/>
  <c r="AA434" i="7"/>
  <c r="AA449" i="7"/>
  <c r="AA411" i="7"/>
  <c r="AA428" i="7"/>
  <c r="AA425" i="7"/>
  <c r="AA431" i="7"/>
  <c r="AA443" i="7"/>
  <c r="AA437" i="7"/>
  <c r="AA440" i="7"/>
  <c r="AA408" i="7"/>
  <c r="AA405" i="7"/>
  <c r="AA417" i="7"/>
  <c r="AA402" i="7"/>
  <c r="AA422" i="7"/>
  <c r="AA414" i="7"/>
  <c r="AA192" i="7"/>
  <c r="AA399" i="7"/>
  <c r="AA180" i="7"/>
  <c r="AA177" i="7"/>
  <c r="AA171" i="7"/>
  <c r="AA186" i="7"/>
  <c r="AA168" i="7"/>
  <c r="AA165" i="7"/>
  <c r="AA189" i="7"/>
  <c r="AA183" i="7"/>
  <c r="AA157" i="7"/>
  <c r="AA151" i="7"/>
  <c r="AA132" i="7"/>
  <c r="AA389" i="7" s="1"/>
  <c r="AA139" i="7"/>
  <c r="AA396" i="7" s="1"/>
  <c r="AA154" i="7"/>
  <c r="AA136" i="7"/>
  <c r="AA393" i="7" s="1"/>
  <c r="AA174" i="7"/>
  <c r="AA160" i="7"/>
  <c r="AA142" i="7"/>
  <c r="AA145" i="7"/>
  <c r="AA148" i="7"/>
  <c r="P448" i="7"/>
  <c r="P445" i="7"/>
  <c r="P427" i="7"/>
  <c r="P439" i="7"/>
  <c r="P433" i="7"/>
  <c r="P442" i="7"/>
  <c r="P436" i="7"/>
  <c r="P407" i="7"/>
  <c r="P413" i="7"/>
  <c r="P430" i="7"/>
  <c r="P404" i="7"/>
  <c r="P416" i="7"/>
  <c r="P424" i="7"/>
  <c r="P410" i="7"/>
  <c r="P401" i="7"/>
  <c r="P191" i="7"/>
  <c r="P179" i="7"/>
  <c r="P167" i="7"/>
  <c r="P421" i="7"/>
  <c r="P188" i="7"/>
  <c r="P164" i="7"/>
  <c r="P185" i="7"/>
  <c r="P176" i="7"/>
  <c r="P173" i="7"/>
  <c r="P147" i="7"/>
  <c r="P156" i="7"/>
  <c r="P153" i="7"/>
  <c r="P144" i="7"/>
  <c r="P150" i="7"/>
  <c r="P134" i="7"/>
  <c r="P391" i="7" s="1"/>
  <c r="P141" i="7"/>
  <c r="P398" i="7" s="1"/>
  <c r="P131" i="7"/>
  <c r="P388" i="7" s="1"/>
  <c r="P170" i="7"/>
  <c r="P159" i="7"/>
  <c r="P182" i="7"/>
  <c r="P135" i="7"/>
  <c r="P392" i="7" s="1"/>
  <c r="P138" i="7"/>
  <c r="P395" i="7" s="1"/>
  <c r="AD438" i="7"/>
  <c r="AD444" i="7"/>
  <c r="AD447" i="7"/>
  <c r="AD423" i="7"/>
  <c r="AD415" i="7"/>
  <c r="AD441" i="7"/>
  <c r="AD432" i="7"/>
  <c r="AD409" i="7"/>
  <c r="AD406" i="7"/>
  <c r="AD400" i="7"/>
  <c r="AD412" i="7"/>
  <c r="AD435" i="7"/>
  <c r="AD426" i="7"/>
  <c r="AD420" i="7"/>
  <c r="AD429" i="7"/>
  <c r="AD403" i="7"/>
  <c r="AD181" i="7"/>
  <c r="AD169" i="7"/>
  <c r="AD155" i="7"/>
  <c r="AD387" i="7"/>
  <c r="AD187" i="7"/>
  <c r="AD158" i="7"/>
  <c r="AD166" i="7"/>
  <c r="AD163" i="7"/>
  <c r="AD190" i="7"/>
  <c r="AD175" i="7"/>
  <c r="AD152" i="7"/>
  <c r="AD184" i="7"/>
  <c r="AD178" i="7"/>
  <c r="AD146" i="7"/>
  <c r="AD143" i="7"/>
  <c r="AD149" i="7"/>
  <c r="AD133" i="7"/>
  <c r="AD390" i="7" s="1"/>
  <c r="AD172" i="7"/>
  <c r="AD140" i="7"/>
  <c r="AD397" i="7" s="1"/>
  <c r="AD137" i="7"/>
  <c r="AD394" i="7" s="1"/>
  <c r="AD130" i="7"/>
  <c r="Q436" i="7"/>
  <c r="Q424" i="7"/>
  <c r="Q413" i="7"/>
  <c r="Q439" i="7"/>
  <c r="Q433" i="7"/>
  <c r="Q448" i="7"/>
  <c r="Q442" i="7"/>
  <c r="Q445" i="7"/>
  <c r="Q430" i="7"/>
  <c r="Q427" i="7"/>
  <c r="Q404" i="7"/>
  <c r="Q421" i="7"/>
  <c r="Q410" i="7"/>
  <c r="Q407" i="7"/>
  <c r="Q416" i="7"/>
  <c r="Q401" i="7"/>
  <c r="Q188" i="7"/>
  <c r="Q159" i="7"/>
  <c r="Q185" i="7"/>
  <c r="Q182" i="7"/>
  <c r="Q173" i="7"/>
  <c r="Q179" i="7"/>
  <c r="Q156" i="7"/>
  <c r="Q153" i="7"/>
  <c r="Q150" i="7"/>
  <c r="Q134" i="7"/>
  <c r="Q391" i="7" s="1"/>
  <c r="Q141" i="7"/>
  <c r="Q398" i="7" s="1"/>
  <c r="Q176" i="7"/>
  <c r="Q131" i="7"/>
  <c r="Q388" i="7" s="1"/>
  <c r="Q170" i="7"/>
  <c r="Q138" i="7"/>
  <c r="Q395" i="7" s="1"/>
  <c r="Q191" i="7"/>
  <c r="Q167" i="7"/>
  <c r="Q164" i="7"/>
  <c r="Q135" i="7"/>
  <c r="Q392" i="7" s="1"/>
  <c r="Q147" i="7"/>
  <c r="Q144" i="7"/>
  <c r="G426" i="7"/>
  <c r="G432" i="7"/>
  <c r="G415" i="7"/>
  <c r="G438" i="7"/>
  <c r="G435" i="7"/>
  <c r="G444" i="7"/>
  <c r="G429" i="7"/>
  <c r="G441" i="7"/>
  <c r="G447" i="7"/>
  <c r="G400" i="7"/>
  <c r="G423" i="7"/>
  <c r="G412" i="7"/>
  <c r="G409" i="7"/>
  <c r="G406" i="7"/>
  <c r="G420" i="7"/>
  <c r="G187" i="7"/>
  <c r="G403" i="7"/>
  <c r="G190" i="7"/>
  <c r="G387" i="7"/>
  <c r="G184" i="7"/>
  <c r="G181" i="7"/>
  <c r="G178" i="7"/>
  <c r="G175" i="7"/>
  <c r="G172" i="7"/>
  <c r="G163" i="7"/>
  <c r="G155" i="7"/>
  <c r="G149" i="7"/>
  <c r="G143" i="7"/>
  <c r="G169" i="7"/>
  <c r="G166" i="7"/>
  <c r="G158" i="7"/>
  <c r="G133" i="7"/>
  <c r="G390" i="7" s="1"/>
  <c r="G152" i="7"/>
  <c r="G140" i="7"/>
  <c r="G397" i="7" s="1"/>
  <c r="G137" i="7"/>
  <c r="G394" i="7" s="1"/>
  <c r="G146" i="7"/>
  <c r="G130" i="7"/>
  <c r="P449" i="7"/>
  <c r="P431" i="7"/>
  <c r="P443" i="7"/>
  <c r="P422" i="7"/>
  <c r="P411" i="7"/>
  <c r="P437" i="7"/>
  <c r="P417" i="7"/>
  <c r="P428" i="7"/>
  <c r="P405" i="7"/>
  <c r="P446" i="7"/>
  <c r="P440" i="7"/>
  <c r="P434" i="7"/>
  <c r="P414" i="7"/>
  <c r="P402" i="7"/>
  <c r="P425" i="7"/>
  <c r="P408" i="7"/>
  <c r="P186" i="7"/>
  <c r="P399" i="7"/>
  <c r="P174" i="7"/>
  <c r="P165" i="7"/>
  <c r="P189" i="7"/>
  <c r="P160" i="7"/>
  <c r="P154" i="7"/>
  <c r="P183" i="7"/>
  <c r="P177" i="7"/>
  <c r="P168" i="7"/>
  <c r="P142" i="7"/>
  <c r="P151" i="7"/>
  <c r="P139" i="7"/>
  <c r="P396" i="7" s="1"/>
  <c r="P192" i="7"/>
  <c r="P157" i="7"/>
  <c r="P136" i="7"/>
  <c r="P393" i="7" s="1"/>
  <c r="P180" i="7"/>
  <c r="P148" i="7"/>
  <c r="P145" i="7"/>
  <c r="P171" i="7"/>
  <c r="P132" i="7"/>
  <c r="P389" i="7" s="1"/>
  <c r="G445" i="7"/>
  <c r="G439" i="7"/>
  <c r="G448" i="7"/>
  <c r="G436" i="7"/>
  <c r="G433" i="7"/>
  <c r="G430" i="7"/>
  <c r="G427" i="7"/>
  <c r="G424" i="7"/>
  <c r="G421" i="7"/>
  <c r="G416" i="7"/>
  <c r="G410" i="7"/>
  <c r="G407" i="7"/>
  <c r="G401" i="7"/>
  <c r="G442" i="7"/>
  <c r="G188" i="7"/>
  <c r="G176" i="7"/>
  <c r="G164" i="7"/>
  <c r="G413" i="7"/>
  <c r="G404" i="7"/>
  <c r="G182" i="7"/>
  <c r="G191" i="7"/>
  <c r="G185" i="7"/>
  <c r="G179" i="7"/>
  <c r="G173" i="7"/>
  <c r="G159" i="7"/>
  <c r="G150" i="7"/>
  <c r="G131" i="7"/>
  <c r="G156" i="7"/>
  <c r="G138" i="7"/>
  <c r="G395" i="7" s="1"/>
  <c r="G153" i="7"/>
  <c r="G170" i="7"/>
  <c r="G144" i="7"/>
  <c r="G141" i="7"/>
  <c r="G398" i="7" s="1"/>
  <c r="G135" i="7"/>
  <c r="G167" i="7"/>
  <c r="G147" i="7"/>
  <c r="G134" i="7"/>
  <c r="G391" i="7" s="1"/>
  <c r="W438" i="7"/>
  <c r="W447" i="7"/>
  <c r="W432" i="7"/>
  <c r="W429" i="7"/>
  <c r="W435" i="7"/>
  <c r="W426" i="7"/>
  <c r="W444" i="7"/>
  <c r="W420" i="7"/>
  <c r="W415" i="7"/>
  <c r="W409" i="7"/>
  <c r="W403" i="7"/>
  <c r="W406" i="7"/>
  <c r="W423" i="7"/>
  <c r="W412" i="7"/>
  <c r="W441" i="7"/>
  <c r="W187" i="7"/>
  <c r="W387" i="7"/>
  <c r="W400" i="7"/>
  <c r="W190" i="7"/>
  <c r="W181" i="7"/>
  <c r="W184" i="7"/>
  <c r="W178" i="7"/>
  <c r="W175" i="7"/>
  <c r="W172" i="7"/>
  <c r="W169" i="7"/>
  <c r="W158" i="7"/>
  <c r="W149" i="7"/>
  <c r="W143" i="7"/>
  <c r="W166" i="7"/>
  <c r="W155" i="7"/>
  <c r="W163" i="7"/>
  <c r="W140" i="7"/>
  <c r="W397" i="7" s="1"/>
  <c r="W152" i="7"/>
  <c r="W130" i="7"/>
  <c r="W137" i="7"/>
  <c r="W394" i="7" s="1"/>
  <c r="W146" i="7"/>
  <c r="W133" i="7"/>
  <c r="W390" i="7" s="1"/>
  <c r="Z427" i="7"/>
  <c r="Z416" i="7"/>
  <c r="Z442" i="7"/>
  <c r="Z445" i="7"/>
  <c r="Z436" i="7"/>
  <c r="Z430" i="7"/>
  <c r="Z424" i="7"/>
  <c r="Z439" i="7"/>
  <c r="Z448" i="7"/>
  <c r="Z401" i="7"/>
  <c r="Z421" i="7"/>
  <c r="Z410" i="7"/>
  <c r="Z413" i="7"/>
  <c r="Z433" i="7"/>
  <c r="Z404" i="7"/>
  <c r="Z188" i="7"/>
  <c r="Z182" i="7"/>
  <c r="Z179" i="7"/>
  <c r="Z176" i="7"/>
  <c r="Z173" i="7"/>
  <c r="Z170" i="7"/>
  <c r="Z167" i="7"/>
  <c r="Z407" i="7"/>
  <c r="Z191" i="7"/>
  <c r="Z164" i="7"/>
  <c r="Z185" i="7"/>
  <c r="Z147" i="7"/>
  <c r="Z159" i="7"/>
  <c r="Z144" i="7"/>
  <c r="Z156" i="7"/>
  <c r="Z153" i="7"/>
  <c r="Z134" i="7"/>
  <c r="Z391" i="7" s="1"/>
  <c r="Z150" i="7"/>
  <c r="Z141" i="7"/>
  <c r="Z398" i="7" s="1"/>
  <c r="Z138" i="7"/>
  <c r="Z395" i="7" s="1"/>
  <c r="Z131" i="7"/>
  <c r="Z388" i="7" s="1"/>
  <c r="Z135" i="7"/>
  <c r="Z392" i="7" s="1"/>
  <c r="AE445" i="7"/>
  <c r="AE439" i="7"/>
  <c r="AE448" i="7"/>
  <c r="AE421" i="7"/>
  <c r="AE433" i="7"/>
  <c r="AE442" i="7"/>
  <c r="AE430" i="7"/>
  <c r="AE413" i="7"/>
  <c r="AE424" i="7"/>
  <c r="AE427" i="7"/>
  <c r="AE401" i="7"/>
  <c r="AE410" i="7"/>
  <c r="AE416" i="7"/>
  <c r="AE407" i="7"/>
  <c r="AE188" i="7"/>
  <c r="AE176" i="7"/>
  <c r="AE164" i="7"/>
  <c r="AE436" i="7"/>
  <c r="AE404" i="7"/>
  <c r="AE191" i="7"/>
  <c r="AE159" i="7"/>
  <c r="AE185" i="7"/>
  <c r="AE182" i="7"/>
  <c r="AE173" i="7"/>
  <c r="AE153" i="7"/>
  <c r="AE150" i="7"/>
  <c r="AE170" i="7"/>
  <c r="AE156" i="7"/>
  <c r="AE167" i="7"/>
  <c r="AE131" i="7"/>
  <c r="AE388" i="7" s="1"/>
  <c r="AE138" i="7"/>
  <c r="AE395" i="7" s="1"/>
  <c r="AE179" i="7"/>
  <c r="AE141" i="7"/>
  <c r="AE398" i="7" s="1"/>
  <c r="AE147" i="7"/>
  <c r="AE144" i="7"/>
  <c r="AE135" i="7"/>
  <c r="AE392" i="7" s="1"/>
  <c r="AE134" i="7"/>
  <c r="AE391" i="7" s="1"/>
  <c r="AC443" i="7"/>
  <c r="AC449" i="7"/>
  <c r="AC440" i="7"/>
  <c r="AC446" i="7"/>
  <c r="AC425" i="7"/>
  <c r="AC422" i="7"/>
  <c r="AC411" i="7"/>
  <c r="AC431" i="7"/>
  <c r="AC437" i="7"/>
  <c r="AC417" i="7"/>
  <c r="AC408" i="7"/>
  <c r="AC434" i="7"/>
  <c r="AC405" i="7"/>
  <c r="AC414" i="7"/>
  <c r="AC399" i="7"/>
  <c r="AC428" i="7"/>
  <c r="AC186" i="7"/>
  <c r="AC174" i="7"/>
  <c r="AC160" i="7"/>
  <c r="AC192" i="7"/>
  <c r="AC165" i="7"/>
  <c r="AC168" i="7"/>
  <c r="AC154" i="7"/>
  <c r="AC189" i="7"/>
  <c r="AC180" i="7"/>
  <c r="AC177" i="7"/>
  <c r="AC402" i="7"/>
  <c r="AC151" i="7"/>
  <c r="AC183" i="7"/>
  <c r="AC136" i="7"/>
  <c r="AC393" i="7" s="1"/>
  <c r="AC171" i="7"/>
  <c r="AC148" i="7"/>
  <c r="AC142" i="7"/>
  <c r="AC132" i="7"/>
  <c r="AC389" i="7" s="1"/>
  <c r="AC139" i="7"/>
  <c r="AC396" i="7" s="1"/>
  <c r="AC145" i="7"/>
  <c r="AC157" i="7"/>
  <c r="H447" i="7"/>
  <c r="H438" i="7"/>
  <c r="H435" i="7"/>
  <c r="H444" i="7"/>
  <c r="H420" i="7"/>
  <c r="H429" i="7"/>
  <c r="H441" i="7"/>
  <c r="H426" i="7"/>
  <c r="H415" i="7"/>
  <c r="H432" i="7"/>
  <c r="H423" i="7"/>
  <c r="H412" i="7"/>
  <c r="H409" i="7"/>
  <c r="H406" i="7"/>
  <c r="H190" i="7"/>
  <c r="H187" i="7"/>
  <c r="H403" i="7"/>
  <c r="H400" i="7"/>
  <c r="H163" i="7"/>
  <c r="H387" i="7"/>
  <c r="H184" i="7"/>
  <c r="H181" i="7"/>
  <c r="H178" i="7"/>
  <c r="H175" i="7"/>
  <c r="H172" i="7"/>
  <c r="H158" i="7"/>
  <c r="H155" i="7"/>
  <c r="H146" i="7"/>
  <c r="H149" i="7"/>
  <c r="H143" i="7"/>
  <c r="H169" i="7"/>
  <c r="H166" i="7"/>
  <c r="H133" i="7"/>
  <c r="H390" i="7" s="1"/>
  <c r="H152" i="7"/>
  <c r="H140" i="7"/>
  <c r="H397" i="7" s="1"/>
  <c r="H137" i="7"/>
  <c r="H394" i="7" s="1"/>
  <c r="H130" i="7"/>
  <c r="J437" i="7"/>
  <c r="J446" i="7"/>
  <c r="J443" i="7"/>
  <c r="J428" i="7"/>
  <c r="J449" i="7"/>
  <c r="J431" i="7"/>
  <c r="J425" i="7"/>
  <c r="J440" i="7"/>
  <c r="J417" i="7"/>
  <c r="J408" i="7"/>
  <c r="J434" i="7"/>
  <c r="J422" i="7"/>
  <c r="J405" i="7"/>
  <c r="J402" i="7"/>
  <c r="J192" i="7"/>
  <c r="J414" i="7"/>
  <c r="J189" i="7"/>
  <c r="J411" i="7"/>
  <c r="J399" i="7"/>
  <c r="J186" i="7"/>
  <c r="J183" i="7"/>
  <c r="J180" i="7"/>
  <c r="J177" i="7"/>
  <c r="J148" i="7"/>
  <c r="J174" i="7"/>
  <c r="J171" i="7"/>
  <c r="J168" i="7"/>
  <c r="J165" i="7"/>
  <c r="J136" i="7"/>
  <c r="J393" i="7" s="1"/>
  <c r="J145" i="7"/>
  <c r="J142" i="7"/>
  <c r="J151" i="7"/>
  <c r="J160" i="7"/>
  <c r="J154" i="7"/>
  <c r="J139" i="7"/>
  <c r="J396" i="7" s="1"/>
  <c r="J157" i="7"/>
  <c r="J132" i="7"/>
  <c r="J389" i="7" s="1"/>
  <c r="M432" i="7"/>
  <c r="M444" i="7"/>
  <c r="M429" i="7"/>
  <c r="M441" i="7"/>
  <c r="M426" i="7"/>
  <c r="M412" i="7"/>
  <c r="M423" i="7"/>
  <c r="M409" i="7"/>
  <c r="M447" i="7"/>
  <c r="M420" i="7"/>
  <c r="M438" i="7"/>
  <c r="M406" i="7"/>
  <c r="M403" i="7"/>
  <c r="M400" i="7"/>
  <c r="M415" i="7"/>
  <c r="M435" i="7"/>
  <c r="M387" i="7"/>
  <c r="M190" i="7"/>
  <c r="M166" i="7"/>
  <c r="M172" i="7"/>
  <c r="M155" i="7"/>
  <c r="M169" i="7"/>
  <c r="M163" i="7"/>
  <c r="M181" i="7"/>
  <c r="M133" i="7"/>
  <c r="M390" i="7" s="1"/>
  <c r="M152" i="7"/>
  <c r="M158" i="7"/>
  <c r="M130" i="7"/>
  <c r="M184" i="7"/>
  <c r="M175" i="7"/>
  <c r="M137" i="7"/>
  <c r="M394" i="7" s="1"/>
  <c r="M178" i="7"/>
  <c r="M187" i="7"/>
  <c r="M146" i="7"/>
  <c r="M149" i="7"/>
  <c r="M143" i="7"/>
  <c r="M140" i="7"/>
  <c r="M397" i="7" s="1"/>
  <c r="AA441" i="7"/>
  <c r="AA423" i="7"/>
  <c r="AA447" i="7"/>
  <c r="AA429" i="7"/>
  <c r="AA438" i="7"/>
  <c r="AA426" i="7"/>
  <c r="AA444" i="7"/>
  <c r="AA403" i="7"/>
  <c r="AA406" i="7"/>
  <c r="AA409" i="7"/>
  <c r="AA435" i="7"/>
  <c r="AA412" i="7"/>
  <c r="AA432" i="7"/>
  <c r="AA420" i="7"/>
  <c r="AA184" i="7"/>
  <c r="AA172" i="7"/>
  <c r="AA158" i="7"/>
  <c r="AA387" i="7"/>
  <c r="AA190" i="7"/>
  <c r="AA415" i="7"/>
  <c r="AA175" i="7"/>
  <c r="AA178" i="7"/>
  <c r="AA187" i="7"/>
  <c r="AA400" i="7"/>
  <c r="AA152" i="7"/>
  <c r="AA169" i="7"/>
  <c r="AA166" i="7"/>
  <c r="AA163" i="7"/>
  <c r="AA181" i="7"/>
  <c r="AA146" i="7"/>
  <c r="AA133" i="7"/>
  <c r="AA390" i="7" s="1"/>
  <c r="AA149" i="7"/>
  <c r="AA143" i="7"/>
  <c r="AA155" i="7"/>
  <c r="AA140" i="7"/>
  <c r="AA397" i="7" s="1"/>
  <c r="AA137" i="7"/>
  <c r="AA394" i="7" s="1"/>
  <c r="AA130" i="7"/>
  <c r="U447" i="7"/>
  <c r="U438" i="7"/>
  <c r="U435" i="7"/>
  <c r="U432" i="7"/>
  <c r="U420" i="7"/>
  <c r="U429" i="7"/>
  <c r="U444" i="7"/>
  <c r="U441" i="7"/>
  <c r="U415" i="7"/>
  <c r="U409" i="7"/>
  <c r="U403" i="7"/>
  <c r="U426" i="7"/>
  <c r="U423" i="7"/>
  <c r="U412" i="7"/>
  <c r="U406" i="7"/>
  <c r="U400" i="7"/>
  <c r="U190" i="7"/>
  <c r="U178" i="7"/>
  <c r="U166" i="7"/>
  <c r="U387" i="7"/>
  <c r="U163" i="7"/>
  <c r="U184" i="7"/>
  <c r="U187" i="7"/>
  <c r="U181" i="7"/>
  <c r="U175" i="7"/>
  <c r="U172" i="7"/>
  <c r="U169" i="7"/>
  <c r="U149" i="7"/>
  <c r="U155" i="7"/>
  <c r="U133" i="7"/>
  <c r="U390" i="7" s="1"/>
  <c r="U140" i="7"/>
  <c r="U397" i="7" s="1"/>
  <c r="U152" i="7"/>
  <c r="U130" i="7"/>
  <c r="U146" i="7"/>
  <c r="U137" i="7"/>
  <c r="U394" i="7" s="1"/>
  <c r="U158" i="7"/>
  <c r="U143" i="7"/>
  <c r="M439" i="7"/>
  <c r="M427" i="7"/>
  <c r="M430" i="7"/>
  <c r="M424" i="7"/>
  <c r="M416" i="7"/>
  <c r="M448" i="7"/>
  <c r="M442" i="7"/>
  <c r="M421" i="7"/>
  <c r="M436" i="7"/>
  <c r="M401" i="7"/>
  <c r="M433" i="7"/>
  <c r="M410" i="7"/>
  <c r="M407" i="7"/>
  <c r="M413" i="7"/>
  <c r="M445" i="7"/>
  <c r="M182" i="7"/>
  <c r="M170" i="7"/>
  <c r="M156" i="7"/>
  <c r="M191" i="7"/>
  <c r="M188" i="7"/>
  <c r="M404" i="7"/>
  <c r="M173" i="7"/>
  <c r="M167" i="7"/>
  <c r="M164" i="7"/>
  <c r="M185" i="7"/>
  <c r="M179" i="7"/>
  <c r="M153" i="7"/>
  <c r="M147" i="7"/>
  <c r="M144" i="7"/>
  <c r="M150" i="7"/>
  <c r="M134" i="7"/>
  <c r="M391" i="7" s="1"/>
  <c r="M176" i="7"/>
  <c r="M131" i="7"/>
  <c r="M388" i="7" s="1"/>
  <c r="M135" i="7"/>
  <c r="M392" i="7" s="1"/>
  <c r="M159" i="7"/>
  <c r="M141" i="7"/>
  <c r="M398" i="7" s="1"/>
  <c r="M138" i="7"/>
  <c r="M395" i="7" s="1"/>
  <c r="O445" i="7"/>
  <c r="O436" i="7"/>
  <c r="O424" i="7"/>
  <c r="O416" i="7"/>
  <c r="O439" i="7"/>
  <c r="O448" i="7"/>
  <c r="O433" i="7"/>
  <c r="O442" i="7"/>
  <c r="O410" i="7"/>
  <c r="O427" i="7"/>
  <c r="O407" i="7"/>
  <c r="O413" i="7"/>
  <c r="O430" i="7"/>
  <c r="O404" i="7"/>
  <c r="O421" i="7"/>
  <c r="O401" i="7"/>
  <c r="O191" i="7"/>
  <c r="O188" i="7"/>
  <c r="O179" i="7"/>
  <c r="O170" i="7"/>
  <c r="O167" i="7"/>
  <c r="O164" i="7"/>
  <c r="O147" i="7"/>
  <c r="O156" i="7"/>
  <c r="O176" i="7"/>
  <c r="O182" i="7"/>
  <c r="O135" i="7"/>
  <c r="O392" i="7" s="1"/>
  <c r="O153" i="7"/>
  <c r="O144" i="7"/>
  <c r="O150" i="7"/>
  <c r="O134" i="7"/>
  <c r="O391" i="7" s="1"/>
  <c r="O141" i="7"/>
  <c r="O398" i="7" s="1"/>
  <c r="O173" i="7"/>
  <c r="O159" i="7"/>
  <c r="O138" i="7"/>
  <c r="O395" i="7" s="1"/>
  <c r="O185" i="7"/>
  <c r="O131" i="7"/>
  <c r="O388" i="7" s="1"/>
  <c r="G443" i="7"/>
  <c r="G446" i="7"/>
  <c r="G437" i="7"/>
  <c r="G434" i="7"/>
  <c r="G440" i="7"/>
  <c r="G414" i="7"/>
  <c r="G408" i="7"/>
  <c r="G428" i="7"/>
  <c r="G449" i="7"/>
  <c r="G425" i="7"/>
  <c r="G402" i="7"/>
  <c r="G399" i="7"/>
  <c r="G417" i="7"/>
  <c r="G411" i="7"/>
  <c r="G431" i="7"/>
  <c r="G405" i="7"/>
  <c r="G422" i="7"/>
  <c r="G192" i="7"/>
  <c r="G168" i="7"/>
  <c r="G157" i="7"/>
  <c r="G186" i="7"/>
  <c r="G183" i="7"/>
  <c r="G151" i="7"/>
  <c r="G189" i="7"/>
  <c r="G180" i="7"/>
  <c r="G177" i="7"/>
  <c r="G174" i="7"/>
  <c r="G171" i="7"/>
  <c r="G165" i="7"/>
  <c r="G160" i="7"/>
  <c r="G139" i="7"/>
  <c r="G396" i="7" s="1"/>
  <c r="G136" i="7"/>
  <c r="G393" i="7" s="1"/>
  <c r="G148" i="7"/>
  <c r="G145" i="7"/>
  <c r="G142" i="7"/>
  <c r="G132" i="7"/>
  <c r="G389" i="7" s="1"/>
  <c r="G154" i="7"/>
  <c r="U448" i="7"/>
  <c r="U430" i="7"/>
  <c r="U445" i="7"/>
  <c r="U436" i="7"/>
  <c r="U433" i="7"/>
  <c r="U410" i="7"/>
  <c r="U442" i="7"/>
  <c r="U404" i="7"/>
  <c r="U401" i="7"/>
  <c r="U421" i="7"/>
  <c r="U416" i="7"/>
  <c r="U439" i="7"/>
  <c r="U407" i="7"/>
  <c r="U424" i="7"/>
  <c r="U413" i="7"/>
  <c r="U427" i="7"/>
  <c r="U188" i="7"/>
  <c r="U185" i="7"/>
  <c r="U153" i="7"/>
  <c r="U182" i="7"/>
  <c r="U179" i="7"/>
  <c r="U176" i="7"/>
  <c r="U191" i="7"/>
  <c r="U173" i="7"/>
  <c r="U164" i="7"/>
  <c r="U159" i="7"/>
  <c r="U141" i="7"/>
  <c r="U398" i="7" s="1"/>
  <c r="U138" i="7"/>
  <c r="U395" i="7" s="1"/>
  <c r="U170" i="7"/>
  <c r="U167" i="7"/>
  <c r="U135" i="7"/>
  <c r="U392" i="7" s="1"/>
  <c r="U147" i="7"/>
  <c r="U156" i="7"/>
  <c r="U144" i="7"/>
  <c r="U150" i="7"/>
  <c r="U134" i="7"/>
  <c r="U391" i="7" s="1"/>
  <c r="U131" i="7"/>
  <c r="U388" i="7" s="1"/>
  <c r="W430" i="7"/>
  <c r="W442" i="7"/>
  <c r="W445" i="7"/>
  <c r="W421" i="7"/>
  <c r="W448" i="7"/>
  <c r="W413" i="7"/>
  <c r="W407" i="7"/>
  <c r="W427" i="7"/>
  <c r="W436" i="7"/>
  <c r="W424" i="7"/>
  <c r="W439" i="7"/>
  <c r="W404" i="7"/>
  <c r="W433" i="7"/>
  <c r="W401" i="7"/>
  <c r="W416" i="7"/>
  <c r="W410" i="7"/>
  <c r="W191" i="7"/>
  <c r="W167" i="7"/>
  <c r="W185" i="7"/>
  <c r="W182" i="7"/>
  <c r="W156" i="7"/>
  <c r="W179" i="7"/>
  <c r="W176" i="7"/>
  <c r="W173" i="7"/>
  <c r="W170" i="7"/>
  <c r="W159" i="7"/>
  <c r="W188" i="7"/>
  <c r="W131" i="7"/>
  <c r="W388" i="7" s="1"/>
  <c r="W135" i="7"/>
  <c r="W392" i="7" s="1"/>
  <c r="W147" i="7"/>
  <c r="W164" i="7"/>
  <c r="W144" i="7"/>
  <c r="W153" i="7"/>
  <c r="W150" i="7"/>
  <c r="W134" i="7"/>
  <c r="W391" i="7" s="1"/>
  <c r="W141" i="7"/>
  <c r="W398" i="7" s="1"/>
  <c r="W138" i="7"/>
  <c r="W395" i="7" s="1"/>
  <c r="AG447" i="7"/>
  <c r="AG444" i="7"/>
  <c r="AG441" i="7"/>
  <c r="AG432" i="7"/>
  <c r="AG435" i="7"/>
  <c r="AG438" i="7"/>
  <c r="AG426" i="7"/>
  <c r="AG423" i="7"/>
  <c r="AG420" i="7"/>
  <c r="AG415" i="7"/>
  <c r="AG403" i="7"/>
  <c r="AG412" i="7"/>
  <c r="AG190" i="7"/>
  <c r="AG178" i="7"/>
  <c r="AG166" i="7"/>
  <c r="AG409" i="7"/>
  <c r="AG406" i="7"/>
  <c r="AG400" i="7"/>
  <c r="AG429" i="7"/>
  <c r="AG387" i="7"/>
  <c r="AG158" i="7"/>
  <c r="AG184" i="7"/>
  <c r="AG181" i="7"/>
  <c r="AG187" i="7"/>
  <c r="AG169" i="7"/>
  <c r="AG143" i="7"/>
  <c r="AG149" i="7"/>
  <c r="AG133" i="7"/>
  <c r="AG390" i="7" s="1"/>
  <c r="AG140" i="7"/>
  <c r="AG397" i="7" s="1"/>
  <c r="AG130" i="7"/>
  <c r="AG155" i="7"/>
  <c r="AG175" i="7"/>
  <c r="AG163" i="7"/>
  <c r="AG152" i="7"/>
  <c r="AG137" i="7"/>
  <c r="AG394" i="7" s="1"/>
  <c r="AG172" i="7"/>
  <c r="AG146" i="7"/>
  <c r="O441" i="7"/>
  <c r="O423" i="7"/>
  <c r="O432" i="7"/>
  <c r="O447" i="7"/>
  <c r="O438" i="7"/>
  <c r="O406" i="7"/>
  <c r="O409" i="7"/>
  <c r="O403" i="7"/>
  <c r="O412" i="7"/>
  <c r="O429" i="7"/>
  <c r="O420" i="7"/>
  <c r="O415" i="7"/>
  <c r="O435" i="7"/>
  <c r="O444" i="7"/>
  <c r="O426" i="7"/>
  <c r="O184" i="7"/>
  <c r="O172" i="7"/>
  <c r="O158" i="7"/>
  <c r="O400" i="7"/>
  <c r="O387" i="7"/>
  <c r="O190" i="7"/>
  <c r="O152" i="7"/>
  <c r="O166" i="7"/>
  <c r="O163" i="7"/>
  <c r="O187" i="7"/>
  <c r="O178" i="7"/>
  <c r="O175" i="7"/>
  <c r="O181" i="7"/>
  <c r="O169" i="7"/>
  <c r="O146" i="7"/>
  <c r="O155" i="7"/>
  <c r="O149" i="7"/>
  <c r="O130" i="7"/>
  <c r="O133" i="7"/>
  <c r="O390" i="7" s="1"/>
  <c r="O143" i="7"/>
  <c r="O140" i="7"/>
  <c r="O397" i="7" s="1"/>
  <c r="O137" i="7"/>
  <c r="O394" i="7" s="1"/>
  <c r="AI430" i="7"/>
  <c r="AI448" i="7"/>
  <c r="AI442" i="7"/>
  <c r="AI436" i="7"/>
  <c r="AI421" i="7"/>
  <c r="AI439" i="7"/>
  <c r="AI433" i="7"/>
  <c r="AI413" i="7"/>
  <c r="AI407" i="7"/>
  <c r="AI445" i="7"/>
  <c r="AI404" i="7"/>
  <c r="AI424" i="7"/>
  <c r="AI401" i="7"/>
  <c r="AI427" i="7"/>
  <c r="AI416" i="7"/>
  <c r="AI410" i="7"/>
  <c r="AI191" i="7"/>
  <c r="AI188" i="7"/>
  <c r="AI156" i="7"/>
  <c r="AI185" i="7"/>
  <c r="AI182" i="7"/>
  <c r="AI179" i="7"/>
  <c r="AI176" i="7"/>
  <c r="AI164" i="7"/>
  <c r="AI131" i="7"/>
  <c r="AI388" i="7" s="1"/>
  <c r="AI173" i="7"/>
  <c r="AI170" i="7"/>
  <c r="AI167" i="7"/>
  <c r="AI135" i="7"/>
  <c r="AI392" i="7" s="1"/>
  <c r="AI147" i="7"/>
  <c r="AI144" i="7"/>
  <c r="AI141" i="7"/>
  <c r="AI398" i="7" s="1"/>
  <c r="AI138" i="7"/>
  <c r="AI395" i="7" s="1"/>
  <c r="AI159" i="7"/>
  <c r="AI134" i="7"/>
  <c r="AI391" i="7" s="1"/>
  <c r="AI150" i="7"/>
  <c r="AI153" i="7"/>
  <c r="Z446" i="7"/>
  <c r="Z437" i="7"/>
  <c r="Z449" i="7"/>
  <c r="Z443" i="7"/>
  <c r="Z428" i="7"/>
  <c r="Z425" i="7"/>
  <c r="Z431" i="7"/>
  <c r="Z440" i="7"/>
  <c r="Z434" i="7"/>
  <c r="Z411" i="7"/>
  <c r="Z408" i="7"/>
  <c r="Z417" i="7"/>
  <c r="Z402" i="7"/>
  <c r="Z422" i="7"/>
  <c r="Z399" i="7"/>
  <c r="Z189" i="7"/>
  <c r="Z177" i="7"/>
  <c r="Z165" i="7"/>
  <c r="Z414" i="7"/>
  <c r="Z405" i="7"/>
  <c r="Z180" i="7"/>
  <c r="Z174" i="7"/>
  <c r="Z171" i="7"/>
  <c r="Z186" i="7"/>
  <c r="Z168" i="7"/>
  <c r="Z192" i="7"/>
  <c r="Z183" i="7"/>
  <c r="Z148" i="7"/>
  <c r="Z157" i="7"/>
  <c r="Z151" i="7"/>
  <c r="Z132" i="7"/>
  <c r="Z389" i="7" s="1"/>
  <c r="Z139" i="7"/>
  <c r="Z396" i="7" s="1"/>
  <c r="Z154" i="7"/>
  <c r="Z160" i="7"/>
  <c r="Z142" i="7"/>
  <c r="Z136" i="7"/>
  <c r="Z393" i="7" s="1"/>
  <c r="Z145" i="7"/>
  <c r="AH443" i="7"/>
  <c r="AH425" i="7"/>
  <c r="AH437" i="7"/>
  <c r="AH405" i="7"/>
  <c r="AH434" i="7"/>
  <c r="AH440" i="7"/>
  <c r="AH449" i="7"/>
  <c r="AH422" i="7"/>
  <c r="AH446" i="7"/>
  <c r="AH417" i="7"/>
  <c r="AH431" i="7"/>
  <c r="AH414" i="7"/>
  <c r="AH428" i="7"/>
  <c r="AH402" i="7"/>
  <c r="AH192" i="7"/>
  <c r="AH189" i="7"/>
  <c r="AH408" i="7"/>
  <c r="AH411" i="7"/>
  <c r="AH399" i="7"/>
  <c r="AH177" i="7"/>
  <c r="AH186" i="7"/>
  <c r="AH157" i="7"/>
  <c r="AH148" i="7"/>
  <c r="AH183" i="7"/>
  <c r="AH180" i="7"/>
  <c r="AH168" i="7"/>
  <c r="AH165" i="7"/>
  <c r="AH136" i="7"/>
  <c r="AH393" i="7" s="1"/>
  <c r="AH154" i="7"/>
  <c r="AH145" i="7"/>
  <c r="AH174" i="7"/>
  <c r="AH171" i="7"/>
  <c r="AH142" i="7"/>
  <c r="AH160" i="7"/>
  <c r="AH151" i="7"/>
  <c r="AH139" i="7"/>
  <c r="AH396" i="7" s="1"/>
  <c r="AH132" i="7"/>
  <c r="AH389" i="7" s="1"/>
  <c r="AH442" i="7"/>
  <c r="AH448" i="7"/>
  <c r="AH439" i="7"/>
  <c r="AH433" i="7"/>
  <c r="AH430" i="7"/>
  <c r="AH413" i="7"/>
  <c r="AH404" i="7"/>
  <c r="AH424" i="7"/>
  <c r="AH445" i="7"/>
  <c r="AH427" i="7"/>
  <c r="AH436" i="7"/>
  <c r="AH407" i="7"/>
  <c r="AH421" i="7"/>
  <c r="AH185" i="7"/>
  <c r="AH173" i="7"/>
  <c r="AH159" i="7"/>
  <c r="AH401" i="7"/>
  <c r="AH191" i="7"/>
  <c r="AH416" i="7"/>
  <c r="AH153" i="7"/>
  <c r="AH410" i="7"/>
  <c r="AH188" i="7"/>
  <c r="AH182" i="7"/>
  <c r="AH179" i="7"/>
  <c r="AH176" i="7"/>
  <c r="AH167" i="7"/>
  <c r="AH156" i="7"/>
  <c r="AH170" i="7"/>
  <c r="AH164" i="7"/>
  <c r="AH135" i="7"/>
  <c r="AH392" i="7" s="1"/>
  <c r="AH147" i="7"/>
  <c r="AH141" i="7"/>
  <c r="AH398" i="7" s="1"/>
  <c r="AH138" i="7"/>
  <c r="AH395" i="7" s="1"/>
  <c r="AH144" i="7"/>
  <c r="AH131" i="7"/>
  <c r="AH388" i="7" s="1"/>
  <c r="AH134" i="7"/>
  <c r="AH391" i="7" s="1"/>
  <c r="AH150" i="7"/>
  <c r="I442" i="7"/>
  <c r="I430" i="7"/>
  <c r="I410" i="7"/>
  <c r="I413" i="7"/>
  <c r="I436" i="7"/>
  <c r="I427" i="7"/>
  <c r="I439" i="7"/>
  <c r="I424" i="7"/>
  <c r="I448" i="7"/>
  <c r="I421" i="7"/>
  <c r="I416" i="7"/>
  <c r="I404" i="7"/>
  <c r="I433" i="7"/>
  <c r="I407" i="7"/>
  <c r="I401" i="7"/>
  <c r="I445" i="7"/>
  <c r="I185" i="7"/>
  <c r="I182" i="7"/>
  <c r="I179" i="7"/>
  <c r="I156" i="7"/>
  <c r="I153" i="7"/>
  <c r="I176" i="7"/>
  <c r="I173" i="7"/>
  <c r="I170" i="7"/>
  <c r="I188" i="7"/>
  <c r="I167" i="7"/>
  <c r="I191" i="7"/>
  <c r="I141" i="7"/>
  <c r="I398" i="7" s="1"/>
  <c r="I159" i="7"/>
  <c r="I138" i="7"/>
  <c r="I395" i="7" s="1"/>
  <c r="I147" i="7"/>
  <c r="I135" i="7"/>
  <c r="I392" i="7" s="1"/>
  <c r="I144" i="7"/>
  <c r="I150" i="7"/>
  <c r="I131" i="7"/>
  <c r="I388" i="7" s="1"/>
  <c r="I134" i="7"/>
  <c r="I391" i="7" s="1"/>
  <c r="I164" i="7"/>
  <c r="AC444" i="7"/>
  <c r="AC423" i="7"/>
  <c r="AC406" i="7"/>
  <c r="AC415" i="7"/>
  <c r="AC441" i="7"/>
  <c r="AC432" i="7"/>
  <c r="AC435" i="7"/>
  <c r="AC429" i="7"/>
  <c r="AC409" i="7"/>
  <c r="AC412" i="7"/>
  <c r="AC426" i="7"/>
  <c r="AC447" i="7"/>
  <c r="AC438" i="7"/>
  <c r="AC403" i="7"/>
  <c r="AC387" i="7"/>
  <c r="AC190" i="7"/>
  <c r="AC420" i="7"/>
  <c r="AC400" i="7"/>
  <c r="AC166" i="7"/>
  <c r="AC149" i="7"/>
  <c r="AC163" i="7"/>
  <c r="AC178" i="7"/>
  <c r="AC187" i="7"/>
  <c r="AC155" i="7"/>
  <c r="AC172" i="7"/>
  <c r="AC169" i="7"/>
  <c r="AC137" i="7"/>
  <c r="AC394" i="7" s="1"/>
  <c r="AC152" i="7"/>
  <c r="AC184" i="7"/>
  <c r="AC181" i="7"/>
  <c r="AC146" i="7"/>
  <c r="AC158" i="7"/>
  <c r="AC143" i="7"/>
  <c r="AC140" i="7"/>
  <c r="AC397" i="7" s="1"/>
  <c r="AC175" i="7"/>
  <c r="AC130" i="7"/>
  <c r="AC133" i="7"/>
  <c r="AC390" i="7" s="1"/>
  <c r="H448" i="7"/>
  <c r="H433" i="7"/>
  <c r="H445" i="7"/>
  <c r="H410" i="7"/>
  <c r="H436" i="7"/>
  <c r="H430" i="7"/>
  <c r="H427" i="7"/>
  <c r="H439" i="7"/>
  <c r="H424" i="7"/>
  <c r="H421" i="7"/>
  <c r="H416" i="7"/>
  <c r="H404" i="7"/>
  <c r="H407" i="7"/>
  <c r="H401" i="7"/>
  <c r="H442" i="7"/>
  <c r="H413" i="7"/>
  <c r="H191" i="7"/>
  <c r="H185" i="7"/>
  <c r="H182" i="7"/>
  <c r="H179" i="7"/>
  <c r="H176" i="7"/>
  <c r="H173" i="7"/>
  <c r="H170" i="7"/>
  <c r="H164" i="7"/>
  <c r="H159" i="7"/>
  <c r="H134" i="7"/>
  <c r="H391" i="7" s="1"/>
  <c r="H188" i="7"/>
  <c r="H131" i="7"/>
  <c r="H388" i="7" s="1"/>
  <c r="H156" i="7"/>
  <c r="H138" i="7"/>
  <c r="H395" i="7" s="1"/>
  <c r="H153" i="7"/>
  <c r="H147" i="7"/>
  <c r="H135" i="7"/>
  <c r="H392" i="7" s="1"/>
  <c r="H167" i="7"/>
  <c r="H144" i="7"/>
  <c r="H141" i="7"/>
  <c r="H398" i="7" s="1"/>
  <c r="H150" i="7"/>
  <c r="Q443" i="7"/>
  <c r="Q440" i="7"/>
  <c r="Q449" i="7"/>
  <c r="Q422" i="7"/>
  <c r="Q437" i="7"/>
  <c r="Q434" i="7"/>
  <c r="Q446" i="7"/>
  <c r="Q428" i="7"/>
  <c r="Q417" i="7"/>
  <c r="Q405" i="7"/>
  <c r="Q414" i="7"/>
  <c r="Q399" i="7"/>
  <c r="Q425" i="7"/>
  <c r="Q408" i="7"/>
  <c r="Q411" i="7"/>
  <c r="Q186" i="7"/>
  <c r="Q174" i="7"/>
  <c r="Q160" i="7"/>
  <c r="Q402" i="7"/>
  <c r="Q192" i="7"/>
  <c r="Q431" i="7"/>
  <c r="Q183" i="7"/>
  <c r="Q165" i="7"/>
  <c r="Q154" i="7"/>
  <c r="Q189" i="7"/>
  <c r="Q171" i="7"/>
  <c r="Q151" i="7"/>
  <c r="Q157" i="7"/>
  <c r="Q136" i="7"/>
  <c r="Q393" i="7" s="1"/>
  <c r="Q180" i="7"/>
  <c r="Q148" i="7"/>
  <c r="Q177" i="7"/>
  <c r="Q168" i="7"/>
  <c r="Q142" i="7"/>
  <c r="Q139" i="7"/>
  <c r="Q396" i="7" s="1"/>
  <c r="Q132" i="7"/>
  <c r="Q389" i="7" s="1"/>
  <c r="Q145" i="7"/>
  <c r="U428" i="7"/>
  <c r="U443" i="7"/>
  <c r="U437" i="7"/>
  <c r="U434" i="7"/>
  <c r="U425" i="7"/>
  <c r="U417" i="7"/>
  <c r="U449" i="7"/>
  <c r="U446" i="7"/>
  <c r="U440" i="7"/>
  <c r="U422" i="7"/>
  <c r="U402" i="7"/>
  <c r="U414" i="7"/>
  <c r="U399" i="7"/>
  <c r="U431" i="7"/>
  <c r="U411" i="7"/>
  <c r="U408" i="7"/>
  <c r="U189" i="7"/>
  <c r="U405" i="7"/>
  <c r="U192" i="7"/>
  <c r="U177" i="7"/>
  <c r="U157" i="7"/>
  <c r="U183" i="7"/>
  <c r="U180" i="7"/>
  <c r="U186" i="7"/>
  <c r="U174" i="7"/>
  <c r="U165" i="7"/>
  <c r="U160" i="7"/>
  <c r="U154" i="7"/>
  <c r="U148" i="7"/>
  <c r="U145" i="7"/>
  <c r="U142" i="7"/>
  <c r="U171" i="7"/>
  <c r="U151" i="7"/>
  <c r="U168" i="7"/>
  <c r="U139" i="7"/>
  <c r="U396" i="7" s="1"/>
  <c r="U132" i="7"/>
  <c r="U389" i="7" s="1"/>
  <c r="U136" i="7"/>
  <c r="U393" i="7" s="1"/>
  <c r="Q444" i="7"/>
  <c r="Q447" i="7"/>
  <c r="Q441" i="7"/>
  <c r="Q432" i="7"/>
  <c r="Q415" i="7"/>
  <c r="Q406" i="7"/>
  <c r="Q438" i="7"/>
  <c r="Q429" i="7"/>
  <c r="Q426" i="7"/>
  <c r="Q412" i="7"/>
  <c r="Q420" i="7"/>
  <c r="Q435" i="7"/>
  <c r="Q423" i="7"/>
  <c r="Q409" i="7"/>
  <c r="Q403" i="7"/>
  <c r="Q387" i="7"/>
  <c r="Q400" i="7"/>
  <c r="Q190" i="7"/>
  <c r="Q169" i="7"/>
  <c r="Q158" i="7"/>
  <c r="Q163" i="7"/>
  <c r="Q149" i="7"/>
  <c r="Q187" i="7"/>
  <c r="Q184" i="7"/>
  <c r="Q181" i="7"/>
  <c r="Q175" i="7"/>
  <c r="Q172" i="7"/>
  <c r="Q137" i="7"/>
  <c r="Q394" i="7" s="1"/>
  <c r="Q178" i="7"/>
  <c r="Q146" i="7"/>
  <c r="Q166" i="7"/>
  <c r="Q155" i="7"/>
  <c r="Q143" i="7"/>
  <c r="Q140" i="7"/>
  <c r="Q397" i="7" s="1"/>
  <c r="Q130" i="7"/>
  <c r="Q152" i="7"/>
  <c r="Q133" i="7"/>
  <c r="Q390" i="7" s="1"/>
  <c r="O434" i="7"/>
  <c r="O440" i="7"/>
  <c r="O431" i="7"/>
  <c r="O425" i="7"/>
  <c r="O443" i="7"/>
  <c r="O422" i="7"/>
  <c r="O411" i="7"/>
  <c r="O449" i="7"/>
  <c r="O437" i="7"/>
  <c r="O446" i="7"/>
  <c r="O408" i="7"/>
  <c r="O417" i="7"/>
  <c r="O428" i="7"/>
  <c r="O405" i="7"/>
  <c r="O414" i="7"/>
  <c r="O402" i="7"/>
  <c r="O399" i="7"/>
  <c r="O192" i="7"/>
  <c r="O189" i="7"/>
  <c r="O168" i="7"/>
  <c r="O165" i="7"/>
  <c r="O180" i="7"/>
  <c r="O186" i="7"/>
  <c r="O177" i="7"/>
  <c r="O174" i="7"/>
  <c r="O171" i="7"/>
  <c r="O151" i="7"/>
  <c r="O154" i="7"/>
  <c r="O132" i="7"/>
  <c r="O389" i="7" s="1"/>
  <c r="O160" i="7"/>
  <c r="O139" i="7"/>
  <c r="O396" i="7" s="1"/>
  <c r="O183" i="7"/>
  <c r="O157" i="7"/>
  <c r="O136" i="7"/>
  <c r="O393" i="7" s="1"/>
  <c r="O145" i="7"/>
  <c r="O148" i="7"/>
  <c r="O142" i="7"/>
  <c r="T435" i="7"/>
  <c r="T447" i="7"/>
  <c r="T438" i="7"/>
  <c r="T444" i="7"/>
  <c r="T429" i="7"/>
  <c r="T420" i="7"/>
  <c r="T415" i="7"/>
  <c r="T409" i="7"/>
  <c r="T441" i="7"/>
  <c r="T432" i="7"/>
  <c r="T400" i="7"/>
  <c r="T190" i="7"/>
  <c r="T423" i="7"/>
  <c r="T403" i="7"/>
  <c r="T187" i="7"/>
  <c r="T412" i="7"/>
  <c r="T406" i="7"/>
  <c r="T426" i="7"/>
  <c r="T387" i="7"/>
  <c r="T184" i="7"/>
  <c r="T181" i="7"/>
  <c r="T178" i="7"/>
  <c r="T175" i="7"/>
  <c r="T169" i="7"/>
  <c r="T166" i="7"/>
  <c r="T163" i="7"/>
  <c r="T146" i="7"/>
  <c r="T172" i="7"/>
  <c r="T149" i="7"/>
  <c r="T143" i="7"/>
  <c r="T155" i="7"/>
  <c r="T133" i="7"/>
  <c r="T390" i="7" s="1"/>
  <c r="T140" i="7"/>
  <c r="T397" i="7" s="1"/>
  <c r="T152" i="7"/>
  <c r="T137" i="7"/>
  <c r="T394" i="7" s="1"/>
  <c r="T158" i="7"/>
  <c r="T130" i="7"/>
  <c r="T439" i="7"/>
  <c r="T433" i="7"/>
  <c r="T448" i="7"/>
  <c r="T445" i="7"/>
  <c r="T410" i="7"/>
  <c r="T442" i="7"/>
  <c r="T436" i="7"/>
  <c r="T430" i="7"/>
  <c r="T404" i="7"/>
  <c r="T401" i="7"/>
  <c r="T421" i="7"/>
  <c r="T416" i="7"/>
  <c r="T407" i="7"/>
  <c r="T427" i="7"/>
  <c r="T413" i="7"/>
  <c r="T424" i="7"/>
  <c r="T191" i="7"/>
  <c r="T182" i="7"/>
  <c r="T188" i="7"/>
  <c r="T185" i="7"/>
  <c r="T179" i="7"/>
  <c r="T176" i="7"/>
  <c r="T167" i="7"/>
  <c r="T150" i="7"/>
  <c r="T134" i="7"/>
  <c r="T391" i="7" s="1"/>
  <c r="T131" i="7"/>
  <c r="T388" i="7" s="1"/>
  <c r="T138" i="7"/>
  <c r="T395" i="7" s="1"/>
  <c r="T173" i="7"/>
  <c r="T170" i="7"/>
  <c r="T159" i="7"/>
  <c r="T164" i="7"/>
  <c r="T135" i="7"/>
  <c r="T392" i="7" s="1"/>
  <c r="T156" i="7"/>
  <c r="T153" i="7"/>
  <c r="T147" i="7"/>
  <c r="T141" i="7"/>
  <c r="T398" i="7" s="1"/>
  <c r="T144" i="7"/>
  <c r="N427" i="7"/>
  <c r="N445" i="7"/>
  <c r="N448" i="7"/>
  <c r="N416" i="7"/>
  <c r="N430" i="7"/>
  <c r="N424" i="7"/>
  <c r="N439" i="7"/>
  <c r="N433" i="7"/>
  <c r="N436" i="7"/>
  <c r="N401" i="7"/>
  <c r="N410" i="7"/>
  <c r="N407" i="7"/>
  <c r="N413" i="7"/>
  <c r="N442" i="7"/>
  <c r="N421" i="7"/>
  <c r="N188" i="7"/>
  <c r="N404" i="7"/>
  <c r="N159" i="7"/>
  <c r="N170" i="7"/>
  <c r="N167" i="7"/>
  <c r="N164" i="7"/>
  <c r="N191" i="7"/>
  <c r="N182" i="7"/>
  <c r="N179" i="7"/>
  <c r="N156" i="7"/>
  <c r="N185" i="7"/>
  <c r="N147" i="7"/>
  <c r="N153" i="7"/>
  <c r="N144" i="7"/>
  <c r="N150" i="7"/>
  <c r="N134" i="7"/>
  <c r="N391" i="7" s="1"/>
  <c r="N176" i="7"/>
  <c r="N141" i="7"/>
  <c r="N398" i="7" s="1"/>
  <c r="N173" i="7"/>
  <c r="N131" i="7"/>
  <c r="N388" i="7" s="1"/>
  <c r="N135" i="7"/>
  <c r="N392" i="7" s="1"/>
  <c r="N138" i="7"/>
  <c r="N395" i="7" s="1"/>
  <c r="W449" i="7"/>
  <c r="W437" i="7"/>
  <c r="W434" i="7"/>
  <c r="W446" i="7"/>
  <c r="W440" i="7"/>
  <c r="W428" i="7"/>
  <c r="W425" i="7"/>
  <c r="W443" i="7"/>
  <c r="W399" i="7"/>
  <c r="W411" i="7"/>
  <c r="W431" i="7"/>
  <c r="W408" i="7"/>
  <c r="W405" i="7"/>
  <c r="W417" i="7"/>
  <c r="W422" i="7"/>
  <c r="W414" i="7"/>
  <c r="W402" i="7"/>
  <c r="W192" i="7"/>
  <c r="W180" i="7"/>
  <c r="W168" i="7"/>
  <c r="W186" i="7"/>
  <c r="W183" i="7"/>
  <c r="W177" i="7"/>
  <c r="W174" i="7"/>
  <c r="W171" i="7"/>
  <c r="W160" i="7"/>
  <c r="W157" i="7"/>
  <c r="W145" i="7"/>
  <c r="W148" i="7"/>
  <c r="W142" i="7"/>
  <c r="W151" i="7"/>
  <c r="W132" i="7"/>
  <c r="W389" i="7" s="1"/>
  <c r="W165" i="7"/>
  <c r="W139" i="7"/>
  <c r="W396" i="7" s="1"/>
  <c r="W154" i="7"/>
  <c r="W136" i="7"/>
  <c r="W393" i="7" s="1"/>
  <c r="W189" i="7"/>
  <c r="AG428" i="7"/>
  <c r="AG443" i="7"/>
  <c r="AG446" i="7"/>
  <c r="AG417" i="7"/>
  <c r="AG414" i="7"/>
  <c r="AG437" i="7"/>
  <c r="AG405" i="7"/>
  <c r="AG434" i="7"/>
  <c r="AG440" i="7"/>
  <c r="AG402" i="7"/>
  <c r="AG425" i="7"/>
  <c r="AG399" i="7"/>
  <c r="AG449" i="7"/>
  <c r="AG431" i="7"/>
  <c r="AG422" i="7"/>
  <c r="AG411" i="7"/>
  <c r="AG408" i="7"/>
  <c r="AG189" i="7"/>
  <c r="AG168" i="7"/>
  <c r="AG186" i="7"/>
  <c r="AG157" i="7"/>
  <c r="AG192" i="7"/>
  <c r="AG183" i="7"/>
  <c r="AG180" i="7"/>
  <c r="AG177" i="7"/>
  <c r="AG171" i="7"/>
  <c r="AG154" i="7"/>
  <c r="AG145" i="7"/>
  <c r="AG148" i="7"/>
  <c r="AG174" i="7"/>
  <c r="AG165" i="7"/>
  <c r="AG142" i="7"/>
  <c r="AG160" i="7"/>
  <c r="AG132" i="7"/>
  <c r="AG389" i="7" s="1"/>
  <c r="AG139" i="7"/>
  <c r="AG396" i="7" s="1"/>
  <c r="AG136" i="7"/>
  <c r="AG393" i="7" s="1"/>
  <c r="AG151" i="7"/>
  <c r="V443" i="7"/>
  <c r="V437" i="7"/>
  <c r="V431" i="7"/>
  <c r="V449" i="7"/>
  <c r="V434" i="7"/>
  <c r="V446" i="7"/>
  <c r="V440" i="7"/>
  <c r="V428" i="7"/>
  <c r="V422" i="7"/>
  <c r="V414" i="7"/>
  <c r="V411" i="7"/>
  <c r="V425" i="7"/>
  <c r="V408" i="7"/>
  <c r="V405" i="7"/>
  <c r="V402" i="7"/>
  <c r="V192" i="7"/>
  <c r="V399" i="7"/>
  <c r="V189" i="7"/>
  <c r="V417" i="7"/>
  <c r="V183" i="7"/>
  <c r="V180" i="7"/>
  <c r="V148" i="7"/>
  <c r="V177" i="7"/>
  <c r="V186" i="7"/>
  <c r="V174" i="7"/>
  <c r="V171" i="7"/>
  <c r="V160" i="7"/>
  <c r="V136" i="7"/>
  <c r="V393" i="7" s="1"/>
  <c r="V157" i="7"/>
  <c r="V145" i="7"/>
  <c r="V142" i="7"/>
  <c r="V151" i="7"/>
  <c r="V168" i="7"/>
  <c r="V139" i="7"/>
  <c r="V396" i="7" s="1"/>
  <c r="V154" i="7"/>
  <c r="V132" i="7"/>
  <c r="V389" i="7" s="1"/>
  <c r="V165" i="7"/>
  <c r="AI447" i="7"/>
  <c r="AI432" i="7"/>
  <c r="AI441" i="7"/>
  <c r="AI444" i="7"/>
  <c r="AI420" i="7"/>
  <c r="AI435" i="7"/>
  <c r="AI429" i="7"/>
  <c r="AI415" i="7"/>
  <c r="AI387" i="7"/>
  <c r="AI426" i="7"/>
  <c r="AI423" i="7"/>
  <c r="AI403" i="7"/>
  <c r="AI409" i="7"/>
  <c r="AI406" i="7"/>
  <c r="AI412" i="7"/>
  <c r="AI187" i="7"/>
  <c r="AI438" i="7"/>
  <c r="AI400" i="7"/>
  <c r="AI172" i="7"/>
  <c r="AI190" i="7"/>
  <c r="AI184" i="7"/>
  <c r="AI181" i="7"/>
  <c r="AI178" i="7"/>
  <c r="AI175" i="7"/>
  <c r="AI166" i="7"/>
  <c r="AI163" i="7"/>
  <c r="AI143" i="7"/>
  <c r="AI149" i="7"/>
  <c r="AI158" i="7"/>
  <c r="AI140" i="7"/>
  <c r="AI397" i="7" s="1"/>
  <c r="AI130" i="7"/>
  <c r="AI155" i="7"/>
  <c r="AI137" i="7"/>
  <c r="AI394" i="7" s="1"/>
  <c r="AI152" i="7"/>
  <c r="AI146" i="7"/>
  <c r="AI169" i="7"/>
  <c r="AI133" i="7"/>
  <c r="AI390" i="7" s="1"/>
  <c r="Z438" i="7"/>
  <c r="Z435" i="7"/>
  <c r="Z447" i="7"/>
  <c r="Z429" i="7"/>
  <c r="Z412" i="7"/>
  <c r="Z409" i="7"/>
  <c r="Z426" i="7"/>
  <c r="Z423" i="7"/>
  <c r="Z444" i="7"/>
  <c r="Z441" i="7"/>
  <c r="Z420" i="7"/>
  <c r="Z403" i="7"/>
  <c r="Z406" i="7"/>
  <c r="Z400" i="7"/>
  <c r="Z432" i="7"/>
  <c r="Z415" i="7"/>
  <c r="Z387" i="7"/>
  <c r="Z166" i="7"/>
  <c r="Z181" i="7"/>
  <c r="Z178" i="7"/>
  <c r="Z187" i="7"/>
  <c r="Z175" i="7"/>
  <c r="Z155" i="7"/>
  <c r="Z172" i="7"/>
  <c r="Z152" i="7"/>
  <c r="Z169" i="7"/>
  <c r="Z190" i="7"/>
  <c r="Z163" i="7"/>
  <c r="Z184" i="7"/>
  <c r="Z140" i="7"/>
  <c r="Z397" i="7" s="1"/>
  <c r="Z137" i="7"/>
  <c r="Z394" i="7" s="1"/>
  <c r="Z146" i="7"/>
  <c r="Z158" i="7"/>
  <c r="Z149" i="7"/>
  <c r="Z143" i="7"/>
  <c r="Z133" i="7"/>
  <c r="Z390" i="7" s="1"/>
  <c r="Z130" i="7"/>
  <c r="AH435" i="7"/>
  <c r="AH423" i="7"/>
  <c r="AH438" i="7"/>
  <c r="AH412" i="7"/>
  <c r="AH441" i="7"/>
  <c r="AH444" i="7"/>
  <c r="AH420" i="7"/>
  <c r="AH426" i="7"/>
  <c r="AH415" i="7"/>
  <c r="AH432" i="7"/>
  <c r="AH403" i="7"/>
  <c r="AH429" i="7"/>
  <c r="AH409" i="7"/>
  <c r="AH406" i="7"/>
  <c r="AH400" i="7"/>
  <c r="AH163" i="7"/>
  <c r="AH387" i="7"/>
  <c r="AH447" i="7"/>
  <c r="AH190" i="7"/>
  <c r="AH184" i="7"/>
  <c r="AH181" i="7"/>
  <c r="AH178" i="7"/>
  <c r="AH175" i="7"/>
  <c r="AH169" i="7"/>
  <c r="AH166" i="7"/>
  <c r="AH149" i="7"/>
  <c r="AH158" i="7"/>
  <c r="AH133" i="7"/>
  <c r="AH390" i="7" s="1"/>
  <c r="AH187" i="7"/>
  <c r="AH140" i="7"/>
  <c r="AH397" i="7" s="1"/>
  <c r="AH130" i="7"/>
  <c r="AH155" i="7"/>
  <c r="AH137" i="7"/>
  <c r="AH394" i="7" s="1"/>
  <c r="AH172" i="7"/>
  <c r="AH152" i="7"/>
  <c r="AH143" i="7"/>
  <c r="AH146" i="7"/>
  <c r="AB440" i="7"/>
  <c r="AB431" i="7"/>
  <c r="AB449" i="7"/>
  <c r="AB446" i="7"/>
  <c r="AB428" i="7"/>
  <c r="AB425" i="7"/>
  <c r="AB422" i="7"/>
  <c r="AB411" i="7"/>
  <c r="AB434" i="7"/>
  <c r="AB443" i="7"/>
  <c r="AB408" i="7"/>
  <c r="AB405" i="7"/>
  <c r="AB437" i="7"/>
  <c r="AB417" i="7"/>
  <c r="AB402" i="7"/>
  <c r="AB414" i="7"/>
  <c r="AB186" i="7"/>
  <c r="AB399" i="7"/>
  <c r="AB189" i="7"/>
  <c r="AB171" i="7"/>
  <c r="AB168" i="7"/>
  <c r="AB154" i="7"/>
  <c r="AB165" i="7"/>
  <c r="AB192" i="7"/>
  <c r="AB160" i="7"/>
  <c r="AB180" i="7"/>
  <c r="AB142" i="7"/>
  <c r="AB151" i="7"/>
  <c r="AB139" i="7"/>
  <c r="AB396" i="7" s="1"/>
  <c r="AB183" i="7"/>
  <c r="AB136" i="7"/>
  <c r="AB393" i="7" s="1"/>
  <c r="AB174" i="7"/>
  <c r="AB177" i="7"/>
  <c r="AB145" i="7"/>
  <c r="AB132" i="7"/>
  <c r="AB389" i="7" s="1"/>
  <c r="AB157" i="7"/>
  <c r="AB148" i="7"/>
  <c r="AE449" i="7"/>
  <c r="AE446" i="7"/>
  <c r="AE440" i="7"/>
  <c r="AE422" i="7"/>
  <c r="AE431" i="7"/>
  <c r="AE408" i="7"/>
  <c r="AE437" i="7"/>
  <c r="AE443" i="7"/>
  <c r="AE428" i="7"/>
  <c r="AE411" i="7"/>
  <c r="AE402" i="7"/>
  <c r="AE417" i="7"/>
  <c r="AE425" i="7"/>
  <c r="AE414" i="7"/>
  <c r="AE399" i="7"/>
  <c r="AE434" i="7"/>
  <c r="AE405" i="7"/>
  <c r="AE192" i="7"/>
  <c r="AE186" i="7"/>
  <c r="AE165" i="7"/>
  <c r="AE160" i="7"/>
  <c r="AE151" i="7"/>
  <c r="AE189" i="7"/>
  <c r="AE183" i="7"/>
  <c r="AE174" i="7"/>
  <c r="AE171" i="7"/>
  <c r="AE139" i="7"/>
  <c r="AE396" i="7" s="1"/>
  <c r="AE136" i="7"/>
  <c r="AE393" i="7" s="1"/>
  <c r="AE154" i="7"/>
  <c r="AE180" i="7"/>
  <c r="AE145" i="7"/>
  <c r="AE177" i="7"/>
  <c r="AE168" i="7"/>
  <c r="AE148" i="7"/>
  <c r="AE157" i="7"/>
  <c r="AE142" i="7"/>
  <c r="AE132" i="7"/>
  <c r="AE389" i="7" s="1"/>
  <c r="T440" i="7"/>
  <c r="T443" i="7"/>
  <c r="T446" i="7"/>
  <c r="T449" i="7"/>
  <c r="T414" i="7"/>
  <c r="T434" i="7"/>
  <c r="T431" i="7"/>
  <c r="T422" i="7"/>
  <c r="T402" i="7"/>
  <c r="T437" i="7"/>
  <c r="T425" i="7"/>
  <c r="T411" i="7"/>
  <c r="T417" i="7"/>
  <c r="T428" i="7"/>
  <c r="T405" i="7"/>
  <c r="T183" i="7"/>
  <c r="T171" i="7"/>
  <c r="T157" i="7"/>
  <c r="T399" i="7"/>
  <c r="T192" i="7"/>
  <c r="T189" i="7"/>
  <c r="T408" i="7"/>
  <c r="T168" i="7"/>
  <c r="T180" i="7"/>
  <c r="T177" i="7"/>
  <c r="T165" i="7"/>
  <c r="T154" i="7"/>
  <c r="T160" i="7"/>
  <c r="T148" i="7"/>
  <c r="T145" i="7"/>
  <c r="T186" i="7"/>
  <c r="T174" i="7"/>
  <c r="T142" i="7"/>
  <c r="T151" i="7"/>
  <c r="T139" i="7"/>
  <c r="T396" i="7" s="1"/>
  <c r="T132" i="7"/>
  <c r="T389" i="7" s="1"/>
  <c r="T136" i="7"/>
  <c r="T393" i="7" s="1"/>
  <c r="N446" i="7"/>
  <c r="N449" i="7"/>
  <c r="N440" i="7"/>
  <c r="N428" i="7"/>
  <c r="N431" i="7"/>
  <c r="N425" i="7"/>
  <c r="N443" i="7"/>
  <c r="N437" i="7"/>
  <c r="N411" i="7"/>
  <c r="N408" i="7"/>
  <c r="N422" i="7"/>
  <c r="N417" i="7"/>
  <c r="N434" i="7"/>
  <c r="N414" i="7"/>
  <c r="N402" i="7"/>
  <c r="N189" i="7"/>
  <c r="N177" i="7"/>
  <c r="N165" i="7"/>
  <c r="N405" i="7"/>
  <c r="N399" i="7"/>
  <c r="N186" i="7"/>
  <c r="N171" i="7"/>
  <c r="N168" i="7"/>
  <c r="N192" i="7"/>
  <c r="N180" i="7"/>
  <c r="N151" i="7"/>
  <c r="N154" i="7"/>
  <c r="N132" i="7"/>
  <c r="N389" i="7" s="1"/>
  <c r="N160" i="7"/>
  <c r="N139" i="7"/>
  <c r="N396" i="7" s="1"/>
  <c r="N183" i="7"/>
  <c r="N157" i="7"/>
  <c r="N145" i="7"/>
  <c r="N148" i="7"/>
  <c r="N174" i="7"/>
  <c r="N142" i="7"/>
  <c r="N136" i="7"/>
  <c r="N393" i="7" s="1"/>
  <c r="AD433" i="7"/>
  <c r="AD448" i="7"/>
  <c r="AD436" i="7"/>
  <c r="AD424" i="7"/>
  <c r="AD445" i="7"/>
  <c r="AD439" i="7"/>
  <c r="AD442" i="7"/>
  <c r="AD416" i="7"/>
  <c r="AD407" i="7"/>
  <c r="AD430" i="7"/>
  <c r="AD413" i="7"/>
  <c r="AD404" i="7"/>
  <c r="AD427" i="7"/>
  <c r="AD421" i="7"/>
  <c r="AD410" i="7"/>
  <c r="AD188" i="7"/>
  <c r="AD401" i="7"/>
  <c r="AD167" i="7"/>
  <c r="AD164" i="7"/>
  <c r="AD191" i="7"/>
  <c r="AD185" i="7"/>
  <c r="AD179" i="7"/>
  <c r="AD176" i="7"/>
  <c r="AD173" i="7"/>
  <c r="AD159" i="7"/>
  <c r="AD144" i="7"/>
  <c r="AD153" i="7"/>
  <c r="AD150" i="7"/>
  <c r="AD141" i="7"/>
  <c r="AD398" i="7" s="1"/>
  <c r="AD170" i="7"/>
  <c r="AD156" i="7"/>
  <c r="AD131" i="7"/>
  <c r="AD388" i="7" s="1"/>
  <c r="AD138" i="7"/>
  <c r="AD395" i="7" s="1"/>
  <c r="AD182" i="7"/>
  <c r="AD147" i="7"/>
  <c r="AD135" i="7"/>
  <c r="AD392" i="7" s="1"/>
  <c r="AD134" i="7"/>
  <c r="AD391" i="7" s="1"/>
  <c r="AG439" i="7"/>
  <c r="AG448" i="7"/>
  <c r="AG430" i="7"/>
  <c r="AG421" i="7"/>
  <c r="AG410" i="7"/>
  <c r="AG433" i="7"/>
  <c r="AG442" i="7"/>
  <c r="AG436" i="7"/>
  <c r="AG424" i="7"/>
  <c r="AG413" i="7"/>
  <c r="AG404" i="7"/>
  <c r="AG445" i="7"/>
  <c r="AG401" i="7"/>
  <c r="AG427" i="7"/>
  <c r="AG416" i="7"/>
  <c r="AG185" i="7"/>
  <c r="AG182" i="7"/>
  <c r="AG191" i="7"/>
  <c r="AG153" i="7"/>
  <c r="AG407" i="7"/>
  <c r="AG188" i="7"/>
  <c r="AG179" i="7"/>
  <c r="AG170" i="7"/>
  <c r="AG167" i="7"/>
  <c r="AG150" i="7"/>
  <c r="AG141" i="7"/>
  <c r="AG398" i="7" s="1"/>
  <c r="AG176" i="7"/>
  <c r="AG156" i="7"/>
  <c r="AG173" i="7"/>
  <c r="AG138" i="7"/>
  <c r="AG395" i="7" s="1"/>
  <c r="AG164" i="7"/>
  <c r="AG135" i="7"/>
  <c r="AG392" i="7" s="1"/>
  <c r="AG144" i="7"/>
  <c r="AG147" i="7"/>
  <c r="AG159" i="7"/>
  <c r="AG131" i="7"/>
  <c r="AG388" i="7" s="1"/>
  <c r="AG134" i="7"/>
  <c r="AG391" i="7" s="1"/>
  <c r="V435" i="7"/>
  <c r="V423" i="7"/>
  <c r="V447" i="7"/>
  <c r="V412" i="7"/>
  <c r="V420" i="7"/>
  <c r="V438" i="7"/>
  <c r="V429" i="7"/>
  <c r="V441" i="7"/>
  <c r="V432" i="7"/>
  <c r="V415" i="7"/>
  <c r="V409" i="7"/>
  <c r="V403" i="7"/>
  <c r="V426" i="7"/>
  <c r="V406" i="7"/>
  <c r="V444" i="7"/>
  <c r="V387" i="7"/>
  <c r="V400" i="7"/>
  <c r="V172" i="7"/>
  <c r="V184" i="7"/>
  <c r="V187" i="7"/>
  <c r="V181" i="7"/>
  <c r="V178" i="7"/>
  <c r="V175" i="7"/>
  <c r="V190" i="7"/>
  <c r="V163" i="7"/>
  <c r="V158" i="7"/>
  <c r="V169" i="7"/>
  <c r="V149" i="7"/>
  <c r="V166" i="7"/>
  <c r="V155" i="7"/>
  <c r="V133" i="7"/>
  <c r="V390" i="7" s="1"/>
  <c r="V140" i="7"/>
  <c r="V397" i="7" s="1"/>
  <c r="V152" i="7"/>
  <c r="V130" i="7"/>
  <c r="V137" i="7"/>
  <c r="V394" i="7" s="1"/>
  <c r="V146" i="7"/>
  <c r="V143" i="7"/>
  <c r="AI449" i="7"/>
  <c r="AI437" i="7"/>
  <c r="AI443" i="7"/>
  <c r="AI434" i="7"/>
  <c r="AI446" i="7"/>
  <c r="AI431" i="7"/>
  <c r="AI440" i="7"/>
  <c r="AI417" i="7"/>
  <c r="AI399" i="7"/>
  <c r="AI425" i="7"/>
  <c r="AI414" i="7"/>
  <c r="AI422" i="7"/>
  <c r="AI428" i="7"/>
  <c r="AI411" i="7"/>
  <c r="AI408" i="7"/>
  <c r="AI192" i="7"/>
  <c r="AI180" i="7"/>
  <c r="AI168" i="7"/>
  <c r="AI154" i="7"/>
  <c r="AI186" i="7"/>
  <c r="AI405" i="7"/>
  <c r="AI402" i="7"/>
  <c r="AI189" i="7"/>
  <c r="AI183" i="7"/>
  <c r="AI177" i="7"/>
  <c r="AI174" i="7"/>
  <c r="AI165" i="7"/>
  <c r="AI160" i="7"/>
  <c r="AI145" i="7"/>
  <c r="AI148" i="7"/>
  <c r="AI171" i="7"/>
  <c r="AI142" i="7"/>
  <c r="AI157" i="7"/>
  <c r="AI132" i="7"/>
  <c r="AI389" i="7" s="1"/>
  <c r="AI151" i="7"/>
  <c r="AI139" i="7"/>
  <c r="AI396" i="7" s="1"/>
  <c r="AI136" i="7"/>
  <c r="AI393" i="7" s="1"/>
  <c r="R449" i="7"/>
  <c r="R431" i="7"/>
  <c r="R422" i="7"/>
  <c r="R437" i="7"/>
  <c r="R408" i="7"/>
  <c r="R434" i="7"/>
  <c r="R446" i="7"/>
  <c r="R440" i="7"/>
  <c r="R425" i="7"/>
  <c r="R417" i="7"/>
  <c r="R405" i="7"/>
  <c r="R428" i="7"/>
  <c r="R443" i="7"/>
  <c r="R414" i="7"/>
  <c r="R402" i="7"/>
  <c r="R399" i="7"/>
  <c r="R411" i="7"/>
  <c r="R192" i="7"/>
  <c r="R160" i="7"/>
  <c r="R183" i="7"/>
  <c r="R180" i="7"/>
  <c r="R189" i="7"/>
  <c r="R186" i="7"/>
  <c r="R174" i="7"/>
  <c r="R171" i="7"/>
  <c r="R168" i="7"/>
  <c r="R165" i="7"/>
  <c r="R132" i="7"/>
  <c r="R389" i="7" s="1"/>
  <c r="R154" i="7"/>
  <c r="R157" i="7"/>
  <c r="R136" i="7"/>
  <c r="R393" i="7" s="1"/>
  <c r="R148" i="7"/>
  <c r="R145" i="7"/>
  <c r="R177" i="7"/>
  <c r="R142" i="7"/>
  <c r="R151" i="7"/>
  <c r="R139" i="7"/>
  <c r="R396" i="7" s="1"/>
  <c r="G259" i="8" l="1"/>
  <c r="G261" i="8"/>
  <c r="G264" i="8"/>
  <c r="G265" i="8"/>
  <c r="G258" i="8"/>
  <c r="G260" i="8"/>
  <c r="G268" i="8"/>
  <c r="G256" i="8"/>
  <c r="G275" i="8"/>
  <c r="G277" i="8"/>
  <c r="G276" i="8"/>
  <c r="G278" i="8"/>
  <c r="G274" i="8"/>
  <c r="G257" i="8"/>
  <c r="G271" i="8"/>
  <c r="G372" i="7"/>
  <c r="F372" i="7" s="1"/>
  <c r="G392" i="7"/>
  <c r="G388" i="7"/>
  <c r="G371" i="7"/>
  <c r="F371" i="7" s="1"/>
  <c r="F373" i="7" l="1"/>
  <c r="G373" i="7" s="1"/>
  <c r="F375" i="7" s="1"/>
  <c r="G375" i="7" s="1"/>
  <c r="J5" i="6" l="1"/>
  <c r="J6" i="6"/>
  <c r="K6" i="6"/>
  <c r="L6" i="6"/>
  <c r="M6" i="6"/>
  <c r="J7" i="6"/>
  <c r="K7" i="6"/>
  <c r="L7" i="6"/>
  <c r="M7" i="6"/>
  <c r="J8" i="6"/>
  <c r="K8" i="6"/>
  <c r="L8" i="6"/>
  <c r="M8" i="6"/>
  <c r="J9" i="6"/>
  <c r="K9" i="6"/>
  <c r="L9" i="6"/>
  <c r="M9" i="6"/>
  <c r="J10" i="6"/>
  <c r="K10" i="6"/>
  <c r="L10" i="6"/>
  <c r="M10" i="6"/>
  <c r="J11" i="6"/>
  <c r="K11" i="6"/>
  <c r="L11" i="6"/>
  <c r="M11" i="6"/>
  <c r="J12" i="6"/>
  <c r="K12" i="6"/>
  <c r="L12" i="6"/>
  <c r="M12" i="6"/>
  <c r="J13" i="6"/>
  <c r="K13" i="6"/>
  <c r="L13" i="6"/>
  <c r="M13" i="6"/>
  <c r="J14" i="6"/>
  <c r="K14" i="6"/>
  <c r="L14" i="6"/>
  <c r="M14" i="6"/>
  <c r="J15" i="6"/>
  <c r="K15" i="6"/>
  <c r="L15" i="6"/>
  <c r="M15" i="6"/>
  <c r="J16" i="6"/>
  <c r="K16" i="6"/>
  <c r="L16" i="6"/>
  <c r="M16" i="6"/>
  <c r="J17" i="6"/>
  <c r="K17" i="6"/>
  <c r="L17" i="6"/>
  <c r="M17" i="6"/>
  <c r="J18" i="6"/>
  <c r="K18" i="6"/>
  <c r="L18" i="6"/>
  <c r="M18" i="6"/>
  <c r="J19" i="6"/>
  <c r="K19" i="6"/>
  <c r="L19" i="6"/>
  <c r="M19" i="6"/>
  <c r="J20" i="6"/>
  <c r="K20" i="6"/>
  <c r="L20" i="6"/>
  <c r="M20" i="6"/>
  <c r="J21" i="6"/>
  <c r="K21" i="6"/>
  <c r="L21" i="6"/>
  <c r="M21" i="6"/>
  <c r="J22" i="6"/>
  <c r="K22" i="6"/>
  <c r="L22" i="6"/>
  <c r="M22" i="6"/>
  <c r="J23" i="6"/>
  <c r="K23" i="6"/>
  <c r="L23" i="6"/>
  <c r="M23" i="6"/>
  <c r="J24" i="6"/>
  <c r="K24" i="6"/>
  <c r="L24" i="6"/>
  <c r="M24" i="6"/>
  <c r="J25" i="6"/>
  <c r="K25" i="6"/>
  <c r="L25" i="6"/>
  <c r="M25" i="6"/>
  <c r="J26" i="6"/>
  <c r="K26" i="6"/>
  <c r="L26" i="6"/>
  <c r="M26" i="6"/>
  <c r="J27" i="6"/>
  <c r="K27" i="6"/>
  <c r="L27" i="6"/>
  <c r="M27" i="6"/>
  <c r="J28" i="6"/>
  <c r="K28" i="6"/>
  <c r="L28" i="6"/>
  <c r="M28" i="6"/>
  <c r="J29" i="6"/>
  <c r="K29" i="6"/>
  <c r="L29" i="6"/>
  <c r="M29" i="6"/>
  <c r="J30" i="6"/>
  <c r="K30" i="6"/>
  <c r="L30" i="6"/>
  <c r="M30" i="6"/>
  <c r="J31" i="6"/>
  <c r="K31" i="6"/>
  <c r="L31" i="6"/>
  <c r="M31" i="6"/>
  <c r="J32" i="6"/>
  <c r="K32" i="6"/>
  <c r="L32" i="6"/>
  <c r="M32" i="6"/>
  <c r="J33" i="6"/>
  <c r="K33" i="6"/>
  <c r="L33" i="6"/>
  <c r="M33" i="6"/>
  <c r="K5" i="6"/>
  <c r="L5" i="6"/>
  <c r="M5" i="6"/>
  <c r="N17" i="5" l="1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16" i="5"/>
  <c r="O16" i="5"/>
  <c r="P16" i="5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O24" i="5"/>
  <c r="P24" i="5"/>
  <c r="O25" i="5"/>
  <c r="P25" i="5"/>
  <c r="O26" i="5"/>
  <c r="P26" i="5"/>
  <c r="O27" i="5"/>
  <c r="P27" i="5"/>
  <c r="O28" i="5"/>
  <c r="P28" i="5"/>
  <c r="O29" i="5"/>
  <c r="P29" i="5"/>
  <c r="O30" i="5"/>
  <c r="P30" i="5"/>
  <c r="O31" i="5"/>
  <c r="P31" i="5"/>
  <c r="O32" i="5"/>
  <c r="P32" i="5"/>
  <c r="O33" i="5"/>
  <c r="P33" i="5"/>
  <c r="O34" i="5"/>
  <c r="P34" i="5"/>
  <c r="O35" i="5"/>
  <c r="P35" i="5"/>
  <c r="O36" i="5"/>
  <c r="P36" i="5"/>
  <c r="O37" i="5"/>
  <c r="P37" i="5"/>
  <c r="O38" i="5"/>
  <c r="P38" i="5"/>
  <c r="O39" i="5"/>
  <c r="P39" i="5"/>
  <c r="O40" i="5"/>
  <c r="P40" i="5"/>
  <c r="O41" i="5"/>
  <c r="P41" i="5"/>
  <c r="O42" i="5"/>
  <c r="P42" i="5"/>
  <c r="O43" i="5"/>
  <c r="P4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tc={C47DFB66-F251-44DB-A6B8-15FD9EE0AAD6}</author>
  </authors>
  <commentList>
    <comment ref="I349" authorId="0" shapeId="0" xr:uid="{C47DFB66-F251-44DB-A6B8-15FD9EE0AAD6}">
      <text>
        <t>[Threaded comment]
Your version of Excel allows you to read this threaded comment; however, any edits to it will get removed if the file is opened in a newer version of Excel. Learn more: https://go.microsoft.com/fwlink/?linkid=870924
Comment:
    TODO: confirm whether the latest reports are in 2018$ or 2019$, and report appropriate conversion here.</t>
      </text>
    </comment>
  </commentList>
</comments>
</file>

<file path=xl/sharedStrings.xml><?xml version="1.0" encoding="utf-8"?>
<sst xmlns="http://schemas.openxmlformats.org/spreadsheetml/2006/main" count="1784" uniqueCount="237">
  <si>
    <t>7F.05 1x0</t>
  </si>
  <si>
    <t>7F.05 1x1</t>
  </si>
  <si>
    <t>7HA.02 1x1</t>
  </si>
  <si>
    <t>CAPEX</t>
  </si>
  <si>
    <t>FOM Costs</t>
  </si>
  <si>
    <t>Thermal Units</t>
  </si>
  <si>
    <t>($/kW Nominal)</t>
  </si>
  <si>
    <t>($/kW-yr Nominal)</t>
  </si>
  <si>
    <t>Year</t>
  </si>
  <si>
    <t>Technology Type</t>
  </si>
  <si>
    <t>GT</t>
  </si>
  <si>
    <t>1X1 CC</t>
  </si>
  <si>
    <t>Manufacturer</t>
  </si>
  <si>
    <t>GE</t>
  </si>
  <si>
    <t>Model Number</t>
  </si>
  <si>
    <t>Nameplate Capacity (MW)</t>
  </si>
  <si>
    <t>Source: NREL</t>
  </si>
  <si>
    <t>NG Combustion Turbine (F-Frame)</t>
  </si>
  <si>
    <t>NG 2-on-1 Combined Cycle (F-Frame)</t>
  </si>
  <si>
    <t>NG 1-on-1 Combined Cycle (F-Frame)</t>
  </si>
  <si>
    <t>NG 1-on-1 Combined Cycle (H-Frame)</t>
  </si>
  <si>
    <t>Capacity (MW)</t>
  </si>
  <si>
    <t>Moderate</t>
  </si>
  <si>
    <t>BESS - 2Hr</t>
  </si>
  <si>
    <t>BESS - 4Hr</t>
  </si>
  <si>
    <t>BESS - 6Hr</t>
  </si>
  <si>
    <t>BESS - 8Hr</t>
  </si>
  <si>
    <t>No Scaling</t>
  </si>
  <si>
    <t>$/kW</t>
  </si>
  <si>
    <t>PR100  Scaling Factor</t>
  </si>
  <si>
    <t>PR100 Scaling Factor</t>
  </si>
  <si>
    <t>Natural Gas</t>
  </si>
  <si>
    <t>https://atb.nrel.gov/electricity/2024/fossil_energy_technologies</t>
  </si>
  <si>
    <t>Inputs</t>
  </si>
  <si>
    <t>Calculated</t>
  </si>
  <si>
    <t>Input from other tab</t>
  </si>
  <si>
    <t>Mount Estimate</t>
  </si>
  <si>
    <t>X</t>
  </si>
  <si>
    <t>Assumptions</t>
  </si>
  <si>
    <t>Technology</t>
  </si>
  <si>
    <t>Base Year:</t>
  </si>
  <si>
    <t>All values are given in 2022 U.S. dollars, see references at the bottom of this worksheet for dollar year conversions where source dollar years don't match 2022.</t>
  </si>
  <si>
    <t>Natural Gas Technologies</t>
  </si>
  <si>
    <r>
      <t xml:space="preserve">SOA - </t>
    </r>
    <r>
      <rPr>
        <sz val="10"/>
        <color rgb="FFFF0000"/>
        <rFont val="Arial"/>
        <family val="2"/>
      </rPr>
      <t>Nominal 233 MWnet F-Frame simple cycle combustion turbine</t>
    </r>
    <r>
      <rPr>
        <sz val="10"/>
        <color theme="1"/>
        <rFont val="Arial"/>
        <family val="2"/>
      </rPr>
      <t>, Advanced Technology - NA</t>
    </r>
  </si>
  <si>
    <t>NG  1-on-1 Combined Cycle (F-Frame)</t>
  </si>
  <si>
    <r>
      <t xml:space="preserve">SOA - </t>
    </r>
    <r>
      <rPr>
        <sz val="10"/>
        <color rgb="FFFF0000"/>
        <rFont val="Arial"/>
        <family val="2"/>
      </rPr>
      <t>Nominal 364 MWnet F-Frame simple cycle combustion turbine</t>
    </r>
    <r>
      <rPr>
        <sz val="10"/>
        <color theme="1"/>
        <rFont val="Arial"/>
        <family val="2"/>
      </rPr>
      <t>, Advanced Technology - NA</t>
    </r>
  </si>
  <si>
    <t>NG  2-on-1 Combined Cycle (F-Frame)</t>
  </si>
  <si>
    <r>
      <t xml:space="preserve">SOA - </t>
    </r>
    <r>
      <rPr>
        <sz val="10"/>
        <color rgb="FFFF0000"/>
        <rFont val="Arial"/>
        <family val="2"/>
      </rPr>
      <t>Nominal 727 MWnet 2X1 F-Frame natural gas combined cycle (NGCC)</t>
    </r>
    <r>
      <rPr>
        <sz val="10"/>
        <color theme="1"/>
        <rFont val="Arial"/>
        <family val="2"/>
      </rPr>
      <t xml:space="preserve">  power plant, Advanced Technology - Advanced NGCC ("X"-Frame high firing temperature combustion turbine technology)</t>
    </r>
  </si>
  <si>
    <t>NG  2-on-1 Combined Cycle (H-Frame)</t>
  </si>
  <si>
    <t>SOA - Nominal 992 MWnet 2X1 H-Frame natural gas combined cycle (NGCC)  power plant, Advanced Technology - Advanced NGCC ("X"-Frame high firing temperature combustion turbine technology)</t>
  </si>
  <si>
    <t>NG  1-on-1 Combined Cycle (H-Frame)</t>
  </si>
  <si>
    <r>
      <t xml:space="preserve">SOA - </t>
    </r>
    <r>
      <rPr>
        <sz val="10"/>
        <color rgb="FFFF0000"/>
        <rFont val="Arial"/>
        <family val="2"/>
      </rPr>
      <t>Nominal 649 MWnet 1X1 H-Frame natural gas combined cycle (NGCC)</t>
    </r>
    <r>
      <rPr>
        <sz val="10"/>
        <color theme="1"/>
        <rFont val="Arial"/>
        <family val="2"/>
      </rPr>
      <t xml:space="preserve">  power plant, Advanced Technology - Advanced NGCC ("X"-Frame high firing temperature combustion turbine technology)</t>
    </r>
  </si>
  <si>
    <t>NG  2-on-1 Combined Cycle (F-Frame) 95% CCS</t>
  </si>
  <si>
    <t>SOA - Nominal 640 MWnet 2X1 F-Frame NGCC power plant w/ commercially available solvent-based post combustion CO2 capture (PCCC) designed for 95% capture, Advanced Technology - Advanced NGCC ("X"-Frame high firing temperature combustion turbine technology) w/ advanced solvent-based PCCC designed for 95% capture</t>
  </si>
  <si>
    <t>NG  2-on-1 Combined Cycle (H-Frame) 95% CCS</t>
  </si>
  <si>
    <t>SOA - Nominal 877 MWnet 2X1 H-Frame NGCC power plant w/ commercially available solvent-based post combustion CO2 capture (PCCC) designed for 95% capture, Advanced Technology - Advanced NGCC ("X"-Frame high firing temperature combustion turbine technology) w/ advanced solvent-based PCCC designed for 95% capture</t>
  </si>
  <si>
    <t>NG  1-on-1 Combined Cycle (H-Frame) 95% CCS</t>
  </si>
  <si>
    <t>SOA - Nominal 575 MWnet 1X1 H-Frame NGCC power plant w/ commercially available solvent-based post combustion CO2 capture (PCCC) designed for 95% capture, Advanced Technology - Advanced NGCC ("X"-Frame high firing temperature combustion turbine technology) w/ advanced solvent-based PCCC designed for 95% capture</t>
  </si>
  <si>
    <t>NG  2-on-1 Combined Cycle (F-Frame) 97% CCS</t>
  </si>
  <si>
    <t>SOA - Nominal 637 MWnet 2X1 F-Frame NGCC power plant w/ commercially available solvent-based PCCC designed for 97% capture, Advanced Technology - Advanced NGCC ("X"-Frame high firing temperature combustion turbine technology) w/ advanced solvent-based PCCC designed for 97% capture.</t>
  </si>
  <si>
    <t>NG  2-on-1 Combined Cycle (H-Frame) 97% CCS</t>
  </si>
  <si>
    <t>SOA - Nominal 873 MWnet 2X1 H-Frame NGCC power plant w/ commercially available solvent-based PCCC designed for 97% capture, Advanced Technology - Advanced NGCC ("X"-Frame high firing temperature combustion turbine technology) w/ advanced solvent-based PCCC designed for 97% capture.</t>
  </si>
  <si>
    <t>NG  1-on-1 Combined Cycle (H-Frame) 97% CCS</t>
  </si>
  <si>
    <t>SOA - Nominal 572 MWnet 1X1 H-Frame NGCC power plant w/ commercially available solvent-based PCCC designed for 97% capture, Advanced Technology - Advanced NGCC ("X"-Frame high firing temperature combustion turbine technology) w/ advanced solvent-based PCCC designed for 97% capture.</t>
  </si>
  <si>
    <t>Technology Classification</t>
  </si>
  <si>
    <t>Name</t>
  </si>
  <si>
    <t>Tech</t>
  </si>
  <si>
    <t>Resource</t>
  </si>
  <si>
    <t>Scale</t>
  </si>
  <si>
    <t>Maturity</t>
  </si>
  <si>
    <t>F-Frame CT</t>
  </si>
  <si>
    <t>Utility</t>
  </si>
  <si>
    <t>Y</t>
  </si>
  <si>
    <t>F-Frame CC</t>
  </si>
  <si>
    <t>H-Frame CC</t>
  </si>
  <si>
    <t>F-Frame CC 95% CCS</t>
  </si>
  <si>
    <t>N</t>
  </si>
  <si>
    <t>H-Frame CC 95% CCS</t>
  </si>
  <si>
    <t>F-Frame CC 97% CCS</t>
  </si>
  <si>
    <t>H-Frame CC 97% CCS</t>
  </si>
  <si>
    <t>Finance</t>
  </si>
  <si>
    <t>Financial Assumptions:</t>
  </si>
  <si>
    <t>Depreciation Period</t>
  </si>
  <si>
    <t>Financial Case</t>
  </si>
  <si>
    <t>Equity Premium During Construction</t>
  </si>
  <si>
    <t>Construction Duration yrs</t>
  </si>
  <si>
    <t>3*</t>
  </si>
  <si>
    <t>Capital</t>
  </si>
  <si>
    <t>Percent of Equity During Construction</t>
  </si>
  <si>
    <t>Index</t>
  </si>
  <si>
    <t>Fraction*</t>
  </si>
  <si>
    <t>Technology-Specific Variables</t>
  </si>
  <si>
    <t>Minimum</t>
  </si>
  <si>
    <t>New</t>
  </si>
  <si>
    <t xml:space="preserve">Heat Rate </t>
  </si>
  <si>
    <t>Plant</t>
  </si>
  <si>
    <t>Outage Rates (%)</t>
  </si>
  <si>
    <t>Emissions (lbs/MMBtu)</t>
  </si>
  <si>
    <t>Ramp</t>
  </si>
  <si>
    <t>Install (Y/N)</t>
  </si>
  <si>
    <t>(MMBtu/MWh)</t>
  </si>
  <si>
    <t>Load (%)</t>
  </si>
  <si>
    <t>Forced</t>
  </si>
  <si>
    <t>Planned</t>
  </si>
  <si>
    <t>SO2</t>
  </si>
  <si>
    <t>NOx</t>
  </si>
  <si>
    <t>Hg</t>
  </si>
  <si>
    <t>CO2</t>
  </si>
  <si>
    <t>Rate (%/min)</t>
  </si>
  <si>
    <t>CCS (Y/N)</t>
  </si>
  <si>
    <t>NG F-Frame CT</t>
  </si>
  <si>
    <t>NG 1x1 F-Frame CC</t>
  </si>
  <si>
    <t>NG 2x1 F-Frame CC</t>
  </si>
  <si>
    <t>NG 2x1 H-Frame CC</t>
  </si>
  <si>
    <t>NG 1x1 H-Frame CC</t>
  </si>
  <si>
    <t>NG 2x1 F-Frame CC 95% CCS</t>
  </si>
  <si>
    <t>NG 2x1 H-Frame CC 95% CCS</t>
  </si>
  <si>
    <t>NG 1x1 H-Frame CC 95% CCS</t>
  </si>
  <si>
    <t>NG 2x1 F-Frame CC 97% CCS</t>
  </si>
  <si>
    <t>NG 2x1 H-Frame CC 97% CCS</t>
  </si>
  <si>
    <t>NG 1x1 H-Frame CC 97% CCS</t>
  </si>
  <si>
    <t>Source:</t>
  </si>
  <si>
    <t>Outages and ramp rates: Regional Energy Deployment System (ReEDS) Model Documentation:  Version 2020 (https://www.nrel.gov/docs/fy21osti/78195.pdf)</t>
  </si>
  <si>
    <t xml:space="preserve"> Emissions: COST AND PERFORMANCE BASELINE FOR FOSSIL ENERGY PLANTS VOLUME 1: BITUMINOUS COAL AND NATURAL GAS TO ELECTRICITY (https://netl.doe.gov/projects/files/CostandPerformanceBaselineforFossilEnergyPlantsVol5NatGasElectricityGenUnitsFlexOperation_050523.pdf)</t>
  </si>
  <si>
    <t xml:space="preserve"> minimum plant load: https://netl.doe.gov/projects/files/CostandPerformanceBaselineforFossilEnergyPlantsVol5NatGasElectricityGenUnitsFlexOperation_050523.pdf</t>
  </si>
  <si>
    <t>Inflation Rate</t>
  </si>
  <si>
    <t>*</t>
  </si>
  <si>
    <t>Interest Rate Nominal</t>
  </si>
  <si>
    <t>Advanced</t>
  </si>
  <si>
    <t>Conservative</t>
  </si>
  <si>
    <t>Calculated Interest Rate Real</t>
  </si>
  <si>
    <t>Interest During Construction - Nominal</t>
  </si>
  <si>
    <t>Rate of Return on Equity Nominal</t>
  </si>
  <si>
    <t>Calculated Rate of Return on Equity Real</t>
  </si>
  <si>
    <t>Debt Fraction</t>
  </si>
  <si>
    <t>Tax Rate (Federal and State)</t>
  </si>
  <si>
    <t>WACC Nominal</t>
  </si>
  <si>
    <t>WACC Real</t>
  </si>
  <si>
    <t>Future Projections</t>
  </si>
  <si>
    <t>Base Year</t>
  </si>
  <si>
    <t>Heat Rate (MMBtu/MWh)</t>
  </si>
  <si>
    <t>NG 2-on-1 Combined Cycle (H-Frame)</t>
  </si>
  <si>
    <t>NG 2-on-1 Combined Cycle (F-Frame) 95% CCS</t>
  </si>
  <si>
    <t>NG 2-on-1 Combined Cycle (H-Frame) 95% CCS</t>
  </si>
  <si>
    <t>NG 1-on-1 Combined Cycle (H-Frame) 95% CCS</t>
  </si>
  <si>
    <t>NG 2-on-1 Combined Cycle (F-Frame) 97% CCS</t>
  </si>
  <si>
    <t>NG 2-on-1 Combined Cycle (H-Frame) 97% CCS</t>
  </si>
  <si>
    <t>NG 1-on-1 Combined Cycle (H-Frame) 97% CCS</t>
  </si>
  <si>
    <t>All monetary values are Real 2022$</t>
  </si>
  <si>
    <t>CAPEX ($/kW)</t>
  </si>
  <si>
    <t>Does not include capital costs for CO2 transportation and storage</t>
  </si>
  <si>
    <t>Construction Financing Cost ($/kW)</t>
  </si>
  <si>
    <t>Overnight Capital Cost ($/kW)</t>
  </si>
  <si>
    <t>Fixed Operation and Maintenance Expenses ($/kW-yr)</t>
  </si>
  <si>
    <t>Does not include operating costs for CO2 transportation and storage</t>
  </si>
  <si>
    <t>Variable Operation and Maintenance Expenses ($/MWh)</t>
  </si>
  <si>
    <t>Grid Connection Costs</t>
  </si>
  <si>
    <t>Grid Connection Costs (GCC) ($/kW)</t>
  </si>
  <si>
    <t>Construction Finance Factor</t>
  </si>
  <si>
    <t>CFF</t>
  </si>
  <si>
    <t>Accumulated Interest - Year 1</t>
  </si>
  <si>
    <t>Accumulated Interest - Year 2</t>
  </si>
  <si>
    <t>Accumulated Interest - Year 3</t>
  </si>
  <si>
    <t>Accumulated Equity Cost - Year 1</t>
  </si>
  <si>
    <t>Accumulated Equity Cost - Year 2</t>
  </si>
  <si>
    <t>Accumulated Equity Cost - Year 3</t>
  </si>
  <si>
    <t>Data Sources for Default Inputs</t>
  </si>
  <si>
    <t>Current Costs:</t>
  </si>
  <si>
    <t>Citation</t>
  </si>
  <si>
    <t>Dollar Year</t>
  </si>
  <si>
    <t>Escalation Index</t>
  </si>
  <si>
    <t>Schmitt 2022</t>
  </si>
  <si>
    <t>2018$</t>
  </si>
  <si>
    <t>CAPEX adjusted from 2018$ to 2022$ using applicable subindices from CEPCI and HWI</t>
  </si>
  <si>
    <t>Fixed Operating Expenses ($/kW-yr)</t>
  </si>
  <si>
    <t>FOM adjusted from 2018$ to 2022$ using applicable subindices from CEPCI, HWI and BLS CPI</t>
  </si>
  <si>
    <t>Variable Operating Expenses ($/MWh)</t>
  </si>
  <si>
    <t>VOM adjusted from 2018$ to 2022$ using applicable subindices from CEPCI, HWI and BLS CPI</t>
  </si>
  <si>
    <t>Spur Line Cost ($/kW)</t>
  </si>
  <si>
    <t>N/A</t>
  </si>
  <si>
    <t>Future Projections Costs:</t>
  </si>
  <si>
    <t>`</t>
  </si>
  <si>
    <t>Leptinsky 2023</t>
  </si>
  <si>
    <t>2021 to 2022 overnight capital cost adjustments (%)</t>
  </si>
  <si>
    <t>Grid Connection Cost ($/kW)</t>
  </si>
  <si>
    <t>Source Documents</t>
  </si>
  <si>
    <t>1. T. Schmitt, S. Leptinsky, M. Turner, A. Zoelle, M. Woods, T. Shultz, and R. James “Fossil Energy Baseline Revision 4a," National Energy Technology Laboratory, Pittsburgh, October 14, 2022. https://www.osti.gov/biblio/1893822</t>
  </si>
  <si>
    <t>2. Leptinsky, Sarah, Tommy Schmitt, Alexander Zoelle, Sally Homsy, Mark Woods, and Jeffery hoffmann. “Cost and Performance Projections for Coal- and Natural Gas-Fired Power Plants.” National Energy Technology Laboratory, May 2023. https://www.netl.doe.gov/energy-analysis/details?id=7deaa702-33aa-409d-823d-2258a7a1eb99</t>
  </si>
  <si>
    <t>3. Chemical Engineering Plant Cost Index. https://www.chemengonline.com/pci-home</t>
  </si>
  <si>
    <t>4. Handy-Whitman Index ® of Public Utility Construction Costs ™Handy-Whitman Index ® of Public Utility Construction Costs ™ Bulletin No. 196, 1912 to July, 2022</t>
  </si>
  <si>
    <t>5. US Bureau of Labor Statistics Consumer Price Index. https://www.bls.gov/news.release/cpi.toc.htm</t>
  </si>
  <si>
    <t>MW</t>
  </si>
  <si>
    <t>$</t>
  </si>
  <si>
    <t>HRSG FOM = 2x1 FOM minus 2x0 FOM</t>
  </si>
  <si>
    <t xml:space="preserve">HRSG for a 1x1 </t>
  </si>
  <si>
    <t>FOM</t>
  </si>
  <si>
    <t>$/kW-Yr</t>
  </si>
  <si>
    <t>All monetary values are in Nominal $</t>
  </si>
  <si>
    <t>https://atb.nrel.gov/electricity/2024/utility-scale_battery_storage</t>
  </si>
  <si>
    <t>Utility Scale Battery Storage</t>
  </si>
  <si>
    <r>
      <t xml:space="preserve">Representative Li-Ion Battery </t>
    </r>
    <r>
      <rPr>
        <b/>
        <sz val="10"/>
        <rFont val="Arial"/>
        <family val="2"/>
      </rPr>
      <t>Storage, 60 MW, 240 MWh</t>
    </r>
    <r>
      <rPr>
        <sz val="10"/>
        <rFont val="Arial"/>
        <family val="2"/>
      </rPr>
      <t xml:space="preserve"> storage (4 hours)</t>
    </r>
  </si>
  <si>
    <t>Reference: Battery Storage cost values from W. Cole and A. Karmakar, “Cost Projections for Utility-scale Battery Storage: 2023 Update,” NREL/TP-6A40-85332. Golden, CO: National Renewable Energy Laboratory. https://www.nrel.gov/docs/fy23osti/85332.pdf.</t>
  </si>
  <si>
    <t>Capital Cost ($/kWh)</t>
  </si>
  <si>
    <t>Battery Energy Capital Cost ($/kWh)</t>
  </si>
  <si>
    <t>Battery Power Capital Cost ($/kW)</t>
  </si>
  <si>
    <t>Total System Cost ($/kW) = Battery Energy Cost ($/kWh) * Storage Duration (hr) + Battery Power Cost ($/kW)</t>
  </si>
  <si>
    <t>Utility-Scale Battery Storage - 2Hr</t>
  </si>
  <si>
    <t>Lithium Ion - 2 Hr</t>
  </si>
  <si>
    <t>Utility-Scale Battery Storage - 4Hr</t>
  </si>
  <si>
    <t>Lithium Ion - 4 Hr</t>
  </si>
  <si>
    <t>Utility-Scale Battery Storage - 6Hr</t>
  </si>
  <si>
    <t>Lithium Ion - 6 Hr</t>
  </si>
  <si>
    <t>Utility-Scale Battery Storage - 8Hr</t>
  </si>
  <si>
    <t>Lithium Ion - 8 Hr</t>
  </si>
  <si>
    <t>Utility-Scale Battery Storage - 10Hr</t>
  </si>
  <si>
    <t>Lithium Ion - 10 Hr</t>
  </si>
  <si>
    <t>Percent of Leverage During Construction</t>
  </si>
  <si>
    <t xml:space="preserve">All values are given in 2022 U.S. dollars, using the Consumer Price Index (BLS, 2023) for dollar year conversions. </t>
  </si>
  <si>
    <t>For 15-year technical life (values in 2022$):</t>
  </si>
  <si>
    <t>Techno-Economic Cost and Performance Parameters</t>
  </si>
  <si>
    <t>Round-Trip Efficiency</t>
  </si>
  <si>
    <t>Capacity Factor (%)</t>
  </si>
  <si>
    <t>Available Capacity (GW)</t>
  </si>
  <si>
    <t>Net Capacity Factor (%)</t>
  </si>
  <si>
    <t>Assumes one cycle per day</t>
  </si>
  <si>
    <t>Ramasamy et al. (2023)</t>
  </si>
  <si>
    <t>Cole and Karmakar (2023)</t>
  </si>
  <si>
    <t>Advanced costs for 2024 were adjusted to be interpolated from the 2023 starting cost to the 2025 cost from Cole and Karmakar</t>
  </si>
  <si>
    <t>Already captured in projections</t>
  </si>
  <si>
    <t>Natural Gas - From NREL from 2024 ATB V3</t>
  </si>
  <si>
    <t>Utility-Scale Battery Storage - From NREL from 2024 ATB V3</t>
  </si>
  <si>
    <t>Source B&amp;V Capacity ratings</t>
  </si>
  <si>
    <t>Source NREL ATB Data</t>
  </si>
  <si>
    <t>Source: NREL ATB Data</t>
  </si>
  <si>
    <t xml:space="preserve">NREL ATB Scaled to B&amp;V Capacity </t>
  </si>
  <si>
    <t>NREL ATB Scaled to B&amp;V Capacity &amp; PR100 Scaling</t>
  </si>
  <si>
    <t>Source: NREL ATB &amp; PR100 Scaling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</si>
</sst>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7" formatCode="0.0"/>
    <numFmt numFmtId="168" formatCode="0.0%"/>
    <numFmt numFmtId="169" formatCode="0.000"/>
    <numFmt numFmtId="170" formatCode="#,##0.0000_);\(#,##0.0000\)"/>
    <numFmt numFmtId="171" formatCode="#,##0.000"/>
  </numFmts>
  <fonts count="3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color theme="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22"/>
      <color rgb="FFFF0000"/>
      <name val="Arial"/>
      <family val="2"/>
    </font>
    <font>
      <u/>
      <sz val="10"/>
      <color theme="10"/>
      <name val="Aptos Narrow"/>
      <family val="2"/>
      <scheme val="minor"/>
    </font>
    <font>
      <sz val="10"/>
      <color rgb="FFC00000"/>
      <name val="Arial"/>
      <family val="2"/>
    </font>
    <font>
      <sz val="11"/>
      <color indexed="81"/>
      <name val="Tahoma"/>
      <charset val="1"/>
    </font>
    <font>
      <b/>
      <sz val="10"/>
      <color rgb="FFFF000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BBD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D3DFEE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3DFEE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BFBFBF"/>
      </left>
      <right/>
      <top style="thin">
        <color theme="0" tint="-0.1499679555650502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rgb="FFBFBFBF"/>
      </left>
      <right/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4"/>
      </left>
      <right style="medium">
        <color rgb="FF4F81BD"/>
      </right>
      <top style="medium">
        <color theme="4"/>
      </top>
      <bottom/>
      <diagonal/>
    </border>
    <border>
      <left/>
      <right style="medium">
        <color rgb="FF4F81BD"/>
      </right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 style="medium">
        <color rgb="FF4F81BD"/>
      </left>
      <right style="medium">
        <color theme="4"/>
      </right>
      <top style="medium">
        <color rgb="FF4F81BD"/>
      </top>
      <bottom/>
      <diagonal/>
    </border>
    <border>
      <left style="medium">
        <color rgb="FF4F81BD"/>
      </left>
      <right/>
      <top/>
      <bottom/>
      <diagonal/>
    </border>
    <border>
      <left style="medium">
        <color rgb="FF4F81BD"/>
      </left>
      <right style="medium">
        <color theme="4"/>
      </right>
      <top/>
      <bottom/>
      <diagonal/>
    </border>
    <border>
      <left style="medium">
        <color theme="4"/>
      </left>
      <right/>
      <top style="medium">
        <color rgb="FF4F81BD"/>
      </top>
      <bottom/>
      <diagonal/>
    </border>
    <border>
      <left style="medium">
        <color rgb="FF4F81BD"/>
      </left>
      <right/>
      <top/>
      <bottom style="medium">
        <color theme="4"/>
      </bottom>
      <diagonal/>
    </border>
    <border>
      <left style="medium">
        <color rgb="FF4F81BD"/>
      </left>
      <right style="medium">
        <color theme="4"/>
      </right>
      <top/>
      <bottom style="medium">
        <color theme="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auto="1"/>
      </bottom>
      <diagonal/>
    </border>
    <border>
      <left/>
      <right/>
      <top style="medium">
        <color theme="0" tint="-0.24994659260841701"/>
      </top>
      <bottom style="thin">
        <color auto="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auto="1"/>
      </bottom>
      <diagonal/>
    </border>
    <border>
      <left style="medium">
        <color rgb="FFBFBFBF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theme="0" tint="-0.24994659260841701"/>
      </left>
      <right/>
      <top style="thin">
        <color theme="0" tint="-0.14996795556505021"/>
      </top>
      <bottom style="medium">
        <color rgb="FFBFBFBF"/>
      </bottom>
      <diagonal/>
    </border>
    <border>
      <left/>
      <right/>
      <top style="thin">
        <color theme="0" tint="-0.14996795556505021"/>
      </top>
      <bottom style="medium">
        <color rgb="FFBFBFBF"/>
      </bottom>
      <diagonal/>
    </border>
    <border>
      <left/>
      <right style="medium">
        <color theme="0" tint="-0.24994659260841701"/>
      </right>
      <top style="thin">
        <color theme="0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medium">
        <color rgb="FFBFBFBF"/>
      </top>
      <bottom style="thin">
        <color auto="1"/>
      </bottom>
      <diagonal/>
    </border>
    <border>
      <left style="medium">
        <color theme="0" tint="-0.24994659260841701"/>
      </left>
      <right/>
      <top style="thin">
        <color auto="1"/>
      </top>
      <bottom/>
      <diagonal/>
    </border>
    <border>
      <left/>
      <right style="medium">
        <color rgb="FFBFBFBF"/>
      </right>
      <top style="thin">
        <color auto="1"/>
      </top>
      <bottom/>
      <diagonal/>
    </border>
    <border>
      <left style="medium">
        <color rgb="FFBFBFBF"/>
      </left>
      <right style="medium">
        <color theme="0" tint="-0.24994659260841701"/>
      </right>
      <top style="thin">
        <color auto="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auto="1"/>
      </top>
      <bottom/>
      <diagonal/>
    </border>
    <border>
      <left style="medium">
        <color rgb="FFBFBFBF"/>
      </left>
      <right style="medium">
        <color theme="0" tint="-0.24994659260841701"/>
      </right>
      <top/>
      <bottom style="thin">
        <color auto="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medium">
        <color rgb="FFBFBFBF"/>
      </right>
      <top style="thin">
        <color auto="1"/>
      </top>
      <bottom style="thin">
        <color theme="0"/>
      </bottom>
      <diagonal/>
    </border>
    <border>
      <left style="medium">
        <color theme="0" tint="-0.24994659260841701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BFBFBF"/>
      </right>
      <top style="thin">
        <color theme="0"/>
      </top>
      <bottom style="thin">
        <color theme="0"/>
      </bottom>
      <diagonal/>
    </border>
    <border>
      <left style="medium">
        <color theme="0" tint="-0.24994659260841701"/>
      </left>
      <right/>
      <top style="thin">
        <color theme="0"/>
      </top>
      <bottom style="medium">
        <color theme="0" tint="-0.24994659260841701"/>
      </bottom>
      <diagonal/>
    </border>
    <border>
      <left/>
      <right/>
      <top style="thin">
        <color theme="0"/>
      </top>
      <bottom style="medium">
        <color theme="0" tint="-0.24994659260841701"/>
      </bottom>
      <diagonal/>
    </border>
    <border>
      <left/>
      <right style="medium">
        <color rgb="FFBFBFBF"/>
      </right>
      <top style="thin">
        <color theme="0"/>
      </top>
      <bottom style="medium">
        <color rgb="FFBFBFBF"/>
      </bottom>
      <diagonal/>
    </border>
    <border>
      <left/>
      <right/>
      <top style="medium">
        <color rgb="FFBFBFBF"/>
      </top>
      <bottom/>
      <diagonal/>
    </border>
    <border>
      <left style="medium">
        <color rgb="FFBFBFBF"/>
      </left>
      <right/>
      <top style="medium">
        <color rgb="FFBFBFBF"/>
      </top>
      <bottom style="thin">
        <color auto="1"/>
      </bottom>
      <diagonal/>
    </border>
    <border>
      <left/>
      <right style="medium">
        <color rgb="FFBFBFBF"/>
      </right>
      <top style="medium">
        <color rgb="FFBFBFBF"/>
      </top>
      <bottom style="thin">
        <color auto="1"/>
      </bottom>
      <diagonal/>
    </border>
    <border>
      <left style="medium">
        <color rgb="FFBFBFBF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rgb="FFBFBFBF"/>
      </right>
      <top/>
      <bottom/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medium">
        <color rgb="FFBFBFBF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theme="0" tint="-0.24994659260841701"/>
      </bottom>
      <diagonal/>
    </border>
    <border>
      <left/>
      <right/>
      <top style="mediumDashed">
        <color theme="0" tint="-0.24994659260841701"/>
      </top>
      <bottom/>
      <diagonal/>
    </border>
    <border>
      <left/>
      <right style="hair">
        <color rgb="FFA6A6A6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rgb="FF4F81BD"/>
      </left>
      <right style="medium">
        <color rgb="FF4F81BD"/>
      </right>
      <top style="medium">
        <color theme="4"/>
      </top>
      <bottom/>
      <diagonal/>
    </border>
    <border>
      <left style="medium">
        <color rgb="FF4F81BD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366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6" fontId="5" fillId="0" borderId="0" xfId="0" applyNumberFormat="1" applyFont="1"/>
    <xf numFmtId="0" fontId="1" fillId="0" borderId="0" xfId="0" applyFont="1" applyAlignment="1">
      <alignment vertical="center" wrapText="1"/>
    </xf>
    <xf numFmtId="8" fontId="5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2" fontId="8" fillId="0" borderId="0" xfId="0" applyNumberFormat="1" applyFont="1"/>
    <xf numFmtId="0" fontId="8" fillId="0" borderId="0" xfId="0" applyFont="1"/>
    <xf numFmtId="164" fontId="0" fillId="0" borderId="0" xfId="0" applyNumberFormat="1"/>
    <xf numFmtId="165" fontId="0" fillId="0" borderId="0" xfId="0" applyNumberFormat="1"/>
    <xf numFmtId="9" fontId="0" fillId="0" borderId="0" xfId="1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11" fillId="0" borderId="0" xfId="4"/>
    <xf numFmtId="0" fontId="8" fillId="0" borderId="2" xfId="0" applyFont="1" applyBorder="1"/>
    <xf numFmtId="0" fontId="8" fillId="3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0" borderId="0" xfId="0" applyFont="1"/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14" fillId="2" borderId="0" xfId="0" applyFont="1" applyFill="1"/>
    <xf numFmtId="0" fontId="15" fillId="0" borderId="0" xfId="0" applyFont="1"/>
    <xf numFmtId="0" fontId="16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16" fillId="6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0" fontId="16" fillId="7" borderId="0" xfId="0" applyFont="1" applyFill="1" applyAlignment="1">
      <alignment horizontal="center" vertical="center" textRotation="90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7" fillId="8" borderId="9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7" fillId="8" borderId="11" xfId="0" applyFont="1" applyFill="1" applyBorder="1" applyAlignment="1">
      <alignment horizontal="center"/>
    </xf>
    <xf numFmtId="0" fontId="8" fillId="0" borderId="9" xfId="0" applyFont="1" applyBorder="1"/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/>
    <xf numFmtId="0" fontId="8" fillId="2" borderId="15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left" vertical="center"/>
    </xf>
    <xf numFmtId="0" fontId="8" fillId="2" borderId="0" xfId="0" applyFont="1" applyFill="1"/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9" fillId="9" borderId="0" xfId="0" applyFont="1" applyFill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10" borderId="20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10" borderId="24" xfId="0" applyFont="1" applyFill="1" applyBorder="1" applyAlignment="1">
      <alignment horizontal="center" vertical="center" wrapText="1"/>
    </xf>
    <xf numFmtId="167" fontId="21" fillId="0" borderId="22" xfId="0" applyNumberFormat="1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textRotation="90" wrapText="1"/>
    </xf>
    <xf numFmtId="0" fontId="19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0" fontId="16" fillId="11" borderId="0" xfId="0" applyFont="1" applyFill="1" applyAlignment="1">
      <alignment horizontal="center" vertical="center" textRotation="90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21" fillId="0" borderId="30" xfId="0" applyFont="1" applyBorder="1"/>
    <xf numFmtId="0" fontId="21" fillId="0" borderId="31" xfId="0" applyFont="1" applyBorder="1"/>
    <xf numFmtId="37" fontId="8" fillId="3" borderId="32" xfId="0" applyNumberFormat="1" applyFont="1" applyFill="1" applyBorder="1" applyAlignment="1">
      <alignment horizontal="right"/>
    </xf>
    <xf numFmtId="37" fontId="8" fillId="12" borderId="0" xfId="0" applyNumberFormat="1" applyFont="1" applyFill="1" applyAlignment="1">
      <alignment horizontal="right"/>
    </xf>
    <xf numFmtId="2" fontId="8" fillId="0" borderId="33" xfId="0" applyNumberFormat="1" applyFont="1" applyBorder="1" applyAlignment="1">
      <alignment horizontal="left"/>
    </xf>
    <xf numFmtId="2" fontId="8" fillId="0" borderId="34" xfId="0" applyNumberFormat="1" applyFont="1" applyBorder="1" applyAlignment="1">
      <alignment horizontal="left"/>
    </xf>
    <xf numFmtId="168" fontId="8" fillId="3" borderId="35" xfId="0" applyNumberFormat="1" applyFont="1" applyFill="1" applyBorder="1"/>
    <xf numFmtId="0" fontId="8" fillId="0" borderId="36" xfId="0" applyFont="1" applyBorder="1"/>
    <xf numFmtId="0" fontId="7" fillId="0" borderId="27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8" fillId="0" borderId="38" xfId="0" applyFont="1" applyBorder="1"/>
    <xf numFmtId="0" fontId="7" fillId="3" borderId="29" xfId="0" applyFont="1" applyFill="1" applyBorder="1" applyAlignment="1">
      <alignment horizontal="center"/>
    </xf>
    <xf numFmtId="168" fontId="8" fillId="0" borderId="0" xfId="0" applyNumberFormat="1" applyFont="1"/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37" fontId="8" fillId="0" borderId="39" xfId="0" applyNumberFormat="1" applyFont="1" applyBorder="1" applyAlignment="1">
      <alignment horizontal="center"/>
    </xf>
    <xf numFmtId="9" fontId="20" fillId="3" borderId="45" xfId="0" applyNumberFormat="1" applyFont="1" applyFill="1" applyBorder="1"/>
    <xf numFmtId="9" fontId="8" fillId="3" borderId="45" xfId="0" applyNumberFormat="1" applyFont="1" applyFill="1" applyBorder="1"/>
    <xf numFmtId="9" fontId="8" fillId="4" borderId="46" xfId="0" applyNumberFormat="1" applyFont="1" applyFill="1" applyBorder="1"/>
    <xf numFmtId="37" fontId="8" fillId="0" borderId="47" xfId="0" applyNumberFormat="1" applyFont="1" applyBorder="1" applyAlignment="1">
      <alignment horizontal="center"/>
    </xf>
    <xf numFmtId="9" fontId="20" fillId="3" borderId="48" xfId="0" applyNumberFormat="1" applyFont="1" applyFill="1" applyBorder="1"/>
    <xf numFmtId="9" fontId="8" fillId="4" borderId="49" xfId="0" applyNumberFormat="1" applyFont="1" applyFill="1" applyBorder="1"/>
    <xf numFmtId="37" fontId="8" fillId="0" borderId="50" xfId="0" applyNumberFormat="1" applyFont="1" applyBorder="1" applyAlignment="1">
      <alignment horizontal="center"/>
    </xf>
    <xf numFmtId="9" fontId="20" fillId="3" borderId="51" xfId="0" applyNumberFormat="1" applyFont="1" applyFill="1" applyBorder="1"/>
    <xf numFmtId="9" fontId="8" fillId="4" borderId="52" xfId="0" applyNumberFormat="1" applyFont="1" applyFill="1" applyBorder="1"/>
    <xf numFmtId="0" fontId="8" fillId="0" borderId="53" xfId="0" applyFont="1" applyBorder="1"/>
    <xf numFmtId="0" fontId="7" fillId="0" borderId="54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8" fillId="0" borderId="56" xfId="0" applyFont="1" applyBorder="1"/>
    <xf numFmtId="0" fontId="8" fillId="0" borderId="2" xfId="0" applyFont="1" applyBorder="1" applyAlignment="1">
      <alignment horizontal="center"/>
    </xf>
    <xf numFmtId="0" fontId="8" fillId="0" borderId="40" xfId="0" applyFont="1" applyBorder="1"/>
    <xf numFmtId="0" fontId="8" fillId="0" borderId="15" xfId="0" applyFont="1" applyBorder="1"/>
    <xf numFmtId="0" fontId="8" fillId="0" borderId="1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9" xfId="0" applyFont="1" applyBorder="1"/>
    <xf numFmtId="0" fontId="8" fillId="0" borderId="59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8" fillId="3" borderId="60" xfId="0" applyFont="1" applyFill="1" applyBorder="1" applyAlignment="1">
      <alignment horizontal="center"/>
    </xf>
    <xf numFmtId="169" fontId="8" fillId="3" borderId="48" xfId="0" applyNumberFormat="1" applyFont="1" applyFill="1" applyBorder="1"/>
    <xf numFmtId="9" fontId="8" fillId="3" borderId="60" xfId="1" applyFont="1" applyFill="1" applyBorder="1" applyAlignment="1">
      <alignment horizontal="center"/>
    </xf>
    <xf numFmtId="169" fontId="8" fillId="3" borderId="60" xfId="0" applyNumberFormat="1" applyFont="1" applyFill="1" applyBorder="1" applyAlignment="1">
      <alignment horizontal="center"/>
    </xf>
    <xf numFmtId="11" fontId="8" fillId="3" borderId="60" xfId="0" applyNumberFormat="1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right"/>
    </xf>
    <xf numFmtId="0" fontId="8" fillId="2" borderId="60" xfId="0" applyFont="1" applyFill="1" applyBorder="1" applyAlignment="1">
      <alignment horizontal="center"/>
    </xf>
    <xf numFmtId="169" fontId="8" fillId="2" borderId="48" xfId="0" applyNumberFormat="1" applyFont="1" applyFill="1" applyBorder="1"/>
    <xf numFmtId="0" fontId="7" fillId="0" borderId="15" xfId="0" applyFont="1" applyBorder="1" applyAlignment="1">
      <alignment horizontal="right"/>
    </xf>
    <xf numFmtId="9" fontId="8" fillId="3" borderId="48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16" fillId="13" borderId="0" xfId="0" applyFont="1" applyFill="1" applyAlignment="1">
      <alignment horizontal="center" vertical="center" wrapText="1"/>
    </xf>
    <xf numFmtId="168" fontId="7" fillId="0" borderId="0" xfId="1" applyNumberFormat="1" applyFont="1"/>
    <xf numFmtId="168" fontId="8" fillId="5" borderId="0" xfId="1" applyNumberFormat="1" applyFont="1" applyFill="1"/>
    <xf numFmtId="168" fontId="0" fillId="4" borderId="0" xfId="1" applyNumberFormat="1" applyFont="1" applyFill="1"/>
    <xf numFmtId="168" fontId="8" fillId="4" borderId="0" xfId="1" applyNumberFormat="1" applyFont="1" applyFill="1"/>
    <xf numFmtId="170" fontId="8" fillId="0" borderId="0" xfId="0" applyNumberFormat="1" applyFont="1" applyAlignment="1">
      <alignment horizontal="center" vertical="center"/>
    </xf>
    <xf numFmtId="0" fontId="8" fillId="0" borderId="62" xfId="0" applyFont="1" applyBorder="1"/>
    <xf numFmtId="0" fontId="8" fillId="0" borderId="63" xfId="0" applyFont="1" applyBorder="1"/>
    <xf numFmtId="0" fontId="8" fillId="0" borderId="64" xfId="0" applyFont="1" applyBorder="1"/>
    <xf numFmtId="0" fontId="8" fillId="0" borderId="65" xfId="0" applyFont="1" applyBorder="1"/>
    <xf numFmtId="0" fontId="22" fillId="6" borderId="0" xfId="0" applyFont="1" applyFill="1" applyAlignment="1">
      <alignment horizontal="centerContinuous"/>
    </xf>
    <xf numFmtId="0" fontId="23" fillId="14" borderId="0" xfId="0" applyFont="1" applyFill="1" applyAlignment="1">
      <alignment horizontal="center" vertical="center" textRotation="90" wrapText="1"/>
    </xf>
    <xf numFmtId="0" fontId="24" fillId="0" borderId="0" xfId="0" applyFont="1"/>
    <xf numFmtId="0" fontId="7" fillId="0" borderId="0" xfId="0" applyFont="1" applyAlignment="1">
      <alignment horizontal="right"/>
    </xf>
    <xf numFmtId="0" fontId="7" fillId="0" borderId="66" xfId="0" applyFont="1" applyBorder="1" applyAlignment="1">
      <alignment horizontal="right"/>
    </xf>
    <xf numFmtId="39" fontId="20" fillId="3" borderId="67" xfId="0" applyNumberFormat="1" applyFont="1" applyFill="1" applyBorder="1"/>
    <xf numFmtId="39" fontId="20" fillId="3" borderId="48" xfId="0" applyNumberFormat="1" applyFont="1" applyFill="1" applyBorder="1"/>
    <xf numFmtId="39" fontId="20" fillId="3" borderId="68" xfId="0" applyNumberFormat="1" applyFont="1" applyFill="1" applyBorder="1"/>
    <xf numFmtId="39" fontId="20" fillId="3" borderId="69" xfId="0" applyNumberFormat="1" applyFont="1" applyFill="1" applyBorder="1"/>
    <xf numFmtId="0" fontId="7" fillId="2" borderId="0" xfId="0" applyFont="1" applyFill="1" applyAlignment="1">
      <alignment horizontal="right"/>
    </xf>
    <xf numFmtId="168" fontId="7" fillId="2" borderId="0" xfId="1" applyNumberFormat="1" applyFont="1" applyFill="1"/>
    <xf numFmtId="39" fontId="20" fillId="2" borderId="48" xfId="0" applyNumberFormat="1" applyFont="1" applyFill="1" applyBorder="1"/>
    <xf numFmtId="39" fontId="20" fillId="2" borderId="70" xfId="0" applyNumberFormat="1" applyFont="1" applyFill="1" applyBorder="1"/>
    <xf numFmtId="39" fontId="20" fillId="3" borderId="70" xfId="0" applyNumberFormat="1" applyFont="1" applyFill="1" applyBorder="1"/>
    <xf numFmtId="0" fontId="16" fillId="13" borderId="0" xfId="0" applyFont="1" applyFill="1" applyAlignment="1">
      <alignment horizontal="center" vertical="center" wrapText="1"/>
    </xf>
    <xf numFmtId="39" fontId="20" fillId="3" borderId="71" xfId="0" applyNumberFormat="1" applyFont="1" applyFill="1" applyBorder="1"/>
    <xf numFmtId="0" fontId="16" fillId="0" borderId="0" xfId="0" applyFont="1" applyAlignment="1">
      <alignment horizontal="center" vertical="center" wrapText="1"/>
    </xf>
    <xf numFmtId="9" fontId="8" fillId="0" borderId="0" xfId="0" applyNumberFormat="1" applyFont="1"/>
    <xf numFmtId="0" fontId="25" fillId="0" borderId="0" xfId="0" applyFont="1"/>
    <xf numFmtId="0" fontId="8" fillId="0" borderId="0" xfId="0" applyFont="1" applyAlignment="1">
      <alignment vertical="center"/>
    </xf>
    <xf numFmtId="165" fontId="8" fillId="4" borderId="69" xfId="0" applyNumberFormat="1" applyFont="1" applyFill="1" applyBorder="1"/>
    <xf numFmtId="165" fontId="8" fillId="2" borderId="69" xfId="0" applyNumberFormat="1" applyFont="1" applyFill="1" applyBorder="1"/>
    <xf numFmtId="165" fontId="8" fillId="3" borderId="69" xfId="0" applyNumberFormat="1" applyFont="1" applyFill="1" applyBorder="1"/>
    <xf numFmtId="165" fontId="8" fillId="3" borderId="48" xfId="0" applyNumberFormat="1" applyFont="1" applyFill="1" applyBorder="1"/>
    <xf numFmtId="165" fontId="20" fillId="3" borderId="69" xfId="0" applyNumberFormat="1" applyFont="1" applyFill="1" applyBorder="1"/>
    <xf numFmtId="165" fontId="20" fillId="3" borderId="48" xfId="0" applyNumberFormat="1" applyFont="1" applyFill="1" applyBorder="1"/>
    <xf numFmtId="164" fontId="20" fillId="3" borderId="48" xfId="0" applyNumberFormat="1" applyFont="1" applyFill="1" applyBorder="1"/>
    <xf numFmtId="164" fontId="20" fillId="3" borderId="69" xfId="0" applyNumberFormat="1" applyFont="1" applyFill="1" applyBorder="1"/>
    <xf numFmtId="164" fontId="20" fillId="2" borderId="48" xfId="0" applyNumberFormat="1" applyFont="1" applyFill="1" applyBorder="1"/>
    <xf numFmtId="0" fontId="8" fillId="0" borderId="72" xfId="0" applyFont="1" applyBorder="1"/>
    <xf numFmtId="0" fontId="8" fillId="0" borderId="73" xfId="0" applyFont="1" applyBorder="1"/>
    <xf numFmtId="0" fontId="7" fillId="15" borderId="0" xfId="0" applyFont="1" applyFill="1" applyAlignment="1">
      <alignment horizontal="center" vertical="center" textRotation="90" wrapText="1"/>
    </xf>
    <xf numFmtId="165" fontId="8" fillId="3" borderId="68" xfId="0" applyNumberFormat="1" applyFont="1" applyFill="1" applyBorder="1"/>
    <xf numFmtId="0" fontId="8" fillId="0" borderId="74" xfId="0" applyFont="1" applyBorder="1"/>
    <xf numFmtId="0" fontId="7" fillId="16" borderId="0" xfId="0" applyFont="1" applyFill="1" applyAlignment="1">
      <alignment horizontal="center" vertical="center" textRotation="90" wrapText="1"/>
    </xf>
    <xf numFmtId="0" fontId="16" fillId="13" borderId="75" xfId="0" applyFont="1" applyFill="1" applyBorder="1" applyAlignment="1">
      <alignment horizontal="center" vertical="center" wrapText="1"/>
    </xf>
    <xf numFmtId="171" fontId="8" fillId="4" borderId="69" xfId="0" applyNumberFormat="1" applyFont="1" applyFill="1" applyBorder="1"/>
    <xf numFmtId="0" fontId="16" fillId="13" borderId="76" xfId="0" applyFont="1" applyFill="1" applyBorder="1" applyAlignment="1">
      <alignment horizontal="center" vertical="center" wrapText="1"/>
    </xf>
    <xf numFmtId="0" fontId="16" fillId="0" borderId="76" xfId="0" applyFont="1" applyBorder="1" applyAlignment="1">
      <alignment vertical="center" wrapText="1"/>
    </xf>
    <xf numFmtId="0" fontId="16" fillId="17" borderId="0" xfId="0" applyFont="1" applyFill="1" applyAlignment="1">
      <alignment vertical="center" wrapText="1"/>
    </xf>
    <xf numFmtId="0" fontId="22" fillId="6" borderId="0" xfId="0" applyFont="1" applyFill="1" applyAlignment="1">
      <alignment horizontal="center"/>
    </xf>
    <xf numFmtId="0" fontId="8" fillId="0" borderId="77" xfId="0" applyFont="1" applyBorder="1"/>
    <xf numFmtId="0" fontId="7" fillId="0" borderId="78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7" fillId="0" borderId="58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/>
    </xf>
    <xf numFmtId="0" fontId="7" fillId="0" borderId="58" xfId="0" applyFont="1" applyBorder="1" applyAlignment="1">
      <alignment vertical="top"/>
    </xf>
    <xf numFmtId="0" fontId="8" fillId="0" borderId="80" xfId="0" applyFont="1" applyBorder="1"/>
    <xf numFmtId="0" fontId="8" fillId="0" borderId="81" xfId="0" applyFont="1" applyBorder="1"/>
    <xf numFmtId="0" fontId="8" fillId="0" borderId="82" xfId="0" applyFont="1" applyBorder="1" applyAlignment="1">
      <alignment horizontal="left"/>
    </xf>
    <xf numFmtId="0" fontId="8" fillId="0" borderId="83" xfId="0" applyFont="1" applyBorder="1" applyAlignment="1">
      <alignment horizontal="left"/>
    </xf>
    <xf numFmtId="0" fontId="8" fillId="0" borderId="84" xfId="0" applyFont="1" applyBorder="1" applyAlignment="1">
      <alignment horizontal="left"/>
    </xf>
    <xf numFmtId="0" fontId="26" fillId="0" borderId="85" xfId="4" applyFont="1" applyBorder="1" applyAlignment="1">
      <alignment horizontal="left" indent="1"/>
    </xf>
    <xf numFmtId="0" fontId="11" fillId="0" borderId="83" xfId="4" applyFill="1" applyBorder="1" applyAlignment="1"/>
    <xf numFmtId="0" fontId="11" fillId="0" borderId="86" xfId="4" applyFill="1" applyBorder="1" applyAlignment="1"/>
    <xf numFmtId="0" fontId="11" fillId="0" borderId="87" xfId="4" applyFill="1" applyBorder="1" applyAlignment="1"/>
    <xf numFmtId="0" fontId="8" fillId="0" borderId="88" xfId="0" applyFont="1" applyBorder="1"/>
    <xf numFmtId="0" fontId="8" fillId="0" borderId="86" xfId="0" applyFont="1" applyBorder="1"/>
    <xf numFmtId="0" fontId="20" fillId="0" borderId="83" xfId="0" applyFont="1" applyBorder="1"/>
    <xf numFmtId="0" fontId="27" fillId="0" borderId="83" xfId="0" applyFont="1" applyBorder="1"/>
    <xf numFmtId="0" fontId="27" fillId="0" borderId="86" xfId="0" applyFont="1" applyBorder="1"/>
    <xf numFmtId="0" fontId="8" fillId="0" borderId="85" xfId="0" applyFont="1" applyBorder="1" applyAlignment="1">
      <alignment horizontal="left" indent="1"/>
    </xf>
    <xf numFmtId="0" fontId="27" fillId="0" borderId="87" xfId="0" applyFont="1" applyBorder="1"/>
    <xf numFmtId="0" fontId="8" fillId="0" borderId="89" xfId="0" applyFont="1" applyBorder="1"/>
    <xf numFmtId="0" fontId="8" fillId="0" borderId="90" xfId="0" applyFont="1" applyBorder="1"/>
    <xf numFmtId="0" fontId="8" fillId="0" borderId="91" xfId="0" applyFont="1" applyBorder="1"/>
    <xf numFmtId="0" fontId="8" fillId="0" borderId="92" xfId="0" applyFont="1" applyBorder="1"/>
    <xf numFmtId="0" fontId="8" fillId="0" borderId="90" xfId="0" applyFont="1" applyBorder="1"/>
    <xf numFmtId="0" fontId="8" fillId="0" borderId="93" xfId="0" applyFont="1" applyBorder="1"/>
    <xf numFmtId="0" fontId="8" fillId="0" borderId="0" xfId="0" applyFont="1" applyAlignment="1">
      <alignment horizontal="left" vertical="center"/>
    </xf>
    <xf numFmtId="0" fontId="8" fillId="0" borderId="94" xfId="0" applyFont="1" applyBorder="1"/>
    <xf numFmtId="0" fontId="11" fillId="0" borderId="85" xfId="4" applyBorder="1" applyAlignment="1">
      <alignment horizontal="left" indent="1"/>
    </xf>
    <xf numFmtId="0" fontId="20" fillId="0" borderId="86" xfId="0" applyFont="1" applyBorder="1"/>
    <xf numFmtId="0" fontId="20" fillId="0" borderId="87" xfId="0" applyFont="1" applyBorder="1"/>
    <xf numFmtId="0" fontId="8" fillId="0" borderId="85" xfId="0" applyFont="1" applyBorder="1" applyAlignment="1">
      <alignment horizontal="left"/>
    </xf>
    <xf numFmtId="0" fontId="8" fillId="0" borderId="83" xfId="0" applyFont="1" applyBorder="1" applyAlignment="1">
      <alignment horizontal="left"/>
    </xf>
    <xf numFmtId="0" fontId="8" fillId="0" borderId="83" xfId="0" applyFont="1" applyBorder="1"/>
    <xf numFmtId="0" fontId="8" fillId="0" borderId="84" xfId="0" applyFont="1" applyBorder="1"/>
    <xf numFmtId="0" fontId="20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0" fontId="8" fillId="18" borderId="0" xfId="0" applyFont="1" applyFill="1"/>
    <xf numFmtId="0" fontId="12" fillId="0" borderId="1" xfId="0" applyFont="1" applyBorder="1"/>
    <xf numFmtId="0" fontId="8" fillId="0" borderId="95" xfId="0" applyFont="1" applyBorder="1"/>
    <xf numFmtId="0" fontId="17" fillId="8" borderId="13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0" fontId="0" fillId="0" borderId="0" xfId="0"/>
    <xf numFmtId="0" fontId="7" fillId="19" borderId="96" xfId="0" applyFont="1" applyFill="1" applyBorder="1" applyAlignment="1">
      <alignment horizontal="center"/>
    </xf>
    <xf numFmtId="0" fontId="7" fillId="19" borderId="97" xfId="0" applyFont="1" applyFill="1" applyBorder="1" applyAlignment="1">
      <alignment horizontal="center"/>
    </xf>
    <xf numFmtId="49" fontId="18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20" fillId="0" borderId="98" xfId="0" applyFont="1" applyBorder="1" applyAlignment="1">
      <alignment horizontal="left"/>
    </xf>
    <xf numFmtId="0" fontId="20" fillId="0" borderId="99" xfId="0" applyFont="1" applyBorder="1" applyAlignment="1">
      <alignment horizontal="left"/>
    </xf>
    <xf numFmtId="0" fontId="20" fillId="0" borderId="100" xfId="0" applyFont="1" applyBorder="1" applyAlignment="1">
      <alignment horizontal="left"/>
    </xf>
    <xf numFmtId="0" fontId="29" fillId="0" borderId="0" xfId="0" applyFont="1"/>
    <xf numFmtId="0" fontId="18" fillId="0" borderId="98" xfId="0" applyFont="1" applyBorder="1" applyAlignment="1">
      <alignment horizontal="left"/>
    </xf>
    <xf numFmtId="0" fontId="18" fillId="0" borderId="99" xfId="0" applyFont="1" applyBorder="1" applyAlignment="1">
      <alignment horizontal="left"/>
    </xf>
    <xf numFmtId="0" fontId="18" fillId="0" borderId="100" xfId="0" applyFont="1" applyBorder="1" applyAlignment="1">
      <alignment horizontal="left"/>
    </xf>
    <xf numFmtId="0" fontId="30" fillId="0" borderId="0" xfId="0" applyFont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center" vertical="center" wrapText="1"/>
    </xf>
    <xf numFmtId="0" fontId="16" fillId="13" borderId="66" xfId="0" applyFont="1" applyFill="1" applyBorder="1" applyAlignment="1">
      <alignment horizontal="center" vertical="center" wrapText="1"/>
    </xf>
    <xf numFmtId="5" fontId="8" fillId="3" borderId="48" xfId="0" applyNumberFormat="1" applyFont="1" applyFill="1" applyBorder="1"/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20" fillId="0" borderId="101" xfId="0" applyFont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10" fontId="0" fillId="0" borderId="0" xfId="1" applyNumberFormat="1" applyFont="1"/>
    <xf numFmtId="44" fontId="0" fillId="0" borderId="0" xfId="5" applyFont="1"/>
    <xf numFmtId="0" fontId="8" fillId="20" borderId="24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center" vertical="center" wrapText="1"/>
    </xf>
    <xf numFmtId="0" fontId="8" fillId="20" borderId="103" xfId="0" applyFont="1" applyFill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20" borderId="104" xfId="0" applyFont="1" applyFill="1" applyBorder="1" applyAlignment="1">
      <alignment horizontal="center" vertical="center" wrapText="1"/>
    </xf>
    <xf numFmtId="0" fontId="8" fillId="20" borderId="22" xfId="0" applyFont="1" applyFill="1" applyBorder="1" applyAlignment="1">
      <alignment horizontal="center" vertical="center" wrapText="1"/>
    </xf>
    <xf numFmtId="0" fontId="8" fillId="20" borderId="105" xfId="0" applyFont="1" applyFill="1" applyBorder="1" applyAlignment="1">
      <alignment horizontal="center" vertical="center" wrapText="1"/>
    </xf>
    <xf numFmtId="0" fontId="8" fillId="20" borderId="106" xfId="0" applyFont="1" applyFill="1" applyBorder="1" applyAlignment="1">
      <alignment horizontal="center" vertical="center" wrapText="1"/>
    </xf>
    <xf numFmtId="0" fontId="8" fillId="20" borderId="25" xfId="0" applyFont="1" applyFill="1" applyBorder="1" applyAlignment="1">
      <alignment horizontal="center" vertical="center" wrapText="1"/>
    </xf>
    <xf numFmtId="0" fontId="8" fillId="20" borderId="107" xfId="0" applyFont="1" applyFill="1" applyBorder="1" applyAlignment="1">
      <alignment horizontal="center" vertical="center" wrapText="1"/>
    </xf>
    <xf numFmtId="9" fontId="8" fillId="4" borderId="45" xfId="0" applyNumberFormat="1" applyFont="1" applyFill="1" applyBorder="1"/>
    <xf numFmtId="9" fontId="8" fillId="3" borderId="48" xfId="0" applyNumberFormat="1" applyFont="1" applyFill="1" applyBorder="1"/>
    <xf numFmtId="9" fontId="8" fillId="4" borderId="48" xfId="0" applyNumberFormat="1" applyFont="1" applyFill="1" applyBorder="1"/>
    <xf numFmtId="9" fontId="8" fillId="3" borderId="51" xfId="0" applyNumberFormat="1" applyFont="1" applyFill="1" applyBorder="1"/>
    <xf numFmtId="9" fontId="8" fillId="4" borderId="51" xfId="0" applyNumberFormat="1" applyFont="1" applyFill="1" applyBorder="1"/>
    <xf numFmtId="37" fontId="8" fillId="0" borderId="0" xfId="0" applyNumberFormat="1" applyFont="1" applyAlignment="1">
      <alignment horizontal="center"/>
    </xf>
    <xf numFmtId="0" fontId="7" fillId="0" borderId="66" xfId="0" applyFont="1" applyBorder="1" applyAlignment="1">
      <alignment horizontal="right" vertical="center"/>
    </xf>
    <xf numFmtId="165" fontId="8" fillId="4" borderId="48" xfId="0" applyNumberFormat="1" applyFont="1" applyFill="1" applyBorder="1"/>
    <xf numFmtId="0" fontId="7" fillId="0" borderId="0" xfId="0" applyFont="1" applyAlignment="1">
      <alignment horizontal="right" vertical="center"/>
    </xf>
    <xf numFmtId="0" fontId="7" fillId="0" borderId="108" xfId="0" applyFont="1" applyBorder="1" applyAlignment="1">
      <alignment horizontal="right" vertical="center"/>
    </xf>
    <xf numFmtId="168" fontId="0" fillId="3" borderId="0" xfId="0" applyNumberFormat="1" applyFill="1"/>
    <xf numFmtId="0" fontId="7" fillId="16" borderId="0" xfId="0" applyFont="1" applyFill="1" applyAlignment="1">
      <alignment horizontal="center" vertical="center" textRotation="90" wrapText="1"/>
    </xf>
    <xf numFmtId="0" fontId="16" fillId="13" borderId="75" xfId="0" applyFont="1" applyFill="1" applyBorder="1" applyAlignment="1">
      <alignment horizontal="center" vertical="center" wrapText="1"/>
    </xf>
    <xf numFmtId="0" fontId="16" fillId="13" borderId="7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/>
    </xf>
    <xf numFmtId="0" fontId="7" fillId="0" borderId="109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7" fillId="0" borderId="110" xfId="0" applyFont="1" applyBorder="1" applyAlignment="1">
      <alignment horizontal="left" vertical="center"/>
    </xf>
    <xf numFmtId="0" fontId="7" fillId="0" borderId="111" xfId="0" applyFont="1" applyBorder="1" applyAlignment="1">
      <alignment horizontal="center" vertical="top"/>
    </xf>
    <xf numFmtId="0" fontId="7" fillId="0" borderId="80" xfId="0" applyFont="1" applyBorder="1" applyAlignment="1">
      <alignment horizontal="center" vertical="top"/>
    </xf>
    <xf numFmtId="0" fontId="7" fillId="0" borderId="110" xfId="0" applyFont="1" applyBorder="1" applyAlignment="1">
      <alignment horizontal="center" vertical="top"/>
    </xf>
    <xf numFmtId="0" fontId="7" fillId="0" borderId="112" xfId="0" applyFont="1" applyBorder="1" applyAlignment="1">
      <alignment vertical="top"/>
    </xf>
    <xf numFmtId="0" fontId="8" fillId="0" borderId="82" xfId="0" applyFont="1" applyBorder="1"/>
    <xf numFmtId="0" fontId="8" fillId="0" borderId="83" xfId="0" applyFont="1" applyBorder="1"/>
    <xf numFmtId="0" fontId="8" fillId="0" borderId="84" xfId="0" applyFont="1" applyBorder="1"/>
    <xf numFmtId="0" fontId="0" fillId="0" borderId="113" xfId="0" applyBorder="1"/>
    <xf numFmtId="0" fontId="0" fillId="0" borderId="5" xfId="0" applyBorder="1"/>
    <xf numFmtId="0" fontId="0" fillId="0" borderId="114" xfId="0" applyBorder="1"/>
    <xf numFmtId="0" fontId="0" fillId="0" borderId="115" xfId="0" applyBorder="1"/>
    <xf numFmtId="0" fontId="8" fillId="0" borderId="11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84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117" xfId="0" applyFont="1" applyBorder="1" applyAlignment="1">
      <alignment vertical="top"/>
    </xf>
    <xf numFmtId="0" fontId="11" fillId="0" borderId="85" xfId="4" applyFill="1" applyBorder="1" applyAlignment="1">
      <alignment horizontal="left" vertical="top" wrapText="1"/>
    </xf>
    <xf numFmtId="0" fontId="11" fillId="0" borderId="83" xfId="4" applyFill="1" applyBorder="1" applyAlignment="1">
      <alignment horizontal="left" vertical="top" wrapText="1"/>
    </xf>
    <xf numFmtId="0" fontId="11" fillId="0" borderId="84" xfId="4" applyFill="1" applyBorder="1" applyAlignment="1">
      <alignment horizontal="left" vertical="top" wrapText="1"/>
    </xf>
    <xf numFmtId="0" fontId="11" fillId="0" borderId="86" xfId="4" applyBorder="1" applyAlignment="1">
      <alignment vertical="top" wrapText="1"/>
    </xf>
    <xf numFmtId="0" fontId="11" fillId="0" borderId="83" xfId="4" applyBorder="1" applyAlignment="1">
      <alignment vertical="top" wrapText="1"/>
    </xf>
    <xf numFmtId="0" fontId="11" fillId="0" borderId="87" xfId="4" applyBorder="1" applyAlignment="1">
      <alignment vertical="top" wrapText="1"/>
    </xf>
    <xf numFmtId="0" fontId="11" fillId="0" borderId="85" xfId="4" applyBorder="1" applyAlignment="1">
      <alignment horizontal="left" vertical="top" wrapText="1"/>
    </xf>
    <xf numFmtId="0" fontId="11" fillId="0" borderId="83" xfId="4" applyBorder="1" applyAlignment="1">
      <alignment horizontal="left" vertical="top" wrapText="1"/>
    </xf>
    <xf numFmtId="0" fontId="11" fillId="0" borderId="84" xfId="4" applyBorder="1" applyAlignment="1">
      <alignment horizontal="left" vertical="top" wrapText="1"/>
    </xf>
    <xf numFmtId="0" fontId="8" fillId="0" borderId="85" xfId="0" applyFont="1" applyBorder="1" applyAlignment="1">
      <alignment vertical="top"/>
    </xf>
    <xf numFmtId="0" fontId="8" fillId="0" borderId="83" xfId="0" applyFont="1" applyBorder="1" applyAlignment="1">
      <alignment vertical="top"/>
    </xf>
    <xf numFmtId="0" fontId="8" fillId="0" borderId="86" xfId="0" applyFont="1" applyBorder="1" applyAlignment="1">
      <alignment vertical="top"/>
    </xf>
    <xf numFmtId="0" fontId="8" fillId="0" borderId="87" xfId="0" applyFont="1" applyBorder="1" applyAlignment="1">
      <alignment vertical="top"/>
    </xf>
    <xf numFmtId="0" fontId="8" fillId="0" borderId="118" xfId="0" applyFont="1" applyBorder="1"/>
    <xf numFmtId="0" fontId="8" fillId="0" borderId="92" xfId="0" applyFont="1" applyBorder="1"/>
    <xf numFmtId="0" fontId="8" fillId="0" borderId="119" xfId="0" applyFont="1" applyBorder="1"/>
    <xf numFmtId="0" fontId="8" fillId="0" borderId="91" xfId="0" applyFont="1" applyBorder="1" applyAlignment="1">
      <alignment vertical="top"/>
    </xf>
    <xf numFmtId="0" fontId="8" fillId="0" borderId="92" xfId="0" applyFont="1" applyBorder="1" applyAlignment="1">
      <alignment vertical="top"/>
    </xf>
    <xf numFmtId="0" fontId="8" fillId="0" borderId="90" xfId="0" applyFont="1" applyBorder="1" applyAlignment="1">
      <alignment vertical="top"/>
    </xf>
    <xf numFmtId="0" fontId="8" fillId="0" borderId="93" xfId="0" applyFont="1" applyBorder="1" applyAlignment="1">
      <alignment vertical="top"/>
    </xf>
    <xf numFmtId="0" fontId="8" fillId="0" borderId="94" xfId="0" applyFont="1" applyBorder="1" applyAlignment="1">
      <alignment horizontal="left" vertical="center"/>
    </xf>
    <xf numFmtId="0" fontId="8" fillId="0" borderId="94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111" xfId="0" applyFont="1" applyBorder="1" applyAlignment="1">
      <alignment vertical="top"/>
    </xf>
    <xf numFmtId="0" fontId="8" fillId="0" borderId="79" xfId="0" applyFont="1" applyBorder="1" applyAlignment="1">
      <alignment vertical="top"/>
    </xf>
    <xf numFmtId="0" fontId="8" fillId="0" borderId="120" xfId="0" applyFont="1" applyBorder="1" applyAlignment="1">
      <alignment vertical="top"/>
    </xf>
    <xf numFmtId="0" fontId="8" fillId="0" borderId="113" xfId="0" applyFont="1" applyBorder="1" applyAlignment="1">
      <alignment vertical="top"/>
    </xf>
    <xf numFmtId="0" fontId="8" fillId="0" borderId="82" xfId="0" applyFont="1" applyBorder="1"/>
    <xf numFmtId="0" fontId="11" fillId="0" borderId="116" xfId="4" applyFill="1" applyBorder="1" applyAlignment="1"/>
    <xf numFmtId="0" fontId="11" fillId="0" borderId="2" xfId="4" applyFill="1" applyBorder="1" applyAlignment="1"/>
    <xf numFmtId="0" fontId="11" fillId="0" borderId="113" xfId="4" applyFill="1" applyBorder="1" applyAlignment="1"/>
    <xf numFmtId="0" fontId="11" fillId="0" borderId="5" xfId="4" applyFill="1" applyBorder="1" applyAlignment="1"/>
    <xf numFmtId="0" fontId="11" fillId="0" borderId="117" xfId="4" applyFill="1" applyBorder="1" applyAlignment="1"/>
    <xf numFmtId="0" fontId="11" fillId="0" borderId="83" xfId="4" applyBorder="1"/>
    <xf numFmtId="0" fontId="30" fillId="0" borderId="83" xfId="4" applyFont="1" applyBorder="1"/>
    <xf numFmtId="0" fontId="8" fillId="0" borderId="86" xfId="0" applyFont="1" applyBorder="1"/>
    <xf numFmtId="0" fontId="11" fillId="0" borderId="84" xfId="4" applyFill="1" applyBorder="1" applyAlignment="1"/>
    <xf numFmtId="0" fontId="8" fillId="0" borderId="119" xfId="0" applyFont="1" applyBorder="1" applyAlignment="1">
      <alignment vertical="top"/>
    </xf>
    <xf numFmtId="0" fontId="23" fillId="0" borderId="0" xfId="0" applyFont="1" applyAlignment="1">
      <alignment vertical="center" textRotation="90" wrapText="1"/>
    </xf>
    <xf numFmtId="0" fontId="23" fillId="18" borderId="0" xfId="0" applyFont="1" applyFill="1" applyAlignment="1">
      <alignment vertical="center" textRotation="90" wrapText="1"/>
    </xf>
    <xf numFmtId="0" fontId="0" fillId="18" borderId="0" xfId="0" applyFill="1"/>
    <xf numFmtId="6" fontId="5" fillId="0" borderId="0" xfId="0" applyNumberFormat="1" applyFont="1" applyFill="1"/>
    <xf numFmtId="0" fontId="6" fillId="0" borderId="0" xfId="0" applyFont="1" applyFill="1" applyAlignment="1">
      <alignment horizontal="right" wrapText="1"/>
    </xf>
    <xf numFmtId="2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wrapText="1"/>
    </xf>
    <xf numFmtId="0" fontId="6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right"/>
    </xf>
    <xf numFmtId="0" fontId="0" fillId="0" borderId="0" xfId="0" applyFont="1" applyAlignment="1">
      <alignment vertical="center" wrapText="1"/>
    </xf>
    <xf numFmtId="0" fontId="0" fillId="0" borderId="0" xfId="0" applyFont="1"/>
    <xf numFmtId="169" fontId="0" fillId="0" borderId="0" xfId="0" applyNumberFormat="1" applyFont="1" applyAlignment="1">
      <alignment vertical="center" wrapText="1"/>
    </xf>
    <xf numFmtId="169" fontId="0" fillId="0" borderId="0" xfId="0" applyNumberFormat="1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7" fillId="0" borderId="0" xfId="0" applyFont="1" applyFill="1"/>
  </cellXfs>
  <cellStyles count="6">
    <cellStyle name="Comma 19 2" xfId="2" xr:uid="{A8238C15-6ABD-478B-9428-B1A39ADCF535}"/>
    <cellStyle name="Currency" xfId="5" builtinId="4"/>
    <cellStyle name="Hyperlink" xfId="4" builtinId="8"/>
    <cellStyle name="Normal" xfId="0" builtinId="0"/>
    <cellStyle name="Percent" xfId="1" builtinId="5"/>
    <cellStyle name="Percent 46" xfId="3" xr:uid="{589071D5-C1C1-47F6-9892-1A6688ECCE9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uantaservices-my.sharepoint.com/personal/michael_mount_quantaservices_com/Documents/Documents/Industry%20Reference%20Materials/NREL%20ATB%20and%20other%20NREL%20Cost%20data/2024_v3_Workbook_Corrected04_02_2025.xlsx" TargetMode="External"/><Relationship Id="rId1" Type="http://schemas.openxmlformats.org/officeDocument/2006/relationships/externalLinkPath" Target="/personal/michael_mount_quantaservices_com/Documents/Documents/Industry%20Reference%20Materials/NREL%20ATB%20and%20other%20NREL%20Cost%20data/2024_v3_Workbook_Corrected04_0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ace and Contents"/>
      <sheetName val="Financial Definitions"/>
      <sheetName val="Financial and CRP Inputs"/>
      <sheetName val="Land-Based Wind"/>
      <sheetName val="Fixed-Bottom Offshore Wind"/>
      <sheetName val="Floating Offshore Wind"/>
      <sheetName val="Distributed Wind"/>
      <sheetName val="Solar - Utility PV"/>
      <sheetName val="Solar - PV Dist. Comm"/>
      <sheetName val="Solar - PV Dist. Res"/>
      <sheetName val="Solar - CSP"/>
      <sheetName val="Geothermal"/>
      <sheetName val="Hydropower"/>
      <sheetName val="Nuclear"/>
      <sheetName val="Biopower"/>
      <sheetName val="Coal_FE"/>
      <sheetName val="Natural Gas_FE"/>
      <sheetName val="Natural Gas Fuel Cell_FE"/>
      <sheetName val="Coal_Retrofits"/>
      <sheetName val="Natural Gas_Retrofits"/>
      <sheetName val="Utility-Scale Battery Storage"/>
      <sheetName val="Commercial Battery Storage"/>
      <sheetName val="Residential Battery Storage"/>
      <sheetName val="Utility-Scale PV-Plus-Battery"/>
      <sheetName val="Pumped Storage Hydropower"/>
      <sheetName val="PSH One New Res"/>
      <sheetName val="WACC Calc"/>
      <sheetName val="Tax Credits"/>
      <sheetName val="Summary"/>
      <sheetName val="Summary_CAPEX"/>
      <sheetName val="Summary_CF"/>
      <sheetName val="Summary_FCR"/>
      <sheetName val="Summary_LCOE"/>
      <sheetName val="Summary_FOM"/>
      <sheetName val="Summary_VOM"/>
      <sheetName val="Summary_Fuel"/>
      <sheetName val="LCOE Range"/>
      <sheetName val="PV OCC"/>
      <sheetName val="Program Goals"/>
    </sheetNames>
    <sheetDataSet>
      <sheetData sheetId="0" refreshError="1"/>
      <sheetData sheetId="1" refreshError="1"/>
      <sheetData sheetId="2" refreshError="1">
        <row r="5">
          <cell r="B5" t="str">
            <v>R&amp;D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263">
          <cell r="F263">
            <v>2.7389727347000001E-2</v>
          </cell>
          <cell r="G263">
            <v>2.5555483703789999E-2</v>
          </cell>
          <cell r="H263">
            <v>2.501666666667E-2</v>
          </cell>
          <cell r="I263">
            <v>2.5000000000000001E-2</v>
          </cell>
          <cell r="J263">
            <v>2.5000000000000001E-2</v>
          </cell>
          <cell r="K263">
            <v>2.5000000000000001E-2</v>
          </cell>
          <cell r="L263">
            <v>2.5000000000000001E-2</v>
          </cell>
          <cell r="M263">
            <v>2.5000000000000001E-2</v>
          </cell>
          <cell r="N263">
            <v>2.5000000000000001E-2</v>
          </cell>
          <cell r="O263">
            <v>2.5000000000000001E-2</v>
          </cell>
          <cell r="P263">
            <v>2.5000000000000001E-2</v>
          </cell>
          <cell r="Q263">
            <v>2.5000000000000001E-2</v>
          </cell>
          <cell r="R263">
            <v>2.5000000000000001E-2</v>
          </cell>
          <cell r="S263">
            <v>2.5000000000000001E-2</v>
          </cell>
          <cell r="T263">
            <v>2.5000000000000001E-2</v>
          </cell>
          <cell r="U263">
            <v>2.5000000000000001E-2</v>
          </cell>
          <cell r="V263">
            <v>2.5000000000000001E-2</v>
          </cell>
          <cell r="W263">
            <v>2.5000000000000001E-2</v>
          </cell>
          <cell r="X263">
            <v>2.5000000000000001E-2</v>
          </cell>
          <cell r="Y263">
            <v>2.5000000000000001E-2</v>
          </cell>
          <cell r="Z263">
            <v>2.5000000000000001E-2</v>
          </cell>
          <cell r="AA263">
            <v>2.5000000000000001E-2</v>
          </cell>
          <cell r="AB263">
            <v>2.5000000000000001E-2</v>
          </cell>
          <cell r="AC263">
            <v>2.5000000000000001E-2</v>
          </cell>
          <cell r="AD263">
            <v>2.5000000000000001E-2</v>
          </cell>
          <cell r="AE263">
            <v>2.5000000000000001E-2</v>
          </cell>
          <cell r="AF263">
            <v>2.5000000000000001E-2</v>
          </cell>
          <cell r="AG263">
            <v>2.5000000000000001E-2</v>
          </cell>
          <cell r="AH263">
            <v>2.5000000000000001E-2</v>
          </cell>
        </row>
        <row r="264">
          <cell r="F264">
            <v>0.08</v>
          </cell>
          <cell r="G264">
            <v>0.08</v>
          </cell>
          <cell r="H264">
            <v>0.08</v>
          </cell>
          <cell r="I264">
            <v>0.08</v>
          </cell>
          <cell r="J264">
            <v>0.08</v>
          </cell>
          <cell r="K264">
            <v>0.08</v>
          </cell>
          <cell r="L264">
            <v>0.08</v>
          </cell>
          <cell r="M264">
            <v>0.08</v>
          </cell>
          <cell r="N264">
            <v>0.08</v>
          </cell>
          <cell r="O264">
            <v>0.08</v>
          </cell>
          <cell r="P264">
            <v>0.08</v>
          </cell>
          <cell r="Q264">
            <v>0.08</v>
          </cell>
          <cell r="R264">
            <v>0.08</v>
          </cell>
          <cell r="S264">
            <v>0.08</v>
          </cell>
          <cell r="T264">
            <v>0.08</v>
          </cell>
          <cell r="U264">
            <v>0.08</v>
          </cell>
          <cell r="V264">
            <v>0.08</v>
          </cell>
          <cell r="W264">
            <v>0.08</v>
          </cell>
          <cell r="X264">
            <v>0.08</v>
          </cell>
          <cell r="Y264">
            <v>0.08</v>
          </cell>
          <cell r="Z264">
            <v>0.08</v>
          </cell>
          <cell r="AA264">
            <v>0.08</v>
          </cell>
          <cell r="AB264">
            <v>0.08</v>
          </cell>
          <cell r="AC264">
            <v>0.08</v>
          </cell>
          <cell r="AD264">
            <v>0.08</v>
          </cell>
          <cell r="AE264">
            <v>0.08</v>
          </cell>
          <cell r="AF264">
            <v>0.08</v>
          </cell>
          <cell r="AG264">
            <v>0.08</v>
          </cell>
          <cell r="AH264">
            <v>0.08</v>
          </cell>
        </row>
        <row r="265">
          <cell r="F265">
            <v>0.08</v>
          </cell>
          <cell r="G265">
            <v>0.08</v>
          </cell>
          <cell r="H265">
            <v>0.08</v>
          </cell>
          <cell r="I265">
            <v>0.08</v>
          </cell>
          <cell r="J265">
            <v>0.08</v>
          </cell>
          <cell r="K265">
            <v>0.08</v>
          </cell>
          <cell r="L265">
            <v>0.08</v>
          </cell>
          <cell r="M265">
            <v>0.08</v>
          </cell>
          <cell r="N265">
            <v>0.08</v>
          </cell>
          <cell r="O265">
            <v>0.08</v>
          </cell>
          <cell r="P265">
            <v>0.08</v>
          </cell>
          <cell r="Q265">
            <v>0.08</v>
          </cell>
          <cell r="R265">
            <v>0.08</v>
          </cell>
          <cell r="S265">
            <v>0.08</v>
          </cell>
          <cell r="T265">
            <v>0.08</v>
          </cell>
          <cell r="U265">
            <v>0.08</v>
          </cell>
          <cell r="V265">
            <v>0.08</v>
          </cell>
          <cell r="W265">
            <v>0.08</v>
          </cell>
          <cell r="X265">
            <v>0.08</v>
          </cell>
          <cell r="Y265">
            <v>0.08</v>
          </cell>
          <cell r="Z265">
            <v>0.08</v>
          </cell>
          <cell r="AA265">
            <v>0.08</v>
          </cell>
          <cell r="AB265">
            <v>0.08</v>
          </cell>
          <cell r="AC265">
            <v>0.08</v>
          </cell>
          <cell r="AD265">
            <v>0.08</v>
          </cell>
          <cell r="AE265">
            <v>0.08</v>
          </cell>
          <cell r="AF265">
            <v>0.08</v>
          </cell>
          <cell r="AG265">
            <v>0.08</v>
          </cell>
          <cell r="AH265">
            <v>0.08</v>
          </cell>
        </row>
        <row r="266">
          <cell r="F266">
            <v>0.08</v>
          </cell>
          <cell r="G266">
            <v>0.08</v>
          </cell>
          <cell r="H266">
            <v>0.08</v>
          </cell>
          <cell r="I266">
            <v>0.08</v>
          </cell>
          <cell r="J266">
            <v>0.08</v>
          </cell>
          <cell r="K266">
            <v>0.08</v>
          </cell>
          <cell r="L266">
            <v>0.08</v>
          </cell>
          <cell r="M266">
            <v>0.08</v>
          </cell>
          <cell r="N266">
            <v>0.08</v>
          </cell>
          <cell r="O266">
            <v>0.08</v>
          </cell>
          <cell r="P266">
            <v>0.08</v>
          </cell>
          <cell r="Q266">
            <v>0.08</v>
          </cell>
          <cell r="R266">
            <v>0.08</v>
          </cell>
          <cell r="S266">
            <v>0.08</v>
          </cell>
          <cell r="T266">
            <v>0.08</v>
          </cell>
          <cell r="U266">
            <v>0.08</v>
          </cell>
          <cell r="V266">
            <v>0.08</v>
          </cell>
          <cell r="W266">
            <v>0.08</v>
          </cell>
          <cell r="X266">
            <v>0.08</v>
          </cell>
          <cell r="Y266">
            <v>0.08</v>
          </cell>
          <cell r="Z266">
            <v>0.08</v>
          </cell>
          <cell r="AA266">
            <v>0.08</v>
          </cell>
          <cell r="AB266">
            <v>0.08</v>
          </cell>
          <cell r="AC266">
            <v>0.08</v>
          </cell>
          <cell r="AD266">
            <v>0.08</v>
          </cell>
          <cell r="AE266">
            <v>0.08</v>
          </cell>
          <cell r="AF266">
            <v>0.08</v>
          </cell>
          <cell r="AG266">
            <v>0.08</v>
          </cell>
          <cell r="AH266">
            <v>0.08</v>
          </cell>
        </row>
        <row r="270">
          <cell r="F270">
            <v>7.0000000000000007E-2</v>
          </cell>
          <cell r="G270">
            <v>7.0000000000000007E-2</v>
          </cell>
          <cell r="H270">
            <v>7.0000000000000007E-2</v>
          </cell>
          <cell r="I270">
            <v>7.0000000000000007E-2</v>
          </cell>
          <cell r="J270">
            <v>7.0000000000000007E-2</v>
          </cell>
          <cell r="K270">
            <v>7.0000000000000007E-2</v>
          </cell>
          <cell r="L270">
            <v>7.0000000000000007E-2</v>
          </cell>
          <cell r="M270">
            <v>7.0000000000000007E-2</v>
          </cell>
          <cell r="N270">
            <v>7.0000000000000007E-2</v>
          </cell>
          <cell r="O270">
            <v>7.0000000000000007E-2</v>
          </cell>
          <cell r="P270">
            <v>7.0000000000000007E-2</v>
          </cell>
          <cell r="Q270">
            <v>7.0000000000000007E-2</v>
          </cell>
          <cell r="R270">
            <v>7.0000000000000007E-2</v>
          </cell>
          <cell r="S270">
            <v>7.0000000000000007E-2</v>
          </cell>
          <cell r="T270">
            <v>7.0000000000000007E-2</v>
          </cell>
          <cell r="U270">
            <v>7.0000000000000007E-2</v>
          </cell>
          <cell r="V270">
            <v>7.0000000000000007E-2</v>
          </cell>
          <cell r="W270">
            <v>7.0000000000000007E-2</v>
          </cell>
          <cell r="X270">
            <v>7.0000000000000007E-2</v>
          </cell>
          <cell r="Y270">
            <v>7.0000000000000007E-2</v>
          </cell>
          <cell r="Z270">
            <v>7.0000000000000007E-2</v>
          </cell>
          <cell r="AA270">
            <v>7.0000000000000007E-2</v>
          </cell>
          <cell r="AB270">
            <v>7.0000000000000007E-2</v>
          </cell>
          <cell r="AC270">
            <v>7.0000000000000007E-2</v>
          </cell>
          <cell r="AD270">
            <v>7.0000000000000007E-2</v>
          </cell>
          <cell r="AE270">
            <v>7.0000000000000007E-2</v>
          </cell>
          <cell r="AF270">
            <v>7.0000000000000007E-2</v>
          </cell>
          <cell r="AG270">
            <v>7.0000000000000007E-2</v>
          </cell>
          <cell r="AH270">
            <v>7.0000000000000007E-2</v>
          </cell>
        </row>
        <row r="271">
          <cell r="F271">
            <v>0.105</v>
          </cell>
          <cell r="G271">
            <v>0.105</v>
          </cell>
          <cell r="H271">
            <v>0.105</v>
          </cell>
          <cell r="I271">
            <v>0.105</v>
          </cell>
          <cell r="J271">
            <v>0.105</v>
          </cell>
          <cell r="K271">
            <v>0.105</v>
          </cell>
          <cell r="L271">
            <v>0.105</v>
          </cell>
          <cell r="M271">
            <v>0.105</v>
          </cell>
          <cell r="N271">
            <v>0.105</v>
          </cell>
          <cell r="O271">
            <v>0.105</v>
          </cell>
          <cell r="P271">
            <v>0.105</v>
          </cell>
          <cell r="Q271">
            <v>0.105</v>
          </cell>
          <cell r="R271">
            <v>0.105</v>
          </cell>
          <cell r="S271">
            <v>0.105</v>
          </cell>
          <cell r="T271">
            <v>0.105</v>
          </cell>
          <cell r="U271">
            <v>0.105</v>
          </cell>
          <cell r="V271">
            <v>0.105</v>
          </cell>
          <cell r="W271">
            <v>0.105</v>
          </cell>
          <cell r="X271">
            <v>0.105</v>
          </cell>
          <cell r="Y271">
            <v>0.105</v>
          </cell>
          <cell r="Z271">
            <v>0.105</v>
          </cell>
          <cell r="AA271">
            <v>0.105</v>
          </cell>
          <cell r="AB271">
            <v>0.105</v>
          </cell>
          <cell r="AC271">
            <v>0.105</v>
          </cell>
          <cell r="AD271">
            <v>0.105</v>
          </cell>
          <cell r="AE271">
            <v>0.105</v>
          </cell>
          <cell r="AF271">
            <v>0.105</v>
          </cell>
          <cell r="AG271">
            <v>0.105</v>
          </cell>
          <cell r="AH271">
            <v>0.105</v>
          </cell>
        </row>
        <row r="272">
          <cell r="F272">
            <v>0.105</v>
          </cell>
          <cell r="G272">
            <v>0.105</v>
          </cell>
          <cell r="H272">
            <v>0.105</v>
          </cell>
          <cell r="I272">
            <v>0.105</v>
          </cell>
          <cell r="J272">
            <v>0.105</v>
          </cell>
          <cell r="K272">
            <v>0.105</v>
          </cell>
          <cell r="L272">
            <v>0.105</v>
          </cell>
          <cell r="M272">
            <v>0.105</v>
          </cell>
          <cell r="N272">
            <v>0.105</v>
          </cell>
          <cell r="O272">
            <v>0.105</v>
          </cell>
          <cell r="P272">
            <v>0.105</v>
          </cell>
          <cell r="Q272">
            <v>0.105</v>
          </cell>
          <cell r="R272">
            <v>0.105</v>
          </cell>
          <cell r="S272">
            <v>0.105</v>
          </cell>
          <cell r="T272">
            <v>0.105</v>
          </cell>
          <cell r="U272">
            <v>0.105</v>
          </cell>
          <cell r="V272">
            <v>0.105</v>
          </cell>
          <cell r="W272">
            <v>0.105</v>
          </cell>
          <cell r="X272">
            <v>0.105</v>
          </cell>
          <cell r="Y272">
            <v>0.105</v>
          </cell>
          <cell r="Z272">
            <v>0.105</v>
          </cell>
          <cell r="AA272">
            <v>0.105</v>
          </cell>
          <cell r="AB272">
            <v>0.105</v>
          </cell>
          <cell r="AC272">
            <v>0.105</v>
          </cell>
          <cell r="AD272">
            <v>0.105</v>
          </cell>
          <cell r="AE272">
            <v>0.105</v>
          </cell>
          <cell r="AF272">
            <v>0.105</v>
          </cell>
          <cell r="AG272">
            <v>0.105</v>
          </cell>
          <cell r="AH272">
            <v>0.105</v>
          </cell>
        </row>
        <row r="273">
          <cell r="F273">
            <v>0.105</v>
          </cell>
          <cell r="G273">
            <v>0.105</v>
          </cell>
          <cell r="H273">
            <v>0.105</v>
          </cell>
          <cell r="I273">
            <v>0.105</v>
          </cell>
          <cell r="J273">
            <v>0.105</v>
          </cell>
          <cell r="K273">
            <v>0.105</v>
          </cell>
          <cell r="L273">
            <v>0.105</v>
          </cell>
          <cell r="M273">
            <v>0.105</v>
          </cell>
          <cell r="N273">
            <v>0.105</v>
          </cell>
          <cell r="O273">
            <v>0.105</v>
          </cell>
          <cell r="P273">
            <v>0.105</v>
          </cell>
          <cell r="Q273">
            <v>0.105</v>
          </cell>
          <cell r="R273">
            <v>0.105</v>
          </cell>
          <cell r="S273">
            <v>0.105</v>
          </cell>
          <cell r="T273">
            <v>0.105</v>
          </cell>
          <cell r="U273">
            <v>0.105</v>
          </cell>
          <cell r="V273">
            <v>0.105</v>
          </cell>
          <cell r="W273">
            <v>0.105</v>
          </cell>
          <cell r="X273">
            <v>0.105</v>
          </cell>
          <cell r="Y273">
            <v>0.105</v>
          </cell>
          <cell r="Z273">
            <v>0.105</v>
          </cell>
          <cell r="AA273">
            <v>0.105</v>
          </cell>
          <cell r="AB273">
            <v>0.105</v>
          </cell>
          <cell r="AC273">
            <v>0.105</v>
          </cell>
          <cell r="AD273">
            <v>0.105</v>
          </cell>
          <cell r="AE273">
            <v>0.105</v>
          </cell>
          <cell r="AF273">
            <v>0.105</v>
          </cell>
          <cell r="AG273">
            <v>0.105</v>
          </cell>
          <cell r="AH273">
            <v>0.105</v>
          </cell>
        </row>
        <row r="277">
          <cell r="F277">
            <v>0.55000000000000004</v>
          </cell>
          <cell r="G277">
            <v>0.55000000000000004</v>
          </cell>
          <cell r="H277">
            <v>0.55000000000000004</v>
          </cell>
          <cell r="I277">
            <v>0.55000000000000004</v>
          </cell>
          <cell r="J277">
            <v>0.55000000000000004</v>
          </cell>
          <cell r="K277">
            <v>0.55000000000000004</v>
          </cell>
          <cell r="L277">
            <v>0.55000000000000004</v>
          </cell>
          <cell r="M277">
            <v>0.55000000000000004</v>
          </cell>
          <cell r="N277">
            <v>0.55000000000000004</v>
          </cell>
          <cell r="O277">
            <v>0.55000000000000004</v>
          </cell>
          <cell r="P277">
            <v>0.55000000000000004</v>
          </cell>
          <cell r="Q277">
            <v>0.55000000000000004</v>
          </cell>
          <cell r="R277">
            <v>0.55000000000000004</v>
          </cell>
          <cell r="S277">
            <v>0.55000000000000004</v>
          </cell>
          <cell r="T277">
            <v>0.55000000000000004</v>
          </cell>
          <cell r="U277">
            <v>0.55000000000000004</v>
          </cell>
          <cell r="V277">
            <v>0.55000000000000004</v>
          </cell>
          <cell r="W277">
            <v>0.55000000000000004</v>
          </cell>
          <cell r="X277">
            <v>0.55000000000000004</v>
          </cell>
          <cell r="Y277">
            <v>0.55000000000000004</v>
          </cell>
          <cell r="Z277">
            <v>0.55000000000000004</v>
          </cell>
          <cell r="AA277">
            <v>0.55000000000000004</v>
          </cell>
          <cell r="AB277">
            <v>0.55000000000000004</v>
          </cell>
          <cell r="AC277">
            <v>0.55000000000000004</v>
          </cell>
          <cell r="AD277">
            <v>0.55000000000000004</v>
          </cell>
          <cell r="AE277">
            <v>0.55000000000000004</v>
          </cell>
          <cell r="AF277">
            <v>0.55000000000000004</v>
          </cell>
          <cell r="AG277">
            <v>0.55000000000000004</v>
          </cell>
          <cell r="AH277">
            <v>0.55000000000000004</v>
          </cell>
        </row>
        <row r="278">
          <cell r="F278">
            <v>0.55000000000000004</v>
          </cell>
          <cell r="G278">
            <v>0.55000000000000004</v>
          </cell>
          <cell r="H278">
            <v>0.55000000000000004</v>
          </cell>
          <cell r="I278">
            <v>0.55000000000000004</v>
          </cell>
          <cell r="J278">
            <v>0.55000000000000004</v>
          </cell>
          <cell r="K278">
            <v>0.55000000000000004</v>
          </cell>
          <cell r="L278">
            <v>0.55000000000000004</v>
          </cell>
          <cell r="M278">
            <v>0.55000000000000004</v>
          </cell>
          <cell r="N278">
            <v>0.55000000000000004</v>
          </cell>
          <cell r="O278">
            <v>0.55000000000000004</v>
          </cell>
          <cell r="P278">
            <v>0.55000000000000004</v>
          </cell>
          <cell r="Q278">
            <v>0.55000000000000004</v>
          </cell>
          <cell r="R278">
            <v>0.55000000000000004</v>
          </cell>
          <cell r="S278">
            <v>0.55000000000000004</v>
          </cell>
          <cell r="T278">
            <v>0.55000000000000004</v>
          </cell>
          <cell r="U278">
            <v>0.55000000000000004</v>
          </cell>
          <cell r="V278">
            <v>0.55000000000000004</v>
          </cell>
          <cell r="W278">
            <v>0.55000000000000004</v>
          </cell>
          <cell r="X278">
            <v>0.55000000000000004</v>
          </cell>
          <cell r="Y278">
            <v>0.55000000000000004</v>
          </cell>
          <cell r="Z278">
            <v>0.55000000000000004</v>
          </cell>
          <cell r="AA278">
            <v>0.55000000000000004</v>
          </cell>
          <cell r="AB278">
            <v>0.55000000000000004</v>
          </cell>
          <cell r="AC278">
            <v>0.55000000000000004</v>
          </cell>
          <cell r="AD278">
            <v>0.55000000000000004</v>
          </cell>
          <cell r="AE278">
            <v>0.55000000000000004</v>
          </cell>
          <cell r="AF278">
            <v>0.55000000000000004</v>
          </cell>
          <cell r="AG278">
            <v>0.55000000000000004</v>
          </cell>
          <cell r="AH278">
            <v>0.55000000000000004</v>
          </cell>
        </row>
        <row r="279">
          <cell r="F279">
            <v>0.55000000000000004</v>
          </cell>
          <cell r="G279">
            <v>0.55000000000000004</v>
          </cell>
          <cell r="H279">
            <v>0.55000000000000004</v>
          </cell>
          <cell r="I279">
            <v>0.55000000000000004</v>
          </cell>
          <cell r="J279">
            <v>0.55000000000000004</v>
          </cell>
          <cell r="K279">
            <v>0.55000000000000004</v>
          </cell>
          <cell r="L279">
            <v>0.55000000000000004</v>
          </cell>
          <cell r="M279">
            <v>0.55000000000000004</v>
          </cell>
          <cell r="N279">
            <v>0.55000000000000004</v>
          </cell>
          <cell r="O279">
            <v>0.55000000000000004</v>
          </cell>
          <cell r="P279">
            <v>0.55000000000000004</v>
          </cell>
          <cell r="Q279">
            <v>0.55000000000000004</v>
          </cell>
          <cell r="R279">
            <v>0.55000000000000004</v>
          </cell>
          <cell r="S279">
            <v>0.55000000000000004</v>
          </cell>
          <cell r="T279">
            <v>0.55000000000000004</v>
          </cell>
          <cell r="U279">
            <v>0.55000000000000004</v>
          </cell>
          <cell r="V279">
            <v>0.55000000000000004</v>
          </cell>
          <cell r="W279">
            <v>0.55000000000000004</v>
          </cell>
          <cell r="X279">
            <v>0.55000000000000004</v>
          </cell>
          <cell r="Y279">
            <v>0.55000000000000004</v>
          </cell>
          <cell r="Z279">
            <v>0.55000000000000004</v>
          </cell>
          <cell r="AA279">
            <v>0.55000000000000004</v>
          </cell>
          <cell r="AB279">
            <v>0.55000000000000004</v>
          </cell>
          <cell r="AC279">
            <v>0.55000000000000004</v>
          </cell>
          <cell r="AD279">
            <v>0.55000000000000004</v>
          </cell>
          <cell r="AE279">
            <v>0.55000000000000004</v>
          </cell>
          <cell r="AF279">
            <v>0.55000000000000004</v>
          </cell>
          <cell r="AG279">
            <v>0.55000000000000004</v>
          </cell>
          <cell r="AH279">
            <v>0.55000000000000004</v>
          </cell>
        </row>
        <row r="280">
          <cell r="F280">
            <v>0.25739999999999996</v>
          </cell>
          <cell r="G280">
            <v>0.25739999999999996</v>
          </cell>
          <cell r="H280">
            <v>0.25739999999999996</v>
          </cell>
          <cell r="I280">
            <v>0.25739999999999996</v>
          </cell>
          <cell r="J280">
            <v>0.25739999999999996</v>
          </cell>
          <cell r="K280">
            <v>0.25739999999999996</v>
          </cell>
          <cell r="L280">
            <v>0.25739999999999996</v>
          </cell>
          <cell r="M280">
            <v>0.25739999999999996</v>
          </cell>
          <cell r="N280">
            <v>0.25739999999999996</v>
          </cell>
          <cell r="O280">
            <v>0.25739999999999996</v>
          </cell>
          <cell r="P280">
            <v>0.25739999999999996</v>
          </cell>
          <cell r="Q280">
            <v>0.25739999999999996</v>
          </cell>
          <cell r="R280">
            <v>0.25739999999999996</v>
          </cell>
          <cell r="S280">
            <v>0.25739999999999996</v>
          </cell>
          <cell r="T280">
            <v>0.25739999999999996</v>
          </cell>
          <cell r="U280">
            <v>0.25739999999999996</v>
          </cell>
          <cell r="V280">
            <v>0.25739999999999996</v>
          </cell>
          <cell r="W280">
            <v>0.25739999999999996</v>
          </cell>
          <cell r="X280">
            <v>0.25739999999999996</v>
          </cell>
          <cell r="Y280">
            <v>0.25739999999999996</v>
          </cell>
          <cell r="Z280">
            <v>0.25739999999999996</v>
          </cell>
          <cell r="AA280">
            <v>0.25739999999999996</v>
          </cell>
          <cell r="AB280">
            <v>0.25739999999999996</v>
          </cell>
          <cell r="AC280">
            <v>0.25739999999999996</v>
          </cell>
          <cell r="AD280">
            <v>0.25739999999999996</v>
          </cell>
          <cell r="AE280">
            <v>0.25739999999999996</v>
          </cell>
          <cell r="AF280">
            <v>0.25739999999999996</v>
          </cell>
          <cell r="AG280">
            <v>0.25739999999999996</v>
          </cell>
          <cell r="AH280">
            <v>0.25739999999999996</v>
          </cell>
        </row>
        <row r="400">
          <cell r="F400">
            <v>2.7389727347000001E-2</v>
          </cell>
          <cell r="G400">
            <v>2.5555483703789999E-2</v>
          </cell>
          <cell r="H400">
            <v>2.501666666667E-2</v>
          </cell>
          <cell r="I400">
            <v>2.5000000000000001E-2</v>
          </cell>
          <cell r="J400">
            <v>2.5000000000000001E-2</v>
          </cell>
          <cell r="K400">
            <v>2.5000000000000001E-2</v>
          </cell>
          <cell r="L400">
            <v>2.5000000000000001E-2</v>
          </cell>
          <cell r="M400">
            <v>2.5000000000000001E-2</v>
          </cell>
          <cell r="N400">
            <v>2.5000000000000001E-2</v>
          </cell>
          <cell r="O400">
            <v>2.5000000000000001E-2</v>
          </cell>
          <cell r="P400">
            <v>2.5000000000000001E-2</v>
          </cell>
          <cell r="Q400">
            <v>2.5000000000000001E-2</v>
          </cell>
          <cell r="R400">
            <v>2.5000000000000001E-2</v>
          </cell>
          <cell r="S400">
            <v>2.5000000000000001E-2</v>
          </cell>
          <cell r="T400">
            <v>2.5000000000000001E-2</v>
          </cell>
          <cell r="U400">
            <v>2.5000000000000001E-2</v>
          </cell>
          <cell r="V400">
            <v>2.5000000000000001E-2</v>
          </cell>
          <cell r="W400">
            <v>2.5000000000000001E-2</v>
          </cell>
          <cell r="X400">
            <v>2.5000000000000001E-2</v>
          </cell>
          <cell r="Y400">
            <v>2.5000000000000001E-2</v>
          </cell>
          <cell r="Z400">
            <v>2.5000000000000001E-2</v>
          </cell>
          <cell r="AA400">
            <v>2.5000000000000001E-2</v>
          </cell>
          <cell r="AB400">
            <v>2.5000000000000001E-2</v>
          </cell>
          <cell r="AC400">
            <v>2.5000000000000001E-2</v>
          </cell>
          <cell r="AD400">
            <v>2.5000000000000001E-2</v>
          </cell>
          <cell r="AE400">
            <v>2.5000000000000001E-2</v>
          </cell>
          <cell r="AF400">
            <v>2.5000000000000001E-2</v>
          </cell>
          <cell r="AG400">
            <v>2.5000000000000001E-2</v>
          </cell>
          <cell r="AH400">
            <v>2.5000000000000001E-2</v>
          </cell>
        </row>
        <row r="401">
          <cell r="F401">
            <v>7.0000000000000007E-2</v>
          </cell>
          <cell r="G401">
            <v>7.0000000000000007E-2</v>
          </cell>
          <cell r="H401">
            <v>7.0000000000000007E-2</v>
          </cell>
          <cell r="I401">
            <v>7.0000000000000007E-2</v>
          </cell>
          <cell r="J401">
            <v>7.0000000000000007E-2</v>
          </cell>
          <cell r="K401">
            <v>7.0000000000000007E-2</v>
          </cell>
          <cell r="L401">
            <v>7.0000000000000007E-2</v>
          </cell>
          <cell r="M401">
            <v>7.0000000000000007E-2</v>
          </cell>
          <cell r="N401">
            <v>7.0000000000000007E-2</v>
          </cell>
          <cell r="O401">
            <v>7.0000000000000007E-2</v>
          </cell>
          <cell r="P401">
            <v>7.0000000000000007E-2</v>
          </cell>
          <cell r="Q401">
            <v>7.0000000000000007E-2</v>
          </cell>
          <cell r="R401">
            <v>7.0000000000000007E-2</v>
          </cell>
          <cell r="S401">
            <v>7.0000000000000007E-2</v>
          </cell>
          <cell r="T401">
            <v>7.0000000000000007E-2</v>
          </cell>
          <cell r="U401">
            <v>7.0000000000000007E-2</v>
          </cell>
          <cell r="V401">
            <v>7.0000000000000007E-2</v>
          </cell>
          <cell r="W401">
            <v>7.0000000000000007E-2</v>
          </cell>
          <cell r="X401">
            <v>7.0000000000000007E-2</v>
          </cell>
          <cell r="Y401">
            <v>7.0000000000000007E-2</v>
          </cell>
          <cell r="Z401">
            <v>7.0000000000000007E-2</v>
          </cell>
          <cell r="AA401">
            <v>7.0000000000000007E-2</v>
          </cell>
          <cell r="AB401">
            <v>7.0000000000000007E-2</v>
          </cell>
          <cell r="AC401">
            <v>7.0000000000000007E-2</v>
          </cell>
          <cell r="AD401">
            <v>7.0000000000000007E-2</v>
          </cell>
          <cell r="AE401">
            <v>7.0000000000000007E-2</v>
          </cell>
          <cell r="AF401">
            <v>7.0000000000000007E-2</v>
          </cell>
          <cell r="AG401">
            <v>7.0000000000000007E-2</v>
          </cell>
          <cell r="AH401">
            <v>7.0000000000000007E-2</v>
          </cell>
        </row>
        <row r="402">
          <cell r="F402">
            <v>7.0000000000000007E-2</v>
          </cell>
          <cell r="G402">
            <v>7.0000000000000007E-2</v>
          </cell>
          <cell r="H402">
            <v>7.0000000000000007E-2</v>
          </cell>
          <cell r="I402">
            <v>7.0000000000000007E-2</v>
          </cell>
          <cell r="J402">
            <v>7.0000000000000007E-2</v>
          </cell>
          <cell r="K402">
            <v>7.0000000000000007E-2</v>
          </cell>
          <cell r="L402">
            <v>7.0000000000000007E-2</v>
          </cell>
          <cell r="M402">
            <v>7.0000000000000007E-2</v>
          </cell>
          <cell r="N402">
            <v>7.0000000000000007E-2</v>
          </cell>
          <cell r="O402">
            <v>7.0000000000000007E-2</v>
          </cell>
          <cell r="P402">
            <v>7.0000000000000007E-2</v>
          </cell>
          <cell r="Q402">
            <v>7.0000000000000007E-2</v>
          </cell>
          <cell r="R402">
            <v>7.0000000000000007E-2</v>
          </cell>
          <cell r="S402">
            <v>7.0000000000000007E-2</v>
          </cell>
          <cell r="T402">
            <v>7.0000000000000007E-2</v>
          </cell>
          <cell r="U402">
            <v>7.0000000000000007E-2</v>
          </cell>
          <cell r="V402">
            <v>7.0000000000000007E-2</v>
          </cell>
          <cell r="W402">
            <v>7.0000000000000007E-2</v>
          </cell>
          <cell r="X402">
            <v>7.0000000000000007E-2</v>
          </cell>
          <cell r="Y402">
            <v>7.0000000000000007E-2</v>
          </cell>
          <cell r="Z402">
            <v>7.0000000000000007E-2</v>
          </cell>
          <cell r="AA402">
            <v>7.0000000000000007E-2</v>
          </cell>
          <cell r="AB402">
            <v>7.0000000000000007E-2</v>
          </cell>
          <cell r="AC402">
            <v>7.0000000000000007E-2</v>
          </cell>
          <cell r="AD402">
            <v>7.0000000000000007E-2</v>
          </cell>
          <cell r="AE402">
            <v>7.0000000000000007E-2</v>
          </cell>
          <cell r="AF402">
            <v>7.0000000000000007E-2</v>
          </cell>
          <cell r="AG402">
            <v>7.0000000000000007E-2</v>
          </cell>
          <cell r="AH402">
            <v>7.0000000000000007E-2</v>
          </cell>
        </row>
        <row r="403">
          <cell r="F403">
            <v>7.0000000000000007E-2</v>
          </cell>
          <cell r="G403">
            <v>7.0000000000000007E-2</v>
          </cell>
          <cell r="H403">
            <v>7.0000000000000007E-2</v>
          </cell>
          <cell r="I403">
            <v>7.0000000000000007E-2</v>
          </cell>
          <cell r="J403">
            <v>7.0000000000000007E-2</v>
          </cell>
          <cell r="K403">
            <v>7.0000000000000007E-2</v>
          </cell>
          <cell r="L403">
            <v>7.0000000000000007E-2</v>
          </cell>
          <cell r="M403">
            <v>7.0000000000000007E-2</v>
          </cell>
          <cell r="N403">
            <v>7.0000000000000007E-2</v>
          </cell>
          <cell r="O403">
            <v>7.0000000000000007E-2</v>
          </cell>
          <cell r="P403">
            <v>7.0000000000000007E-2</v>
          </cell>
          <cell r="Q403">
            <v>7.0000000000000007E-2</v>
          </cell>
          <cell r="R403">
            <v>7.0000000000000007E-2</v>
          </cell>
          <cell r="S403">
            <v>7.0000000000000007E-2</v>
          </cell>
          <cell r="T403">
            <v>7.0000000000000007E-2</v>
          </cell>
          <cell r="U403">
            <v>7.0000000000000007E-2</v>
          </cell>
          <cell r="V403">
            <v>7.0000000000000007E-2</v>
          </cell>
          <cell r="W403">
            <v>7.0000000000000007E-2</v>
          </cell>
          <cell r="X403">
            <v>7.0000000000000007E-2</v>
          </cell>
          <cell r="Y403">
            <v>7.0000000000000007E-2</v>
          </cell>
          <cell r="Z403">
            <v>7.0000000000000007E-2</v>
          </cell>
          <cell r="AA403">
            <v>7.0000000000000007E-2</v>
          </cell>
          <cell r="AB403">
            <v>7.0000000000000007E-2</v>
          </cell>
          <cell r="AC403">
            <v>7.0000000000000007E-2</v>
          </cell>
          <cell r="AD403">
            <v>7.0000000000000007E-2</v>
          </cell>
          <cell r="AE403">
            <v>7.0000000000000007E-2</v>
          </cell>
          <cell r="AF403">
            <v>7.0000000000000007E-2</v>
          </cell>
          <cell r="AG403">
            <v>7.0000000000000007E-2</v>
          </cell>
          <cell r="AH403">
            <v>7.0000000000000007E-2</v>
          </cell>
        </row>
        <row r="407">
          <cell r="F407">
            <v>6.5000000000000002E-2</v>
          </cell>
          <cell r="G407">
            <v>6.5000000000000002E-2</v>
          </cell>
          <cell r="H407">
            <v>6.5000000000000002E-2</v>
          </cell>
          <cell r="I407">
            <v>6.5000000000000002E-2</v>
          </cell>
          <cell r="J407">
            <v>6.5000000000000002E-2</v>
          </cell>
          <cell r="K407">
            <v>6.5000000000000002E-2</v>
          </cell>
          <cell r="L407">
            <v>6.5000000000000002E-2</v>
          </cell>
          <cell r="M407">
            <v>6.5000000000000002E-2</v>
          </cell>
          <cell r="N407">
            <v>6.5000000000000002E-2</v>
          </cell>
          <cell r="O407">
            <v>6.5000000000000002E-2</v>
          </cell>
          <cell r="P407">
            <v>6.5000000000000002E-2</v>
          </cell>
          <cell r="Q407">
            <v>6.5000000000000002E-2</v>
          </cell>
          <cell r="R407">
            <v>6.5000000000000002E-2</v>
          </cell>
          <cell r="S407">
            <v>6.5000000000000002E-2</v>
          </cell>
          <cell r="T407">
            <v>6.5000000000000002E-2</v>
          </cell>
          <cell r="U407">
            <v>6.5000000000000002E-2</v>
          </cell>
          <cell r="V407">
            <v>6.5000000000000002E-2</v>
          </cell>
          <cell r="W407">
            <v>6.5000000000000002E-2</v>
          </cell>
          <cell r="X407">
            <v>6.5000000000000002E-2</v>
          </cell>
          <cell r="Y407">
            <v>6.5000000000000002E-2</v>
          </cell>
          <cell r="Z407">
            <v>6.5000000000000002E-2</v>
          </cell>
          <cell r="AA407">
            <v>6.5000000000000002E-2</v>
          </cell>
          <cell r="AB407">
            <v>6.5000000000000002E-2</v>
          </cell>
          <cell r="AC407">
            <v>6.5000000000000002E-2</v>
          </cell>
          <cell r="AD407">
            <v>6.5000000000000002E-2</v>
          </cell>
          <cell r="AE407">
            <v>6.5000000000000002E-2</v>
          </cell>
          <cell r="AF407">
            <v>6.5000000000000002E-2</v>
          </cell>
          <cell r="AG407">
            <v>6.5000000000000002E-2</v>
          </cell>
          <cell r="AH407">
            <v>6.5000000000000002E-2</v>
          </cell>
        </row>
        <row r="408">
          <cell r="F408">
            <v>9.2499999999999999E-2</v>
          </cell>
          <cell r="G408">
            <v>9.2499999999999999E-2</v>
          </cell>
          <cell r="H408">
            <v>9.2499999999999999E-2</v>
          </cell>
          <cell r="I408">
            <v>9.2499999999999999E-2</v>
          </cell>
          <cell r="J408">
            <v>9.2499999999999999E-2</v>
          </cell>
          <cell r="K408">
            <v>9.2499999999999999E-2</v>
          </cell>
          <cell r="L408">
            <v>9.2499999999999999E-2</v>
          </cell>
          <cell r="M408">
            <v>9.2499999999999999E-2</v>
          </cell>
          <cell r="N408">
            <v>9.2499999999999999E-2</v>
          </cell>
          <cell r="O408">
            <v>9.2499999999999999E-2</v>
          </cell>
          <cell r="P408">
            <v>9.2499999999999999E-2</v>
          </cell>
          <cell r="Q408">
            <v>9.2499999999999999E-2</v>
          </cell>
          <cell r="R408">
            <v>9.2499999999999999E-2</v>
          </cell>
          <cell r="S408">
            <v>9.2499999999999999E-2</v>
          </cell>
          <cell r="T408">
            <v>9.2499999999999999E-2</v>
          </cell>
          <cell r="U408">
            <v>9.2499999999999999E-2</v>
          </cell>
          <cell r="V408">
            <v>9.2499999999999999E-2</v>
          </cell>
          <cell r="W408">
            <v>9.2499999999999999E-2</v>
          </cell>
          <cell r="X408">
            <v>9.2499999999999999E-2</v>
          </cell>
          <cell r="Y408">
            <v>9.2499999999999999E-2</v>
          </cell>
          <cell r="Z408">
            <v>9.2499999999999999E-2</v>
          </cell>
          <cell r="AA408">
            <v>9.2499999999999999E-2</v>
          </cell>
          <cell r="AB408">
            <v>9.2499999999999999E-2</v>
          </cell>
          <cell r="AC408">
            <v>9.2499999999999999E-2</v>
          </cell>
          <cell r="AD408">
            <v>9.2499999999999999E-2</v>
          </cell>
          <cell r="AE408">
            <v>9.2499999999999999E-2</v>
          </cell>
          <cell r="AF408">
            <v>9.2499999999999999E-2</v>
          </cell>
          <cell r="AG408">
            <v>9.2499999999999999E-2</v>
          </cell>
          <cell r="AH408">
            <v>9.2499999999999999E-2</v>
          </cell>
        </row>
        <row r="409">
          <cell r="F409">
            <v>9.2499999999999999E-2</v>
          </cell>
          <cell r="G409">
            <v>9.2499999999999999E-2</v>
          </cell>
          <cell r="H409">
            <v>9.2499999999999999E-2</v>
          </cell>
          <cell r="I409">
            <v>9.2499999999999999E-2</v>
          </cell>
          <cell r="J409">
            <v>9.2499999999999999E-2</v>
          </cell>
          <cell r="K409">
            <v>9.2499999999999999E-2</v>
          </cell>
          <cell r="L409">
            <v>9.2499999999999999E-2</v>
          </cell>
          <cell r="M409">
            <v>9.2499999999999999E-2</v>
          </cell>
          <cell r="N409">
            <v>9.2499999999999999E-2</v>
          </cell>
          <cell r="O409">
            <v>9.2499999999999999E-2</v>
          </cell>
          <cell r="P409">
            <v>9.2499999999999999E-2</v>
          </cell>
          <cell r="Q409">
            <v>9.2499999999999999E-2</v>
          </cell>
          <cell r="R409">
            <v>9.2499999999999999E-2</v>
          </cell>
          <cell r="S409">
            <v>9.2499999999999999E-2</v>
          </cell>
          <cell r="T409">
            <v>9.2499999999999999E-2</v>
          </cell>
          <cell r="U409">
            <v>9.2499999999999999E-2</v>
          </cell>
          <cell r="V409">
            <v>9.2499999999999999E-2</v>
          </cell>
          <cell r="W409">
            <v>9.2499999999999999E-2</v>
          </cell>
          <cell r="X409">
            <v>9.2499999999999999E-2</v>
          </cell>
          <cell r="Y409">
            <v>9.2499999999999999E-2</v>
          </cell>
          <cell r="Z409">
            <v>9.2499999999999999E-2</v>
          </cell>
          <cell r="AA409">
            <v>9.2499999999999999E-2</v>
          </cell>
          <cell r="AB409">
            <v>9.2499999999999999E-2</v>
          </cell>
          <cell r="AC409">
            <v>9.2499999999999999E-2</v>
          </cell>
          <cell r="AD409">
            <v>9.2499999999999999E-2</v>
          </cell>
          <cell r="AE409">
            <v>9.2499999999999999E-2</v>
          </cell>
          <cell r="AF409">
            <v>9.2499999999999999E-2</v>
          </cell>
          <cell r="AG409">
            <v>9.2499999999999999E-2</v>
          </cell>
          <cell r="AH409">
            <v>9.2499999999999999E-2</v>
          </cell>
        </row>
        <row r="410">
          <cell r="F410">
            <v>9.2499999999999999E-2</v>
          </cell>
          <cell r="G410">
            <v>9.2499999999999999E-2</v>
          </cell>
          <cell r="H410">
            <v>9.2499999999999999E-2</v>
          </cell>
          <cell r="I410">
            <v>9.2499999999999999E-2</v>
          </cell>
          <cell r="J410">
            <v>9.2499999999999999E-2</v>
          </cell>
          <cell r="K410">
            <v>9.2499999999999999E-2</v>
          </cell>
          <cell r="L410">
            <v>9.2499999999999999E-2</v>
          </cell>
          <cell r="M410">
            <v>9.2499999999999999E-2</v>
          </cell>
          <cell r="N410">
            <v>9.2499999999999999E-2</v>
          </cell>
          <cell r="O410">
            <v>9.2499999999999999E-2</v>
          </cell>
          <cell r="P410">
            <v>9.2499999999999999E-2</v>
          </cell>
          <cell r="Q410">
            <v>9.2499999999999999E-2</v>
          </cell>
          <cell r="R410">
            <v>9.2499999999999999E-2</v>
          </cell>
          <cell r="S410">
            <v>9.2499999999999999E-2</v>
          </cell>
          <cell r="T410">
            <v>9.2499999999999999E-2</v>
          </cell>
          <cell r="U410">
            <v>9.2499999999999999E-2</v>
          </cell>
          <cell r="V410">
            <v>9.2499999999999999E-2</v>
          </cell>
          <cell r="W410">
            <v>9.2499999999999999E-2</v>
          </cell>
          <cell r="X410">
            <v>9.2499999999999999E-2</v>
          </cell>
          <cell r="Y410">
            <v>9.2499999999999999E-2</v>
          </cell>
          <cell r="Z410">
            <v>9.2499999999999999E-2</v>
          </cell>
          <cell r="AA410">
            <v>9.2499999999999999E-2</v>
          </cell>
          <cell r="AB410">
            <v>9.2499999999999999E-2</v>
          </cell>
          <cell r="AC410">
            <v>9.2499999999999999E-2</v>
          </cell>
          <cell r="AD410">
            <v>9.2499999999999999E-2</v>
          </cell>
          <cell r="AE410">
            <v>9.2499999999999999E-2</v>
          </cell>
          <cell r="AF410">
            <v>9.2499999999999999E-2</v>
          </cell>
          <cell r="AG410">
            <v>9.2499999999999999E-2</v>
          </cell>
          <cell r="AH410">
            <v>9.2499999999999999E-2</v>
          </cell>
        </row>
        <row r="734">
          <cell r="F734">
            <v>2.5000000000000001E-2</v>
          </cell>
          <cell r="G734">
            <v>2.5000000000000001E-2</v>
          </cell>
          <cell r="H734">
            <v>2.5000000000000001E-2</v>
          </cell>
          <cell r="I734">
            <v>2.5000000000000001E-2</v>
          </cell>
          <cell r="J734">
            <v>2.5000000000000001E-2</v>
          </cell>
          <cell r="K734">
            <v>2.5000000000000001E-2</v>
          </cell>
          <cell r="L734">
            <v>2.5000000000000001E-2</v>
          </cell>
          <cell r="M734">
            <v>2.5000000000000001E-2</v>
          </cell>
          <cell r="N734">
            <v>2.5000000000000001E-2</v>
          </cell>
          <cell r="O734">
            <v>2.5000000000000001E-2</v>
          </cell>
          <cell r="P734">
            <v>2.5000000000000001E-2</v>
          </cell>
          <cell r="Q734">
            <v>2.5000000000000001E-2</v>
          </cell>
          <cell r="R734">
            <v>2.5000000000000001E-2</v>
          </cell>
          <cell r="S734">
            <v>2.5000000000000001E-2</v>
          </cell>
          <cell r="T734">
            <v>2.5000000000000001E-2</v>
          </cell>
          <cell r="U734">
            <v>2.5000000000000001E-2</v>
          </cell>
          <cell r="V734">
            <v>2.5000000000000001E-2</v>
          </cell>
          <cell r="W734">
            <v>2.5000000000000001E-2</v>
          </cell>
          <cell r="X734">
            <v>2.5000000000000001E-2</v>
          </cell>
          <cell r="Y734">
            <v>2.5000000000000001E-2</v>
          </cell>
          <cell r="Z734">
            <v>2.5000000000000001E-2</v>
          </cell>
          <cell r="AA734">
            <v>2.5000000000000001E-2</v>
          </cell>
          <cell r="AB734">
            <v>2.5000000000000001E-2</v>
          </cell>
          <cell r="AC734">
            <v>2.5000000000000001E-2</v>
          </cell>
          <cell r="AD734">
            <v>2.5000000000000001E-2</v>
          </cell>
          <cell r="AE734">
            <v>2.5000000000000001E-2</v>
          </cell>
          <cell r="AF734">
            <v>2.5000000000000001E-2</v>
          </cell>
          <cell r="AG734">
            <v>2.5000000000000001E-2</v>
          </cell>
          <cell r="AH734">
            <v>2.5000000000000001E-2</v>
          </cell>
        </row>
        <row r="735">
          <cell r="F735">
            <v>0.08</v>
          </cell>
          <cell r="G735">
            <v>0.08</v>
          </cell>
          <cell r="H735">
            <v>0.08</v>
          </cell>
          <cell r="I735">
            <v>0.08</v>
          </cell>
          <cell r="J735">
            <v>0.08</v>
          </cell>
          <cell r="K735">
            <v>0.08</v>
          </cell>
          <cell r="L735">
            <v>0.08</v>
          </cell>
          <cell r="M735">
            <v>0.08</v>
          </cell>
          <cell r="N735">
            <v>0.08</v>
          </cell>
          <cell r="O735">
            <v>0.08</v>
          </cell>
          <cell r="P735">
            <v>0.08</v>
          </cell>
          <cell r="Q735">
            <v>0.08</v>
          </cell>
          <cell r="R735">
            <v>0.08</v>
          </cell>
          <cell r="S735">
            <v>0.08</v>
          </cell>
          <cell r="T735">
            <v>0.08</v>
          </cell>
          <cell r="U735">
            <v>0.08</v>
          </cell>
          <cell r="V735">
            <v>0.08</v>
          </cell>
          <cell r="W735">
            <v>0.08</v>
          </cell>
          <cell r="X735">
            <v>0.08</v>
          </cell>
          <cell r="Y735">
            <v>0.08</v>
          </cell>
          <cell r="Z735">
            <v>0.08</v>
          </cell>
          <cell r="AA735">
            <v>0.08</v>
          </cell>
          <cell r="AB735">
            <v>0.08</v>
          </cell>
          <cell r="AC735">
            <v>0.08</v>
          </cell>
          <cell r="AD735">
            <v>0.08</v>
          </cell>
          <cell r="AE735">
            <v>0.08</v>
          </cell>
          <cell r="AF735">
            <v>0.08</v>
          </cell>
          <cell r="AG735">
            <v>0.08</v>
          </cell>
          <cell r="AH735">
            <v>0.08</v>
          </cell>
        </row>
        <row r="736">
          <cell r="F736">
            <v>0.08</v>
          </cell>
          <cell r="G736">
            <v>0.08</v>
          </cell>
          <cell r="H736">
            <v>0.08</v>
          </cell>
          <cell r="I736">
            <v>0.08</v>
          </cell>
          <cell r="J736">
            <v>0.08</v>
          </cell>
          <cell r="K736">
            <v>0.08</v>
          </cell>
          <cell r="L736">
            <v>0.08</v>
          </cell>
          <cell r="M736">
            <v>0.08</v>
          </cell>
          <cell r="N736">
            <v>0.08</v>
          </cell>
          <cell r="O736">
            <v>0.08</v>
          </cell>
          <cell r="P736">
            <v>0.08</v>
          </cell>
          <cell r="Q736">
            <v>0.08</v>
          </cell>
          <cell r="R736">
            <v>0.08</v>
          </cell>
          <cell r="S736">
            <v>0.08</v>
          </cell>
          <cell r="T736">
            <v>0.08</v>
          </cell>
          <cell r="U736">
            <v>0.08</v>
          </cell>
          <cell r="V736">
            <v>0.08</v>
          </cell>
          <cell r="W736">
            <v>0.08</v>
          </cell>
          <cell r="X736">
            <v>0.08</v>
          </cell>
          <cell r="Y736">
            <v>0.08</v>
          </cell>
          <cell r="Z736">
            <v>0.08</v>
          </cell>
          <cell r="AA736">
            <v>0.08</v>
          </cell>
          <cell r="AB736">
            <v>0.08</v>
          </cell>
          <cell r="AC736">
            <v>0.08</v>
          </cell>
          <cell r="AD736">
            <v>0.08</v>
          </cell>
          <cell r="AE736">
            <v>0.08</v>
          </cell>
          <cell r="AF736">
            <v>0.08</v>
          </cell>
          <cell r="AG736">
            <v>0.08</v>
          </cell>
          <cell r="AH736">
            <v>0.08</v>
          </cell>
        </row>
        <row r="737">
          <cell r="F737">
            <v>0.08</v>
          </cell>
          <cell r="G737">
            <v>0.08</v>
          </cell>
          <cell r="H737">
            <v>0.08</v>
          </cell>
          <cell r="I737">
            <v>0.08</v>
          </cell>
          <cell r="J737">
            <v>0.08</v>
          </cell>
          <cell r="K737">
            <v>0.08</v>
          </cell>
          <cell r="L737">
            <v>0.08</v>
          </cell>
          <cell r="M737">
            <v>0.08</v>
          </cell>
          <cell r="N737">
            <v>0.08</v>
          </cell>
          <cell r="O737">
            <v>0.08</v>
          </cell>
          <cell r="P737">
            <v>0.08</v>
          </cell>
          <cell r="Q737">
            <v>0.08</v>
          </cell>
          <cell r="R737">
            <v>0.08</v>
          </cell>
          <cell r="S737">
            <v>0.08</v>
          </cell>
          <cell r="T737">
            <v>0.08</v>
          </cell>
          <cell r="U737">
            <v>0.08</v>
          </cell>
          <cell r="V737">
            <v>0.08</v>
          </cell>
          <cell r="W737">
            <v>0.08</v>
          </cell>
          <cell r="X737">
            <v>0.08</v>
          </cell>
          <cell r="Y737">
            <v>0.08</v>
          </cell>
          <cell r="Z737">
            <v>0.08</v>
          </cell>
          <cell r="AA737">
            <v>0.08</v>
          </cell>
          <cell r="AB737">
            <v>0.08</v>
          </cell>
          <cell r="AC737">
            <v>0.08</v>
          </cell>
          <cell r="AD737">
            <v>0.08</v>
          </cell>
          <cell r="AE737">
            <v>0.08</v>
          </cell>
          <cell r="AF737">
            <v>0.08</v>
          </cell>
          <cell r="AG737">
            <v>0.08</v>
          </cell>
          <cell r="AH737">
            <v>0.08</v>
          </cell>
        </row>
        <row r="741">
          <cell r="F741">
            <v>7.0000000000000007E-2</v>
          </cell>
          <cell r="G741">
            <v>7.0000000000000007E-2</v>
          </cell>
          <cell r="H741">
            <v>7.0000000000000007E-2</v>
          </cell>
          <cell r="I741">
            <v>7.0000000000000007E-2</v>
          </cell>
          <cell r="J741">
            <v>7.0000000000000007E-2</v>
          </cell>
          <cell r="K741">
            <v>7.0000000000000007E-2</v>
          </cell>
          <cell r="L741">
            <v>7.0000000000000007E-2</v>
          </cell>
          <cell r="M741">
            <v>7.0000000000000007E-2</v>
          </cell>
          <cell r="N741">
            <v>7.0000000000000007E-2</v>
          </cell>
          <cell r="O741">
            <v>7.0000000000000007E-2</v>
          </cell>
          <cell r="P741">
            <v>7.0000000000000007E-2</v>
          </cell>
          <cell r="Q741">
            <v>7.0000000000000007E-2</v>
          </cell>
          <cell r="R741">
            <v>7.0000000000000007E-2</v>
          </cell>
          <cell r="S741">
            <v>7.0000000000000007E-2</v>
          </cell>
          <cell r="T741">
            <v>7.0000000000000007E-2</v>
          </cell>
          <cell r="U741">
            <v>7.0000000000000007E-2</v>
          </cell>
          <cell r="V741">
            <v>7.0000000000000007E-2</v>
          </cell>
          <cell r="W741">
            <v>7.0000000000000007E-2</v>
          </cell>
          <cell r="X741">
            <v>7.0000000000000007E-2</v>
          </cell>
          <cell r="Y741">
            <v>7.0000000000000007E-2</v>
          </cell>
          <cell r="Z741">
            <v>7.0000000000000007E-2</v>
          </cell>
          <cell r="AA741">
            <v>7.0000000000000007E-2</v>
          </cell>
          <cell r="AB741">
            <v>7.0000000000000007E-2</v>
          </cell>
          <cell r="AC741">
            <v>7.0000000000000007E-2</v>
          </cell>
          <cell r="AD741">
            <v>7.0000000000000007E-2</v>
          </cell>
          <cell r="AE741">
            <v>7.0000000000000007E-2</v>
          </cell>
          <cell r="AF741">
            <v>7.0000000000000007E-2</v>
          </cell>
          <cell r="AG741">
            <v>7.0000000000000007E-2</v>
          </cell>
          <cell r="AH741">
            <v>7.0000000000000007E-2</v>
          </cell>
        </row>
        <row r="742">
          <cell r="F742">
            <v>0.105</v>
          </cell>
          <cell r="G742">
            <v>0.105</v>
          </cell>
          <cell r="H742">
            <v>0.105</v>
          </cell>
          <cell r="I742">
            <v>0.105</v>
          </cell>
          <cell r="J742">
            <v>0.105</v>
          </cell>
          <cell r="K742">
            <v>0.105</v>
          </cell>
          <cell r="L742">
            <v>0.105</v>
          </cell>
          <cell r="M742">
            <v>0.105</v>
          </cell>
          <cell r="N742">
            <v>0.105</v>
          </cell>
          <cell r="O742">
            <v>0.105</v>
          </cell>
          <cell r="P742">
            <v>0.105</v>
          </cell>
          <cell r="Q742">
            <v>0.105</v>
          </cell>
          <cell r="R742">
            <v>0.105</v>
          </cell>
          <cell r="S742">
            <v>0.105</v>
          </cell>
          <cell r="T742">
            <v>0.105</v>
          </cell>
          <cell r="U742">
            <v>0.105</v>
          </cell>
          <cell r="V742">
            <v>0.105</v>
          </cell>
          <cell r="W742">
            <v>0.105</v>
          </cell>
          <cell r="X742">
            <v>0.105</v>
          </cell>
          <cell r="Y742">
            <v>0.105</v>
          </cell>
          <cell r="Z742">
            <v>0.105</v>
          </cell>
          <cell r="AA742">
            <v>0.105</v>
          </cell>
          <cell r="AB742">
            <v>0.105</v>
          </cell>
          <cell r="AC742">
            <v>0.105</v>
          </cell>
          <cell r="AD742">
            <v>0.105</v>
          </cell>
          <cell r="AE742">
            <v>0.105</v>
          </cell>
          <cell r="AF742">
            <v>0.105</v>
          </cell>
          <cell r="AG742">
            <v>0.105</v>
          </cell>
          <cell r="AH742">
            <v>0.105</v>
          </cell>
        </row>
        <row r="743">
          <cell r="F743">
            <v>0.105</v>
          </cell>
          <cell r="G743">
            <v>0.105</v>
          </cell>
          <cell r="H743">
            <v>0.105</v>
          </cell>
          <cell r="I743">
            <v>0.105</v>
          </cell>
          <cell r="J743">
            <v>0.105</v>
          </cell>
          <cell r="K743">
            <v>0.105</v>
          </cell>
          <cell r="L743">
            <v>0.105</v>
          </cell>
          <cell r="M743">
            <v>0.105</v>
          </cell>
          <cell r="N743">
            <v>0.105</v>
          </cell>
          <cell r="O743">
            <v>0.105</v>
          </cell>
          <cell r="P743">
            <v>0.105</v>
          </cell>
          <cell r="Q743">
            <v>0.105</v>
          </cell>
          <cell r="R743">
            <v>0.105</v>
          </cell>
          <cell r="S743">
            <v>0.105</v>
          </cell>
          <cell r="T743">
            <v>0.105</v>
          </cell>
          <cell r="U743">
            <v>0.105</v>
          </cell>
          <cell r="V743">
            <v>0.105</v>
          </cell>
          <cell r="W743">
            <v>0.105</v>
          </cell>
          <cell r="X743">
            <v>0.105</v>
          </cell>
          <cell r="Y743">
            <v>0.105</v>
          </cell>
          <cell r="Z743">
            <v>0.105</v>
          </cell>
          <cell r="AA743">
            <v>0.105</v>
          </cell>
          <cell r="AB743">
            <v>0.105</v>
          </cell>
          <cell r="AC743">
            <v>0.105</v>
          </cell>
          <cell r="AD743">
            <v>0.105</v>
          </cell>
          <cell r="AE743">
            <v>0.105</v>
          </cell>
          <cell r="AF743">
            <v>0.105</v>
          </cell>
          <cell r="AG743">
            <v>0.105</v>
          </cell>
          <cell r="AH743">
            <v>0.105</v>
          </cell>
        </row>
        <row r="744">
          <cell r="F744">
            <v>0.105</v>
          </cell>
          <cell r="G744">
            <v>0.105</v>
          </cell>
          <cell r="H744">
            <v>0.105</v>
          </cell>
          <cell r="I744">
            <v>0.105</v>
          </cell>
          <cell r="J744">
            <v>0.105</v>
          </cell>
          <cell r="K744">
            <v>0.105</v>
          </cell>
          <cell r="L744">
            <v>0.105</v>
          </cell>
          <cell r="M744">
            <v>0.105</v>
          </cell>
          <cell r="N744">
            <v>0.105</v>
          </cell>
          <cell r="O744">
            <v>0.105</v>
          </cell>
          <cell r="P744">
            <v>0.105</v>
          </cell>
          <cell r="Q744">
            <v>0.105</v>
          </cell>
          <cell r="R744">
            <v>0.105</v>
          </cell>
          <cell r="S744">
            <v>0.105</v>
          </cell>
          <cell r="T744">
            <v>0.105</v>
          </cell>
          <cell r="U744">
            <v>0.105</v>
          </cell>
          <cell r="V744">
            <v>0.105</v>
          </cell>
          <cell r="W744">
            <v>0.105</v>
          </cell>
          <cell r="X744">
            <v>0.105</v>
          </cell>
          <cell r="Y744">
            <v>0.105</v>
          </cell>
          <cell r="Z744">
            <v>0.105</v>
          </cell>
          <cell r="AA744">
            <v>0.105</v>
          </cell>
          <cell r="AB744">
            <v>0.105</v>
          </cell>
          <cell r="AC744">
            <v>0.105</v>
          </cell>
          <cell r="AD744">
            <v>0.105</v>
          </cell>
          <cell r="AE744">
            <v>0.105</v>
          </cell>
          <cell r="AF744">
            <v>0.105</v>
          </cell>
          <cell r="AG744">
            <v>0.105</v>
          </cell>
          <cell r="AH744">
            <v>0.105</v>
          </cell>
        </row>
        <row r="748">
          <cell r="F748">
            <v>0.55000000000000004</v>
          </cell>
          <cell r="G748">
            <v>0.55000000000000004</v>
          </cell>
          <cell r="H748">
            <v>0.55000000000000004</v>
          </cell>
          <cell r="I748">
            <v>0.55000000000000004</v>
          </cell>
          <cell r="J748">
            <v>0.55000000000000004</v>
          </cell>
          <cell r="K748">
            <v>0.55000000000000004</v>
          </cell>
          <cell r="L748">
            <v>0.55000000000000004</v>
          </cell>
          <cell r="M748">
            <v>0.55000000000000004</v>
          </cell>
          <cell r="N748">
            <v>0.55000000000000004</v>
          </cell>
          <cell r="O748">
            <v>0.55000000000000004</v>
          </cell>
          <cell r="P748">
            <v>0.55000000000000004</v>
          </cell>
          <cell r="Q748">
            <v>0.55000000000000004</v>
          </cell>
          <cell r="R748">
            <v>0.55000000000000004</v>
          </cell>
          <cell r="S748">
            <v>0.55000000000000004</v>
          </cell>
          <cell r="T748">
            <v>0.55000000000000004</v>
          </cell>
          <cell r="U748">
            <v>0.55000000000000004</v>
          </cell>
          <cell r="V748">
            <v>0.55000000000000004</v>
          </cell>
          <cell r="W748">
            <v>0.55000000000000004</v>
          </cell>
          <cell r="X748">
            <v>0.55000000000000004</v>
          </cell>
          <cell r="Y748">
            <v>0.55000000000000004</v>
          </cell>
          <cell r="Z748">
            <v>0.55000000000000004</v>
          </cell>
          <cell r="AA748">
            <v>0.55000000000000004</v>
          </cell>
          <cell r="AB748">
            <v>0.55000000000000004</v>
          </cell>
          <cell r="AC748">
            <v>0.55000000000000004</v>
          </cell>
          <cell r="AD748">
            <v>0.55000000000000004</v>
          </cell>
          <cell r="AE748">
            <v>0.55000000000000004</v>
          </cell>
          <cell r="AF748">
            <v>0.55000000000000004</v>
          </cell>
          <cell r="AG748">
            <v>0.55000000000000004</v>
          </cell>
          <cell r="AH748">
            <v>0.55000000000000004</v>
          </cell>
        </row>
        <row r="749">
          <cell r="F749">
            <v>0.55000000000000004</v>
          </cell>
          <cell r="G749">
            <v>0.55000000000000004</v>
          </cell>
          <cell r="H749">
            <v>0.55000000000000004</v>
          </cell>
          <cell r="I749">
            <v>0.55000000000000004</v>
          </cell>
          <cell r="J749">
            <v>0.55000000000000004</v>
          </cell>
          <cell r="K749">
            <v>0.55000000000000004</v>
          </cell>
          <cell r="L749">
            <v>0.55000000000000004</v>
          </cell>
          <cell r="M749">
            <v>0.55000000000000004</v>
          </cell>
          <cell r="N749">
            <v>0.55000000000000004</v>
          </cell>
          <cell r="O749">
            <v>0.55000000000000004</v>
          </cell>
          <cell r="P749">
            <v>0.55000000000000004</v>
          </cell>
          <cell r="Q749">
            <v>0.55000000000000004</v>
          </cell>
          <cell r="R749">
            <v>0.55000000000000004</v>
          </cell>
          <cell r="S749">
            <v>0.55000000000000004</v>
          </cell>
          <cell r="T749">
            <v>0.55000000000000004</v>
          </cell>
          <cell r="U749">
            <v>0.55000000000000004</v>
          </cell>
          <cell r="V749">
            <v>0.55000000000000004</v>
          </cell>
          <cell r="W749">
            <v>0.55000000000000004</v>
          </cell>
          <cell r="X749">
            <v>0.55000000000000004</v>
          </cell>
          <cell r="Y749">
            <v>0.55000000000000004</v>
          </cell>
          <cell r="Z749">
            <v>0.55000000000000004</v>
          </cell>
          <cell r="AA749">
            <v>0.55000000000000004</v>
          </cell>
          <cell r="AB749">
            <v>0.55000000000000004</v>
          </cell>
          <cell r="AC749">
            <v>0.55000000000000004</v>
          </cell>
          <cell r="AD749">
            <v>0.55000000000000004</v>
          </cell>
          <cell r="AE749">
            <v>0.55000000000000004</v>
          </cell>
          <cell r="AF749">
            <v>0.55000000000000004</v>
          </cell>
          <cell r="AG749">
            <v>0.55000000000000004</v>
          </cell>
          <cell r="AH749">
            <v>0.55000000000000004</v>
          </cell>
        </row>
        <row r="750">
          <cell r="F750">
            <v>0.55000000000000004</v>
          </cell>
          <cell r="G750">
            <v>0.55000000000000004</v>
          </cell>
          <cell r="H750">
            <v>0.55000000000000004</v>
          </cell>
          <cell r="I750">
            <v>0.55000000000000004</v>
          </cell>
          <cell r="J750">
            <v>0.55000000000000004</v>
          </cell>
          <cell r="K750">
            <v>0.55000000000000004</v>
          </cell>
          <cell r="L750">
            <v>0.55000000000000004</v>
          </cell>
          <cell r="M750">
            <v>0.55000000000000004</v>
          </cell>
          <cell r="N750">
            <v>0.55000000000000004</v>
          </cell>
          <cell r="O750">
            <v>0.55000000000000004</v>
          </cell>
          <cell r="P750">
            <v>0.55000000000000004</v>
          </cell>
          <cell r="Q750">
            <v>0.55000000000000004</v>
          </cell>
          <cell r="R750">
            <v>0.55000000000000004</v>
          </cell>
          <cell r="S750">
            <v>0.55000000000000004</v>
          </cell>
          <cell r="T750">
            <v>0.55000000000000004</v>
          </cell>
          <cell r="U750">
            <v>0.55000000000000004</v>
          </cell>
          <cell r="V750">
            <v>0.55000000000000004</v>
          </cell>
          <cell r="W750">
            <v>0.55000000000000004</v>
          </cell>
          <cell r="X750">
            <v>0.55000000000000004</v>
          </cell>
          <cell r="Y750">
            <v>0.55000000000000004</v>
          </cell>
          <cell r="Z750">
            <v>0.55000000000000004</v>
          </cell>
          <cell r="AA750">
            <v>0.55000000000000004</v>
          </cell>
          <cell r="AB750">
            <v>0.55000000000000004</v>
          </cell>
          <cell r="AC750">
            <v>0.55000000000000004</v>
          </cell>
          <cell r="AD750">
            <v>0.55000000000000004</v>
          </cell>
          <cell r="AE750">
            <v>0.55000000000000004</v>
          </cell>
          <cell r="AF750">
            <v>0.55000000000000004</v>
          </cell>
          <cell r="AG750">
            <v>0.55000000000000004</v>
          </cell>
          <cell r="AH750">
            <v>0.55000000000000004</v>
          </cell>
        </row>
        <row r="751">
          <cell r="F751">
            <v>0.25740000000000002</v>
          </cell>
          <cell r="G751">
            <v>0.25740000000000002</v>
          </cell>
          <cell r="H751">
            <v>0.25740000000000002</v>
          </cell>
          <cell r="I751">
            <v>0.25740000000000002</v>
          </cell>
          <cell r="J751">
            <v>0.25740000000000002</v>
          </cell>
          <cell r="K751">
            <v>0.25740000000000002</v>
          </cell>
          <cell r="L751">
            <v>0.25740000000000002</v>
          </cell>
          <cell r="M751">
            <v>0.25740000000000002</v>
          </cell>
          <cell r="N751">
            <v>0.25740000000000002</v>
          </cell>
          <cell r="O751">
            <v>0.25740000000000002</v>
          </cell>
          <cell r="P751">
            <v>0.25740000000000002</v>
          </cell>
          <cell r="Q751">
            <v>0.25740000000000002</v>
          </cell>
          <cell r="R751">
            <v>0.25740000000000002</v>
          </cell>
          <cell r="S751">
            <v>0.25740000000000002</v>
          </cell>
          <cell r="T751">
            <v>0.25740000000000002</v>
          </cell>
          <cell r="U751">
            <v>0.25740000000000002</v>
          </cell>
          <cell r="V751">
            <v>0.25740000000000002</v>
          </cell>
          <cell r="W751">
            <v>0.25740000000000002</v>
          </cell>
          <cell r="X751">
            <v>0.25740000000000002</v>
          </cell>
          <cell r="Y751">
            <v>0.25740000000000002</v>
          </cell>
          <cell r="Z751">
            <v>0.25740000000000002</v>
          </cell>
          <cell r="AA751">
            <v>0.25740000000000002</v>
          </cell>
          <cell r="AB751">
            <v>0.25740000000000002</v>
          </cell>
          <cell r="AC751">
            <v>0.25740000000000002</v>
          </cell>
          <cell r="AD751">
            <v>0.25740000000000002</v>
          </cell>
          <cell r="AE751">
            <v>0.25740000000000002</v>
          </cell>
          <cell r="AF751">
            <v>0.25740000000000002</v>
          </cell>
          <cell r="AG751">
            <v>0.25740000000000002</v>
          </cell>
          <cell r="AH751">
            <v>0.25740000000000002</v>
          </cell>
        </row>
        <row r="864">
          <cell r="F864">
            <v>2.5000000000000001E-2</v>
          </cell>
          <cell r="G864">
            <v>2.5000000000000001E-2</v>
          </cell>
          <cell r="H864">
            <v>2.5000000000000001E-2</v>
          </cell>
          <cell r="I864">
            <v>2.5000000000000001E-2</v>
          </cell>
          <cell r="J864">
            <v>2.5000000000000001E-2</v>
          </cell>
          <cell r="K864">
            <v>2.5000000000000001E-2</v>
          </cell>
          <cell r="L864">
            <v>2.5000000000000001E-2</v>
          </cell>
          <cell r="M864">
            <v>2.5000000000000001E-2</v>
          </cell>
          <cell r="N864">
            <v>2.5000000000000001E-2</v>
          </cell>
          <cell r="O864">
            <v>2.5000000000000001E-2</v>
          </cell>
          <cell r="P864">
            <v>2.5000000000000001E-2</v>
          </cell>
          <cell r="Q864">
            <v>2.5000000000000001E-2</v>
          </cell>
          <cell r="R864">
            <v>2.5000000000000001E-2</v>
          </cell>
          <cell r="S864">
            <v>2.5000000000000001E-2</v>
          </cell>
          <cell r="T864">
            <v>2.5000000000000001E-2</v>
          </cell>
          <cell r="U864">
            <v>2.5000000000000001E-2</v>
          </cell>
          <cell r="V864">
            <v>2.5000000000000001E-2</v>
          </cell>
          <cell r="W864">
            <v>2.5000000000000001E-2</v>
          </cell>
          <cell r="X864">
            <v>2.5000000000000001E-2</v>
          </cell>
          <cell r="Y864">
            <v>2.5000000000000001E-2</v>
          </cell>
          <cell r="Z864">
            <v>2.5000000000000001E-2</v>
          </cell>
          <cell r="AA864">
            <v>2.5000000000000001E-2</v>
          </cell>
          <cell r="AB864">
            <v>2.5000000000000001E-2</v>
          </cell>
          <cell r="AC864">
            <v>2.5000000000000001E-2</v>
          </cell>
          <cell r="AD864">
            <v>2.5000000000000001E-2</v>
          </cell>
          <cell r="AE864">
            <v>2.5000000000000001E-2</v>
          </cell>
          <cell r="AF864">
            <v>2.5000000000000001E-2</v>
          </cell>
          <cell r="AG864">
            <v>2.5000000000000001E-2</v>
          </cell>
          <cell r="AH864">
            <v>2.5000000000000001E-2</v>
          </cell>
        </row>
        <row r="865">
          <cell r="F865">
            <v>7.0000000000000007E-2</v>
          </cell>
          <cell r="G865">
            <v>7.0000000000000007E-2</v>
          </cell>
          <cell r="H865">
            <v>7.0000000000000007E-2</v>
          </cell>
          <cell r="I865">
            <v>7.0000000000000007E-2</v>
          </cell>
          <cell r="J865">
            <v>7.0000000000000007E-2</v>
          </cell>
          <cell r="K865">
            <v>7.0000000000000007E-2</v>
          </cell>
          <cell r="L865">
            <v>7.0000000000000007E-2</v>
          </cell>
          <cell r="M865">
            <v>7.0000000000000007E-2</v>
          </cell>
          <cell r="N865">
            <v>7.0000000000000007E-2</v>
          </cell>
          <cell r="O865">
            <v>7.0000000000000007E-2</v>
          </cell>
          <cell r="P865">
            <v>7.0000000000000007E-2</v>
          </cell>
          <cell r="Q865">
            <v>7.0000000000000007E-2</v>
          </cell>
          <cell r="R865">
            <v>7.0000000000000007E-2</v>
          </cell>
          <cell r="S865">
            <v>7.0000000000000007E-2</v>
          </cell>
          <cell r="T865">
            <v>7.0000000000000007E-2</v>
          </cell>
          <cell r="U865">
            <v>7.0000000000000007E-2</v>
          </cell>
          <cell r="V865">
            <v>7.0000000000000007E-2</v>
          </cell>
          <cell r="W865">
            <v>7.0000000000000007E-2</v>
          </cell>
          <cell r="X865">
            <v>7.0000000000000007E-2</v>
          </cell>
          <cell r="Y865">
            <v>7.0000000000000007E-2</v>
          </cell>
          <cell r="Z865">
            <v>7.0000000000000007E-2</v>
          </cell>
          <cell r="AA865">
            <v>7.0000000000000007E-2</v>
          </cell>
          <cell r="AB865">
            <v>7.0000000000000007E-2</v>
          </cell>
          <cell r="AC865">
            <v>7.0000000000000007E-2</v>
          </cell>
          <cell r="AD865">
            <v>7.0000000000000007E-2</v>
          </cell>
          <cell r="AE865">
            <v>7.0000000000000007E-2</v>
          </cell>
          <cell r="AF865">
            <v>7.0000000000000007E-2</v>
          </cell>
          <cell r="AG865">
            <v>7.0000000000000007E-2</v>
          </cell>
          <cell r="AH865">
            <v>7.0000000000000007E-2</v>
          </cell>
        </row>
        <row r="866">
          <cell r="F866">
            <v>7.0000000000000007E-2</v>
          </cell>
          <cell r="G866">
            <v>7.0000000000000007E-2</v>
          </cell>
          <cell r="H866">
            <v>7.0000000000000007E-2</v>
          </cell>
          <cell r="I866">
            <v>7.0000000000000007E-2</v>
          </cell>
          <cell r="J866">
            <v>7.0000000000000007E-2</v>
          </cell>
          <cell r="K866">
            <v>7.0000000000000007E-2</v>
          </cell>
          <cell r="L866">
            <v>7.0000000000000007E-2</v>
          </cell>
          <cell r="M866">
            <v>7.0000000000000007E-2</v>
          </cell>
          <cell r="N866">
            <v>7.0000000000000007E-2</v>
          </cell>
          <cell r="O866">
            <v>7.0000000000000007E-2</v>
          </cell>
          <cell r="P866">
            <v>7.0000000000000007E-2</v>
          </cell>
          <cell r="Q866">
            <v>7.0000000000000007E-2</v>
          </cell>
          <cell r="R866">
            <v>7.0000000000000007E-2</v>
          </cell>
          <cell r="S866">
            <v>7.0000000000000007E-2</v>
          </cell>
          <cell r="T866">
            <v>7.0000000000000007E-2</v>
          </cell>
          <cell r="U866">
            <v>7.0000000000000007E-2</v>
          </cell>
          <cell r="V866">
            <v>7.0000000000000007E-2</v>
          </cell>
          <cell r="W866">
            <v>7.0000000000000007E-2</v>
          </cell>
          <cell r="X866">
            <v>7.0000000000000007E-2</v>
          </cell>
          <cell r="Y866">
            <v>7.0000000000000007E-2</v>
          </cell>
          <cell r="Z866">
            <v>7.0000000000000007E-2</v>
          </cell>
          <cell r="AA866">
            <v>7.0000000000000007E-2</v>
          </cell>
          <cell r="AB866">
            <v>7.0000000000000007E-2</v>
          </cell>
          <cell r="AC866">
            <v>7.0000000000000007E-2</v>
          </cell>
          <cell r="AD866">
            <v>7.0000000000000007E-2</v>
          </cell>
          <cell r="AE866">
            <v>7.0000000000000007E-2</v>
          </cell>
          <cell r="AF866">
            <v>7.0000000000000007E-2</v>
          </cell>
          <cell r="AG866">
            <v>7.0000000000000007E-2</v>
          </cell>
          <cell r="AH866">
            <v>7.0000000000000007E-2</v>
          </cell>
        </row>
        <row r="867">
          <cell r="F867">
            <v>7.0000000000000007E-2</v>
          </cell>
          <cell r="G867">
            <v>7.0000000000000007E-2</v>
          </cell>
          <cell r="H867">
            <v>7.0000000000000007E-2</v>
          </cell>
          <cell r="I867">
            <v>7.0000000000000007E-2</v>
          </cell>
          <cell r="J867">
            <v>7.0000000000000007E-2</v>
          </cell>
          <cell r="K867">
            <v>7.0000000000000007E-2</v>
          </cell>
          <cell r="L867">
            <v>7.0000000000000007E-2</v>
          </cell>
          <cell r="M867">
            <v>7.0000000000000007E-2</v>
          </cell>
          <cell r="N867">
            <v>7.0000000000000007E-2</v>
          </cell>
          <cell r="O867">
            <v>7.0000000000000007E-2</v>
          </cell>
          <cell r="P867">
            <v>7.0000000000000007E-2</v>
          </cell>
          <cell r="Q867">
            <v>7.0000000000000007E-2</v>
          </cell>
          <cell r="R867">
            <v>7.0000000000000007E-2</v>
          </cell>
          <cell r="S867">
            <v>7.0000000000000007E-2</v>
          </cell>
          <cell r="T867">
            <v>7.0000000000000007E-2</v>
          </cell>
          <cell r="U867">
            <v>7.0000000000000007E-2</v>
          </cell>
          <cell r="V867">
            <v>7.0000000000000007E-2</v>
          </cell>
          <cell r="W867">
            <v>7.0000000000000007E-2</v>
          </cell>
          <cell r="X867">
            <v>7.0000000000000007E-2</v>
          </cell>
          <cell r="Y867">
            <v>7.0000000000000007E-2</v>
          </cell>
          <cell r="Z867">
            <v>7.0000000000000007E-2</v>
          </cell>
          <cell r="AA867">
            <v>7.0000000000000007E-2</v>
          </cell>
          <cell r="AB867">
            <v>7.0000000000000007E-2</v>
          </cell>
          <cell r="AC867">
            <v>7.0000000000000007E-2</v>
          </cell>
          <cell r="AD867">
            <v>7.0000000000000007E-2</v>
          </cell>
          <cell r="AE867">
            <v>7.0000000000000007E-2</v>
          </cell>
          <cell r="AF867">
            <v>7.0000000000000007E-2</v>
          </cell>
          <cell r="AG867">
            <v>7.0000000000000007E-2</v>
          </cell>
          <cell r="AH867">
            <v>7.0000000000000007E-2</v>
          </cell>
        </row>
        <row r="871">
          <cell r="F871">
            <v>6.5000000000000002E-2</v>
          </cell>
          <cell r="G871">
            <v>6.5000000000000002E-2</v>
          </cell>
          <cell r="H871">
            <v>6.5000000000000002E-2</v>
          </cell>
          <cell r="I871">
            <v>6.5000000000000002E-2</v>
          </cell>
          <cell r="J871">
            <v>6.5000000000000002E-2</v>
          </cell>
          <cell r="K871">
            <v>6.5000000000000002E-2</v>
          </cell>
          <cell r="L871">
            <v>6.5000000000000002E-2</v>
          </cell>
          <cell r="M871">
            <v>6.5000000000000002E-2</v>
          </cell>
          <cell r="N871">
            <v>6.5000000000000002E-2</v>
          </cell>
          <cell r="O871">
            <v>6.5000000000000002E-2</v>
          </cell>
          <cell r="P871">
            <v>6.5000000000000002E-2</v>
          </cell>
          <cell r="Q871">
            <v>6.5000000000000002E-2</v>
          </cell>
          <cell r="R871">
            <v>6.5000000000000002E-2</v>
          </cell>
          <cell r="S871">
            <v>6.5000000000000002E-2</v>
          </cell>
          <cell r="T871">
            <v>6.5000000000000002E-2</v>
          </cell>
          <cell r="U871">
            <v>6.5000000000000002E-2</v>
          </cell>
          <cell r="V871">
            <v>6.5000000000000002E-2</v>
          </cell>
          <cell r="W871">
            <v>6.5000000000000002E-2</v>
          </cell>
          <cell r="X871">
            <v>6.5000000000000002E-2</v>
          </cell>
          <cell r="Y871">
            <v>6.5000000000000002E-2</v>
          </cell>
          <cell r="Z871">
            <v>6.5000000000000002E-2</v>
          </cell>
          <cell r="AA871">
            <v>6.5000000000000002E-2</v>
          </cell>
          <cell r="AB871">
            <v>6.5000000000000002E-2</v>
          </cell>
          <cell r="AC871">
            <v>6.5000000000000002E-2</v>
          </cell>
          <cell r="AD871">
            <v>6.5000000000000002E-2</v>
          </cell>
          <cell r="AE871">
            <v>6.5000000000000002E-2</v>
          </cell>
          <cell r="AF871">
            <v>6.5000000000000002E-2</v>
          </cell>
          <cell r="AG871">
            <v>6.5000000000000002E-2</v>
          </cell>
          <cell r="AH871">
            <v>6.5000000000000002E-2</v>
          </cell>
        </row>
        <row r="872">
          <cell r="F872">
            <v>9.2499999999999999E-2</v>
          </cell>
          <cell r="G872">
            <v>9.2499999999999999E-2</v>
          </cell>
          <cell r="H872">
            <v>9.2499999999999999E-2</v>
          </cell>
          <cell r="I872">
            <v>9.2499999999999999E-2</v>
          </cell>
          <cell r="J872">
            <v>9.2499999999999999E-2</v>
          </cell>
          <cell r="K872">
            <v>9.2499999999999999E-2</v>
          </cell>
          <cell r="L872">
            <v>9.2499999999999999E-2</v>
          </cell>
          <cell r="M872">
            <v>9.2499999999999999E-2</v>
          </cell>
          <cell r="N872">
            <v>9.2499999999999999E-2</v>
          </cell>
          <cell r="O872">
            <v>9.2499999999999999E-2</v>
          </cell>
          <cell r="P872">
            <v>9.2499999999999999E-2</v>
          </cell>
          <cell r="Q872">
            <v>9.2499999999999999E-2</v>
          </cell>
          <cell r="R872">
            <v>9.2499999999999999E-2</v>
          </cell>
          <cell r="S872">
            <v>9.2499999999999999E-2</v>
          </cell>
          <cell r="T872">
            <v>9.2499999999999999E-2</v>
          </cell>
          <cell r="U872">
            <v>9.2499999999999999E-2</v>
          </cell>
          <cell r="V872">
            <v>9.2499999999999999E-2</v>
          </cell>
          <cell r="W872">
            <v>9.2499999999999999E-2</v>
          </cell>
          <cell r="X872">
            <v>9.2499999999999999E-2</v>
          </cell>
          <cell r="Y872">
            <v>9.2499999999999999E-2</v>
          </cell>
          <cell r="Z872">
            <v>9.2499999999999999E-2</v>
          </cell>
          <cell r="AA872">
            <v>9.2499999999999999E-2</v>
          </cell>
          <cell r="AB872">
            <v>9.2499999999999999E-2</v>
          </cell>
          <cell r="AC872">
            <v>9.2499999999999999E-2</v>
          </cell>
          <cell r="AD872">
            <v>9.2499999999999999E-2</v>
          </cell>
          <cell r="AE872">
            <v>9.2499999999999999E-2</v>
          </cell>
          <cell r="AF872">
            <v>9.2499999999999999E-2</v>
          </cell>
          <cell r="AG872">
            <v>9.2499999999999999E-2</v>
          </cell>
          <cell r="AH872">
            <v>9.2499999999999999E-2</v>
          </cell>
        </row>
        <row r="873">
          <cell r="F873">
            <v>9.2499999999999999E-2</v>
          </cell>
          <cell r="G873">
            <v>9.2499999999999999E-2</v>
          </cell>
          <cell r="H873">
            <v>9.2499999999999999E-2</v>
          </cell>
          <cell r="I873">
            <v>9.2499999999999999E-2</v>
          </cell>
          <cell r="J873">
            <v>9.2499999999999999E-2</v>
          </cell>
          <cell r="K873">
            <v>9.2499999999999999E-2</v>
          </cell>
          <cell r="L873">
            <v>9.2499999999999999E-2</v>
          </cell>
          <cell r="M873">
            <v>9.2499999999999999E-2</v>
          </cell>
          <cell r="N873">
            <v>9.2499999999999999E-2</v>
          </cell>
          <cell r="O873">
            <v>9.2499999999999999E-2</v>
          </cell>
          <cell r="P873">
            <v>9.2499999999999999E-2</v>
          </cell>
          <cell r="Q873">
            <v>9.2499999999999999E-2</v>
          </cell>
          <cell r="R873">
            <v>9.2499999999999999E-2</v>
          </cell>
          <cell r="S873">
            <v>9.2499999999999999E-2</v>
          </cell>
          <cell r="T873">
            <v>9.2499999999999999E-2</v>
          </cell>
          <cell r="U873">
            <v>9.2499999999999999E-2</v>
          </cell>
          <cell r="V873">
            <v>9.2499999999999999E-2</v>
          </cell>
          <cell r="W873">
            <v>9.2499999999999999E-2</v>
          </cell>
          <cell r="X873">
            <v>9.2499999999999999E-2</v>
          </cell>
          <cell r="Y873">
            <v>9.2499999999999999E-2</v>
          </cell>
          <cell r="Z873">
            <v>9.2499999999999999E-2</v>
          </cell>
          <cell r="AA873">
            <v>9.2499999999999999E-2</v>
          </cell>
          <cell r="AB873">
            <v>9.2499999999999999E-2</v>
          </cell>
          <cell r="AC873">
            <v>9.2499999999999999E-2</v>
          </cell>
          <cell r="AD873">
            <v>9.2499999999999999E-2</v>
          </cell>
          <cell r="AE873">
            <v>9.2499999999999999E-2</v>
          </cell>
          <cell r="AF873">
            <v>9.2499999999999999E-2</v>
          </cell>
          <cell r="AG873">
            <v>9.2499999999999999E-2</v>
          </cell>
          <cell r="AH873">
            <v>9.2499999999999999E-2</v>
          </cell>
        </row>
        <row r="874">
          <cell r="F874">
            <v>9.2499999999999999E-2</v>
          </cell>
          <cell r="G874">
            <v>9.2499999999999999E-2</v>
          </cell>
          <cell r="H874">
            <v>9.2499999999999999E-2</v>
          </cell>
          <cell r="I874">
            <v>9.2499999999999999E-2</v>
          </cell>
          <cell r="J874">
            <v>9.2499999999999999E-2</v>
          </cell>
          <cell r="K874">
            <v>9.2499999999999999E-2</v>
          </cell>
          <cell r="L874">
            <v>9.2499999999999999E-2</v>
          </cell>
          <cell r="M874">
            <v>9.2499999999999999E-2</v>
          </cell>
          <cell r="N874">
            <v>9.2499999999999999E-2</v>
          </cell>
          <cell r="O874">
            <v>9.2499999999999999E-2</v>
          </cell>
          <cell r="P874">
            <v>9.2499999999999999E-2</v>
          </cell>
          <cell r="Q874">
            <v>9.2499999999999999E-2</v>
          </cell>
          <cell r="R874">
            <v>9.2499999999999999E-2</v>
          </cell>
          <cell r="S874">
            <v>9.2499999999999999E-2</v>
          </cell>
          <cell r="T874">
            <v>9.2499999999999999E-2</v>
          </cell>
          <cell r="U874">
            <v>9.2499999999999999E-2</v>
          </cell>
          <cell r="V874">
            <v>9.2499999999999999E-2</v>
          </cell>
          <cell r="W874">
            <v>9.2499999999999999E-2</v>
          </cell>
          <cell r="X874">
            <v>9.2499999999999999E-2</v>
          </cell>
          <cell r="Y874">
            <v>9.2499999999999999E-2</v>
          </cell>
          <cell r="Z874">
            <v>9.2499999999999999E-2</v>
          </cell>
          <cell r="AA874">
            <v>9.2499999999999999E-2</v>
          </cell>
          <cell r="AB874">
            <v>9.2499999999999999E-2</v>
          </cell>
          <cell r="AC874">
            <v>9.2499999999999999E-2</v>
          </cell>
          <cell r="AD874">
            <v>9.2499999999999999E-2</v>
          </cell>
          <cell r="AE874">
            <v>9.2499999999999999E-2</v>
          </cell>
          <cell r="AF874">
            <v>9.2499999999999999E-2</v>
          </cell>
          <cell r="AG874">
            <v>9.2499999999999999E-2</v>
          </cell>
          <cell r="AH874">
            <v>9.2499999999999999E-2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rletz, Brian" id="{F5FE339F-4A74-442B-837B-38838AC7E8B6}" userId="S::bmirletz@nrel.gov::7114d93c-98f5-4963-b08a-81cf8fe5ce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49" dT="2022-01-07T23:47:40.19" personId="{F5FE339F-4A74-442B-837B-38838AC7E8B6}" id="{C47DFB66-F251-44DB-A6B8-15FD9EE0AAD6}">
    <text>TODO: confirm whether the latest reports are in 2018$ or 2019$, and report appropriate conversion here.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tl.doe.gov/energy-analysis/details?id=7deaa702-33aa-409d-823d-2258a7a1eb99" TargetMode="External"/><Relationship Id="rId3" Type="http://schemas.openxmlformats.org/officeDocument/2006/relationships/hyperlink" Target="https://netl.doe.gov/projects/files/CostAndPerformanceBaselineForFossilEnergyPlantsVolume1BituminousCoalAndNaturalGasToElectricity_101422.pdf" TargetMode="External"/><Relationship Id="rId7" Type="http://schemas.openxmlformats.org/officeDocument/2006/relationships/hyperlink" Target="https://www.netl.doe.gov/energy-analysis/details?id=7deaa702-33aa-409d-823d-2258a7a1eb99" TargetMode="External"/><Relationship Id="rId2" Type="http://schemas.openxmlformats.org/officeDocument/2006/relationships/hyperlink" Target="https://netl.doe.gov/projects/files/CostAndPerformanceBaselineForFossilEnergyPlantsVolume1BituminousCoalAndNaturalGasToElectricity_101422.pdf" TargetMode="External"/><Relationship Id="rId1" Type="http://schemas.openxmlformats.org/officeDocument/2006/relationships/hyperlink" Target="https://netl.doe.gov/projects/files/CostAndPerformanceBaselineForFossilEnergyPlantsVolume1BituminousCoalAndNaturalGasToElectricity_101422.pdf" TargetMode="External"/><Relationship Id="rId6" Type="http://schemas.openxmlformats.org/officeDocument/2006/relationships/hyperlink" Target="https://www.netl.doe.gov/energy-analysis/details?id=7deaa702-33aa-409d-823d-2258a7a1eb99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https://www.netl.doe.gov/energy-analysis/details?id=7deaa702-33aa-409d-823d-2258a7a1eb99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netl.doe.gov/projects/files/CostAndPerformanceBaselineForFossilEnergyPlantsVolume1BituminousCoalAndNaturalGasToElectricity_101422.pdf" TargetMode="External"/><Relationship Id="rId9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rel.gov/docs/fy23osti/85332.pdf" TargetMode="External"/><Relationship Id="rId2" Type="http://schemas.openxmlformats.org/officeDocument/2006/relationships/hyperlink" Target="https://www.nrel.gov/docs/fy23osti/85332.pdf" TargetMode="External"/><Relationship Id="rId1" Type="http://schemas.openxmlformats.org/officeDocument/2006/relationships/hyperlink" Target="https://www.nrel.gov/docs/fy23osti/85332.pdf" TargetMode="External"/><Relationship Id="rId5" Type="http://schemas.openxmlformats.org/officeDocument/2006/relationships/hyperlink" Target="https://www.nrel.gov/docs/fy23osti/87303.pdf" TargetMode="External"/><Relationship Id="rId4" Type="http://schemas.openxmlformats.org/officeDocument/2006/relationships/hyperlink" Target="https://www.nrel.gov/docs/fy23osti/873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9E4B-7296-4558-8362-CCCCAEA51261}">
  <dimension ref="B2:AS48"/>
  <sheetViews>
    <sheetView tabSelected="1" zoomScale="80" zoomScaleNormal="80" workbookViewId="0">
      <selection activeCell="B11" sqref="B11"/>
    </sheetView>
  </sheetViews>
  <sheetFormatPr defaultRowHeight="15" x14ac:dyDescent="0.25"/>
  <cols>
    <col min="2" max="2" width="17.42578125" customWidth="1"/>
    <col min="3" max="16" width="14" customWidth="1"/>
    <col min="17" max="17" width="17.28515625" customWidth="1"/>
    <col min="18" max="18" width="11" customWidth="1"/>
    <col min="19" max="21" width="11.85546875" customWidth="1"/>
    <col min="22" max="24" width="8.85546875" customWidth="1"/>
    <col min="25" max="25" width="11.5703125" customWidth="1"/>
    <col min="26" max="26" width="11" customWidth="1"/>
    <col min="27" max="27" width="38" customWidth="1"/>
    <col min="28" max="28" width="14.28515625" customWidth="1"/>
    <col min="29" max="29" width="16" customWidth="1"/>
    <col min="30" max="30" width="14.42578125" customWidth="1"/>
    <col min="31" max="31" width="18" customWidth="1"/>
    <col min="32" max="32" width="17.7109375" customWidth="1"/>
    <col min="33" max="33" width="15.140625" customWidth="1"/>
    <col min="34" max="34" width="12.85546875" bestFit="1" customWidth="1"/>
    <col min="35" max="36" width="14.5703125" bestFit="1" customWidth="1"/>
    <col min="38" max="38" width="20.5703125" customWidth="1"/>
    <col min="39" max="39" width="15.85546875" customWidth="1"/>
    <col min="40" max="40" width="15.28515625" customWidth="1"/>
    <col min="41" max="41" width="11.42578125" customWidth="1"/>
    <col min="42" max="42" width="12.140625" customWidth="1"/>
    <col min="43" max="43" width="10.5703125" bestFit="1" customWidth="1"/>
  </cols>
  <sheetData>
    <row r="2" spans="2:45" x14ac:dyDescent="0.25">
      <c r="B2" s="1" t="s">
        <v>231</v>
      </c>
    </row>
    <row r="3" spans="2:45" x14ac:dyDescent="0.25">
      <c r="B3" s="20" t="s">
        <v>9</v>
      </c>
      <c r="C3" s="12" t="s">
        <v>10</v>
      </c>
      <c r="D3" s="12" t="s">
        <v>11</v>
      </c>
      <c r="E3" s="12" t="s">
        <v>11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7"/>
      <c r="AB3" s="12"/>
      <c r="AC3" s="12"/>
      <c r="AD3" s="12"/>
      <c r="AE3" s="12"/>
      <c r="AF3" s="12"/>
      <c r="AG3" s="12"/>
      <c r="AH3" s="12"/>
      <c r="AI3" s="12"/>
      <c r="AJ3" s="12"/>
      <c r="AL3" s="7"/>
      <c r="AM3" s="12"/>
      <c r="AN3" s="12"/>
      <c r="AO3" s="12"/>
      <c r="AP3" s="12"/>
      <c r="AQ3" s="12"/>
      <c r="AR3" s="12"/>
      <c r="AS3" s="12"/>
    </row>
    <row r="4" spans="2:45" x14ac:dyDescent="0.25">
      <c r="B4" s="20" t="s">
        <v>12</v>
      </c>
      <c r="C4" s="12" t="s">
        <v>13</v>
      </c>
      <c r="D4" s="12" t="s">
        <v>13</v>
      </c>
      <c r="E4" s="12" t="s">
        <v>13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7"/>
      <c r="AB4" s="12"/>
      <c r="AC4" s="12"/>
      <c r="AD4" s="12"/>
      <c r="AE4" s="12"/>
      <c r="AF4" s="12"/>
      <c r="AG4" s="12"/>
      <c r="AH4" s="12"/>
      <c r="AI4" s="12"/>
      <c r="AJ4" s="12"/>
      <c r="AL4" s="7"/>
      <c r="AM4" s="12"/>
      <c r="AN4" s="12"/>
      <c r="AO4" s="12"/>
      <c r="AP4" s="12"/>
      <c r="AQ4" s="12"/>
      <c r="AR4" s="12"/>
      <c r="AS4" s="12"/>
    </row>
    <row r="5" spans="2:45" ht="14.25" customHeight="1" x14ac:dyDescent="0.25">
      <c r="B5" s="20" t="s">
        <v>14</v>
      </c>
      <c r="C5" s="12" t="s">
        <v>0</v>
      </c>
      <c r="D5" s="12" t="s">
        <v>1</v>
      </c>
      <c r="E5" s="12" t="s">
        <v>2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7"/>
      <c r="AB5" s="12"/>
      <c r="AC5" s="12"/>
      <c r="AD5" s="12"/>
      <c r="AE5" s="12"/>
      <c r="AF5" s="12"/>
      <c r="AG5" s="12"/>
      <c r="AH5" s="12"/>
      <c r="AI5" s="12"/>
      <c r="AJ5" s="12"/>
      <c r="AL5" s="7"/>
      <c r="AM5" s="12"/>
      <c r="AN5" s="12"/>
      <c r="AO5" s="12"/>
      <c r="AP5" s="12"/>
      <c r="AQ5" s="12"/>
      <c r="AR5" s="12"/>
      <c r="AS5" s="12"/>
    </row>
    <row r="6" spans="2:45" s="1" customFormat="1" x14ac:dyDescent="0.25">
      <c r="B6" s="20" t="s">
        <v>15</v>
      </c>
      <c r="C6" s="20">
        <v>226</v>
      </c>
      <c r="D6" s="20">
        <v>373</v>
      </c>
      <c r="E6" s="20">
        <v>551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7"/>
      <c r="AB6" s="20"/>
      <c r="AC6" s="20"/>
      <c r="AD6" s="20"/>
      <c r="AE6" s="20"/>
      <c r="AF6" s="20"/>
      <c r="AG6" s="20"/>
      <c r="AH6" s="20"/>
      <c r="AI6" s="20"/>
      <c r="AJ6" s="20"/>
      <c r="AL6" s="7"/>
      <c r="AM6" s="20"/>
      <c r="AN6" s="20"/>
      <c r="AO6" s="20"/>
      <c r="AP6" s="20"/>
      <c r="AQ6" s="20"/>
      <c r="AR6" s="20"/>
      <c r="AS6" s="20"/>
    </row>
    <row r="10" spans="2:45" ht="21" x14ac:dyDescent="0.35">
      <c r="B10" s="5" t="s">
        <v>3</v>
      </c>
    </row>
    <row r="11" spans="2:45" s="1" customFormat="1" ht="21" x14ac:dyDescent="0.35">
      <c r="B11" s="7" t="s">
        <v>5</v>
      </c>
      <c r="G11" s="5" t="s">
        <v>3</v>
      </c>
      <c r="M11" s="5" t="s">
        <v>3</v>
      </c>
      <c r="R11" s="5" t="s">
        <v>4</v>
      </c>
    </row>
    <row r="12" spans="2:45" s="1" customFormat="1" x14ac:dyDescent="0.25">
      <c r="B12" s="7" t="s">
        <v>6</v>
      </c>
      <c r="C12" s="1" t="s">
        <v>232</v>
      </c>
      <c r="G12" s="357" t="s">
        <v>234</v>
      </c>
      <c r="H12" s="353"/>
      <c r="I12" s="353"/>
      <c r="J12" s="19"/>
      <c r="K12" s="19"/>
      <c r="L12" s="19"/>
      <c r="N12" s="357" t="s">
        <v>235</v>
      </c>
      <c r="O12" s="21"/>
      <c r="P12" s="21"/>
      <c r="R12" s="7" t="s">
        <v>5</v>
      </c>
      <c r="T12" s="357" t="s">
        <v>16</v>
      </c>
    </row>
    <row r="13" spans="2:45" s="1" customFormat="1" x14ac:dyDescent="0.25">
      <c r="G13" s="357"/>
      <c r="H13" s="354" t="s">
        <v>28</v>
      </c>
      <c r="I13" s="354" t="s">
        <v>28</v>
      </c>
      <c r="J13" s="20" t="s">
        <v>28</v>
      </c>
      <c r="K13" s="20"/>
      <c r="L13" s="20"/>
      <c r="M13" s="7"/>
      <c r="N13" s="20" t="s">
        <v>28</v>
      </c>
      <c r="O13" s="20" t="s">
        <v>28</v>
      </c>
      <c r="P13" s="20" t="s">
        <v>28</v>
      </c>
      <c r="R13" s="7" t="s">
        <v>7</v>
      </c>
      <c r="S13" s="7"/>
      <c r="T13" s="7"/>
      <c r="U13" s="7"/>
      <c r="AF13" s="7"/>
      <c r="AG13" s="7"/>
      <c r="AH13" s="7"/>
      <c r="AI13" s="7"/>
    </row>
    <row r="14" spans="2:45" ht="64.5" customHeight="1" x14ac:dyDescent="0.25">
      <c r="B14" s="20" t="s">
        <v>8</v>
      </c>
      <c r="C14" s="350" t="s">
        <v>17</v>
      </c>
      <c r="D14" s="350" t="s">
        <v>19</v>
      </c>
      <c r="E14" s="350" t="s">
        <v>20</v>
      </c>
      <c r="G14" s="22" t="s">
        <v>8</v>
      </c>
      <c r="H14" s="355" t="s">
        <v>17</v>
      </c>
      <c r="I14" s="355" t="s">
        <v>19</v>
      </c>
      <c r="J14" s="13" t="s">
        <v>20</v>
      </c>
      <c r="K14" s="13"/>
      <c r="L14" s="21" t="s">
        <v>30</v>
      </c>
      <c r="M14" s="22" t="s">
        <v>8</v>
      </c>
      <c r="N14" s="355" t="s">
        <v>17</v>
      </c>
      <c r="O14" s="355" t="s">
        <v>19</v>
      </c>
      <c r="P14" s="355" t="s">
        <v>20</v>
      </c>
      <c r="Q14" s="352"/>
      <c r="R14" s="354" t="s">
        <v>8</v>
      </c>
      <c r="S14" s="355" t="s">
        <v>17</v>
      </c>
      <c r="T14" s="355" t="s">
        <v>19</v>
      </c>
      <c r="U14" s="355" t="s">
        <v>20</v>
      </c>
      <c r="AA14" s="8"/>
      <c r="AG14" s="7"/>
      <c r="AH14" s="7"/>
      <c r="AI14" s="7"/>
      <c r="AJ14" s="8"/>
    </row>
    <row r="15" spans="2:45" x14ac:dyDescent="0.25">
      <c r="B15" s="1">
        <v>2022</v>
      </c>
      <c r="C15" s="3">
        <v>1380.6411649506999</v>
      </c>
      <c r="D15" s="3">
        <v>1534.6287370494601</v>
      </c>
      <c r="E15" s="3">
        <v>1804.620280129293</v>
      </c>
      <c r="G15" s="1">
        <v>2022</v>
      </c>
      <c r="H15" s="9"/>
      <c r="I15" s="9"/>
      <c r="J15" s="9"/>
      <c r="K15" s="9"/>
      <c r="L15" s="361">
        <v>2.25</v>
      </c>
      <c r="M15" s="1">
        <v>2022</v>
      </c>
      <c r="N15" s="349"/>
      <c r="O15" s="349"/>
      <c r="P15" s="349"/>
      <c r="Q15" s="352"/>
      <c r="R15" s="357">
        <v>2022</v>
      </c>
      <c r="S15" s="352"/>
      <c r="T15" s="352"/>
      <c r="U15" s="352"/>
      <c r="AA15" s="10"/>
      <c r="AG15" s="11"/>
      <c r="AH15" s="11"/>
      <c r="AI15" s="11"/>
      <c r="AJ15" s="10"/>
    </row>
    <row r="16" spans="2:45" x14ac:dyDescent="0.25">
      <c r="B16" s="7">
        <v>2023</v>
      </c>
      <c r="C16" s="3">
        <v>1404.8685429609013</v>
      </c>
      <c r="D16" s="3">
        <v>1557.5614788053535</v>
      </c>
      <c r="E16" s="3">
        <v>1837.3426392002802</v>
      </c>
      <c r="G16" s="7">
        <v>2023</v>
      </c>
      <c r="H16" s="9">
        <f>C$45*1000*C16/(H$45*1000)</f>
        <v>1448.3821703977435</v>
      </c>
      <c r="I16" s="9">
        <f>D$45*1000*D16/(I$45*1000)</f>
        <v>1517.8916824282733</v>
      </c>
      <c r="J16" s="9">
        <f>E$45*1000*E16/(J$45*1000)</f>
        <v>2164.1295332867185</v>
      </c>
      <c r="K16" s="9"/>
      <c r="L16" s="361">
        <v>2.25</v>
      </c>
      <c r="M16" s="7">
        <v>2023</v>
      </c>
      <c r="N16" s="349">
        <f>C$45*1000*C16*$L16/(N$45*1000)</f>
        <v>3258.8598833949227</v>
      </c>
      <c r="O16" s="349">
        <f>D$45*1000*D16*$L16/(O$45*1000)</f>
        <v>3415.2562854636149</v>
      </c>
      <c r="P16" s="349">
        <f>E$45*1000*E16*$L16/(P$45*1000)</f>
        <v>4869.2914498951168</v>
      </c>
      <c r="Q16" s="352"/>
      <c r="R16" s="356">
        <v>2023</v>
      </c>
      <c r="S16" s="351">
        <v>26.65</v>
      </c>
      <c r="T16" s="351">
        <v>34.952500000000001</v>
      </c>
      <c r="U16" s="351">
        <v>40.487499999999997</v>
      </c>
      <c r="AA16" s="10"/>
      <c r="AG16" s="11"/>
      <c r="AH16" s="11"/>
      <c r="AI16" s="11"/>
      <c r="AJ16" s="10"/>
    </row>
    <row r="17" spans="2:36" x14ac:dyDescent="0.25">
      <c r="B17" s="7">
        <v>2024</v>
      </c>
      <c r="C17" s="3">
        <v>1429.444389143523</v>
      </c>
      <c r="D17" s="3">
        <v>1580.5618752862113</v>
      </c>
      <c r="E17" s="3">
        <v>1870.693067951911</v>
      </c>
      <c r="G17" s="7">
        <v>2024</v>
      </c>
      <c r="H17" s="9">
        <f>C$45*1000*C17/(H$45*1000)</f>
        <v>1473.7192153559329</v>
      </c>
      <c r="I17" s="9">
        <f>D$45*1000*D17/(I$45*1000)</f>
        <v>1540.3062779263746</v>
      </c>
      <c r="J17" s="9">
        <f>E$45*1000*E17/(J$45*1000)</f>
        <v>2203.4116172428135</v>
      </c>
      <c r="K17" s="9"/>
      <c r="L17" s="361">
        <v>2.25</v>
      </c>
      <c r="M17" s="7">
        <v>2024</v>
      </c>
      <c r="N17" s="349">
        <f>C$45*1000*C17*$L17/(N$45*1000)</f>
        <v>3315.8682345508491</v>
      </c>
      <c r="O17" s="349">
        <f>D$45*1000*D17*$L17/(O$45*1000)</f>
        <v>3465.6891253343433</v>
      </c>
      <c r="P17" s="349">
        <f>E$45*1000*E17*$L17/(P$45*1000)</f>
        <v>4957.6761387963306</v>
      </c>
      <c r="Q17" s="352"/>
      <c r="R17" s="356">
        <v>2024</v>
      </c>
      <c r="S17" s="351">
        <v>27.106124999999999</v>
      </c>
      <c r="T17" s="351">
        <v>35.511124999999993</v>
      </c>
      <c r="U17" s="351">
        <v>41.1845</v>
      </c>
      <c r="AA17" s="10"/>
      <c r="AG17" s="11"/>
      <c r="AH17" s="11"/>
      <c r="AI17" s="11"/>
      <c r="AJ17" s="10"/>
    </row>
    <row r="18" spans="2:36" x14ac:dyDescent="0.25">
      <c r="B18" s="7">
        <v>2025</v>
      </c>
      <c r="C18" s="3">
        <v>1454.3709847959253</v>
      </c>
      <c r="D18" s="3">
        <v>1603.8616510540876</v>
      </c>
      <c r="E18" s="3">
        <v>1904.4398436043941</v>
      </c>
      <c r="G18" s="7">
        <v>2025</v>
      </c>
      <c r="H18" s="9">
        <f>C$45*1000*C18/(H$45*1000)</f>
        <v>1499.4178737055338</v>
      </c>
      <c r="I18" s="9">
        <f>D$45*1000*D18/(I$45*1000)</f>
        <v>1563.012627769868</v>
      </c>
      <c r="J18" s="9">
        <f>E$45*1000*E18/(J$45*1000)</f>
        <v>2243.1605417409291</v>
      </c>
      <c r="K18" s="9"/>
      <c r="L18" s="361">
        <v>2.25</v>
      </c>
      <c r="M18" s="7">
        <v>2025</v>
      </c>
      <c r="N18" s="349">
        <f>C$45*1000*C18*$L18/(N$45*1000)</f>
        <v>3373.6902158374514</v>
      </c>
      <c r="O18" s="349">
        <f>D$45*1000*D18*$L18/(O$45*1000)</f>
        <v>3516.7784124822033</v>
      </c>
      <c r="P18" s="349">
        <f>E$45*1000*E18*$L18/(P$45*1000)</f>
        <v>5047.1112189170899</v>
      </c>
      <c r="Q18" s="352"/>
      <c r="R18" s="356">
        <v>2025</v>
      </c>
      <c r="S18" s="351">
        <v>27.676089062499997</v>
      </c>
      <c r="T18" s="351">
        <v>36.075835937499996</v>
      </c>
      <c r="U18" s="351">
        <v>41.998734374999998</v>
      </c>
      <c r="AA18" s="10"/>
      <c r="AG18" s="11"/>
      <c r="AH18" s="11"/>
      <c r="AI18" s="11"/>
      <c r="AJ18" s="10"/>
    </row>
    <row r="19" spans="2:36" x14ac:dyDescent="0.25">
      <c r="B19" s="7">
        <v>2026</v>
      </c>
      <c r="C19" s="3">
        <v>1479.6505074877325</v>
      </c>
      <c r="D19" s="3">
        <v>1627.2126581663936</v>
      </c>
      <c r="E19" s="3">
        <v>1938.8306811439411</v>
      </c>
      <c r="G19" s="7">
        <v>2026</v>
      </c>
      <c r="H19" s="9">
        <f>C$45*1000*C19/(H$45*1000)</f>
        <v>1525.4803904630162</v>
      </c>
      <c r="I19" s="9">
        <f>D$45*1000*D19/(I$45*1000)</f>
        <v>1585.7689041380268</v>
      </c>
      <c r="J19" s="9">
        <f>E$45*1000*E19/(J$45*1000)</f>
        <v>2283.6680799680903</v>
      </c>
      <c r="K19" s="9"/>
      <c r="L19" s="361">
        <v>2.1640000000000001</v>
      </c>
      <c r="M19" s="7">
        <v>2026</v>
      </c>
      <c r="N19" s="349">
        <f>C$45*1000*C19*$L19/(N$45*1000)</f>
        <v>3301.1395649619672</v>
      </c>
      <c r="O19" s="349">
        <f>D$45*1000*D19*$L19/(O$45*1000)</f>
        <v>3431.60390855469</v>
      </c>
      <c r="P19" s="349">
        <f>E$45*1000*E19*$L19/(P$45*1000)</f>
        <v>4941.8577250509479</v>
      </c>
      <c r="Q19" s="352"/>
      <c r="R19" s="356">
        <v>2026</v>
      </c>
      <c r="S19" s="351">
        <v>28.257609999999996</v>
      </c>
      <c r="T19" s="351">
        <v>36.536206679687496</v>
      </c>
      <c r="U19" s="351">
        <v>42.717558867187492</v>
      </c>
      <c r="AA19" s="10"/>
      <c r="AG19" s="11"/>
      <c r="AH19" s="11"/>
      <c r="AI19" s="11"/>
      <c r="AJ19" s="10"/>
    </row>
    <row r="20" spans="2:36" x14ac:dyDescent="0.25">
      <c r="B20" s="7">
        <v>2027</v>
      </c>
      <c r="C20" s="3">
        <v>1505.2850244486331</v>
      </c>
      <c r="D20" s="3">
        <v>1650.728802102406</v>
      </c>
      <c r="E20" s="3">
        <v>1973.6217317295047</v>
      </c>
      <c r="G20" s="7">
        <v>2027</v>
      </c>
      <c r="H20" s="9">
        <f>C$45*1000*C20/(H$45*1000)</f>
        <v>1551.9088968873077</v>
      </c>
      <c r="I20" s="9">
        <f>D$45*1000*D20/(I$45*1000)</f>
        <v>1608.6861114322376</v>
      </c>
      <c r="J20" s="9">
        <f>E$45*1000*E20/(J$45*1000)</f>
        <v>2324.6470125089813</v>
      </c>
      <c r="K20" s="9"/>
      <c r="L20" s="361">
        <v>2.0779999999999998</v>
      </c>
      <c r="M20" s="7">
        <v>2027</v>
      </c>
      <c r="N20" s="349">
        <f>C$45*1000*C20*$L20/(N$45*1000)</f>
        <v>3224.8666877318251</v>
      </c>
      <c r="O20" s="349">
        <f>D$45*1000*D20*$L20/(O$45*1000)</f>
        <v>3342.849739556189</v>
      </c>
      <c r="P20" s="349">
        <f>E$45*1000*E20*$L20/(P$45*1000)</f>
        <v>4830.6164919936627</v>
      </c>
      <c r="Q20" s="352"/>
      <c r="R20" s="356">
        <v>2027</v>
      </c>
      <c r="S20" s="351">
        <v>28.737768607421863</v>
      </c>
      <c r="T20" s="351">
        <v>37.110189382812486</v>
      </c>
      <c r="U20" s="351">
        <v>43.446075374999985</v>
      </c>
      <c r="AA20" s="10"/>
      <c r="AG20" s="11"/>
      <c r="AH20" s="11"/>
      <c r="AI20" s="11"/>
      <c r="AJ20" s="10"/>
    </row>
    <row r="21" spans="2:36" x14ac:dyDescent="0.25">
      <c r="B21" s="7">
        <v>2028</v>
      </c>
      <c r="C21" s="3">
        <v>1531.2764856903984</v>
      </c>
      <c r="D21" s="3">
        <v>1674.5360256007909</v>
      </c>
      <c r="E21" s="3">
        <v>2008.940565668632</v>
      </c>
      <c r="G21" s="7">
        <v>2028</v>
      </c>
      <c r="H21" s="9">
        <f>C$45*1000*C21/(H$45*1000)</f>
        <v>1578.7054033887737</v>
      </c>
      <c r="I21" s="9">
        <f>D$45*1000*D21/(I$45*1000)</f>
        <v>1631.8869847342828</v>
      </c>
      <c r="J21" s="9">
        <f>E$45*1000*E21/(J$45*1000)</f>
        <v>2366.2475991269371</v>
      </c>
      <c r="K21" s="9"/>
      <c r="L21" s="361">
        <v>1.992</v>
      </c>
      <c r="M21" s="7">
        <v>2028</v>
      </c>
      <c r="N21" s="349">
        <f>C$45*1000*C21*$L21/(N$45*1000)</f>
        <v>3144.7811635504372</v>
      </c>
      <c r="O21" s="349">
        <f>D$45*1000*D21*$L21/(O$45*1000)</f>
        <v>3250.7188735906911</v>
      </c>
      <c r="P21" s="349">
        <f>E$45*1000*E21*$L21/(P$45*1000)</f>
        <v>4713.5652174608585</v>
      </c>
      <c r="Q21" s="352"/>
      <c r="R21" s="356">
        <v>2028</v>
      </c>
      <c r="S21" s="351">
        <v>29.340243480786121</v>
      </c>
      <c r="T21" s="351">
        <v>37.574066750097643</v>
      </c>
      <c r="U21" s="351">
        <v>44.184319233911118</v>
      </c>
      <c r="AA21" s="10"/>
      <c r="AG21" s="11"/>
      <c r="AH21" s="11"/>
      <c r="AI21" s="11"/>
      <c r="AJ21" s="10"/>
    </row>
    <row r="22" spans="2:36" x14ac:dyDescent="0.25">
      <c r="B22" s="7">
        <v>2029</v>
      </c>
      <c r="C22" s="3">
        <v>1557.7623041378208</v>
      </c>
      <c r="D22" s="3">
        <v>1698.3663174889321</v>
      </c>
      <c r="E22" s="3">
        <v>2044.9274150062333</v>
      </c>
      <c r="G22" s="7">
        <v>2029</v>
      </c>
      <c r="H22" s="9">
        <f>C$45*1000*C22/(H$45*1000)</f>
        <v>1606.0115790447444</v>
      </c>
      <c r="I22" s="9">
        <f>D$45*1000*D22/(I$45*1000)</f>
        <v>1655.1103388933695</v>
      </c>
      <c r="J22" s="9">
        <f>E$45*1000*E22/(J$45*1000)</f>
        <v>2408.6350133195019</v>
      </c>
      <c r="K22" s="9"/>
      <c r="L22" s="361">
        <v>1.9059999999999999</v>
      </c>
      <c r="M22" s="7">
        <v>2029</v>
      </c>
      <c r="N22" s="349">
        <f>C$45*1000*C22*$L22/(N$45*1000)</f>
        <v>3061.0580696592829</v>
      </c>
      <c r="O22" s="349">
        <f>D$45*1000*D22*$L22/(O$45*1000)</f>
        <v>3154.6403059307622</v>
      </c>
      <c r="P22" s="349">
        <f>E$45*1000*E22*$L22/(P$45*1000)</f>
        <v>4590.8583353869699</v>
      </c>
      <c r="Q22" s="352"/>
      <c r="R22" s="356">
        <v>2029</v>
      </c>
      <c r="S22" s="351">
        <v>29.836012417072137</v>
      </c>
      <c r="T22" s="351">
        <v>38.156812692749625</v>
      </c>
      <c r="U22" s="351">
        <v>44.932321488658431</v>
      </c>
      <c r="AA22" s="10"/>
      <c r="AG22" s="11"/>
      <c r="AH22" s="11"/>
      <c r="AI22" s="11"/>
      <c r="AJ22" s="10"/>
    </row>
    <row r="23" spans="2:36" x14ac:dyDescent="0.25">
      <c r="B23" s="7">
        <v>2030</v>
      </c>
      <c r="C23" s="3">
        <v>1584.4763887381125</v>
      </c>
      <c r="D23" s="3">
        <v>1722.4805159214254</v>
      </c>
      <c r="E23" s="3">
        <v>2081.3190419912266</v>
      </c>
      <c r="G23" s="7">
        <v>2030</v>
      </c>
      <c r="H23" s="9">
        <f>C$45*1000*C23/(H$45*1000)</f>
        <v>1633.5530910441603</v>
      </c>
      <c r="I23" s="9">
        <f>D$45*1000*D23/(I$45*1000)</f>
        <v>1678.6103687330781</v>
      </c>
      <c r="J23" s="9">
        <f>E$45*1000*E23/(J$45*1000)</f>
        <v>2451.499198280047</v>
      </c>
      <c r="K23" s="9"/>
      <c r="L23" s="361">
        <v>1.82</v>
      </c>
      <c r="M23" s="7">
        <v>2030</v>
      </c>
      <c r="N23" s="349">
        <f>C$45*1000*C23*$L23/(N$45*1000)</f>
        <v>2973.0666257003718</v>
      </c>
      <c r="O23" s="349">
        <f>D$45*1000*D23*$L23/(O$45*1000)</f>
        <v>3055.0708710942026</v>
      </c>
      <c r="P23" s="349">
        <f>E$45*1000*E23*$L23/(P$45*1000)</f>
        <v>4461.7285408696862</v>
      </c>
      <c r="Q23" s="352"/>
      <c r="R23" s="356">
        <v>2030</v>
      </c>
      <c r="S23" s="351">
        <v>30.460072437747943</v>
      </c>
      <c r="T23" s="351">
        <v>38.745212140815383</v>
      </c>
      <c r="U23" s="351">
        <v>45.811948946372908</v>
      </c>
      <c r="AA23" s="10"/>
      <c r="AG23" s="11"/>
      <c r="AH23" s="11"/>
      <c r="AI23" s="11"/>
      <c r="AJ23" s="10"/>
    </row>
    <row r="24" spans="2:36" x14ac:dyDescent="0.25">
      <c r="B24" s="7">
        <v>2031</v>
      </c>
      <c r="C24" s="3">
        <v>1611.5525761283327</v>
      </c>
      <c r="D24" s="3">
        <v>1746.5964939370183</v>
      </c>
      <c r="E24" s="3">
        <v>2118.2521706910907</v>
      </c>
      <c r="G24" s="7">
        <v>2031</v>
      </c>
      <c r="H24" s="9">
        <f>C$45*1000*C24/(H$45*1000)</f>
        <v>1661.4679214066439</v>
      </c>
      <c r="I24" s="9">
        <f>D$45*1000*D24/(I$45*1000)</f>
        <v>1702.1121328313836</v>
      </c>
      <c r="J24" s="9">
        <f>E$45*1000*E24/(J$45*1000)</f>
        <v>2495.0011956052958</v>
      </c>
      <c r="K24" s="9"/>
      <c r="L24" s="361">
        <v>1.734</v>
      </c>
      <c r="M24" s="7">
        <v>2031</v>
      </c>
      <c r="N24" s="349">
        <f>C$45*1000*C24*$L24/(N$45*1000)</f>
        <v>2880.9853757191204</v>
      </c>
      <c r="O24" s="349">
        <f>D$45*1000*D24*$L24/(O$45*1000)</f>
        <v>2951.4624383296191</v>
      </c>
      <c r="P24" s="349">
        <f>E$45*1000*E24*$L24/(P$45*1000)</f>
        <v>4326.3320731795829</v>
      </c>
      <c r="Q24" s="352"/>
      <c r="R24" s="356">
        <v>2031</v>
      </c>
      <c r="S24" s="351">
        <v>30.971801654702105</v>
      </c>
      <c r="T24" s="351">
        <v>39.214297256356694</v>
      </c>
      <c r="U24" s="351">
        <v>46.582588779047917</v>
      </c>
      <c r="AA24" s="10"/>
      <c r="AG24" s="11"/>
      <c r="AH24" s="11"/>
      <c r="AI24" s="11"/>
      <c r="AJ24" s="10"/>
    </row>
    <row r="25" spans="2:36" x14ac:dyDescent="0.25">
      <c r="B25" s="7">
        <v>2032</v>
      </c>
      <c r="C25" s="3">
        <v>1638.9922751451031</v>
      </c>
      <c r="D25" s="3">
        <v>1770.9877332057865</v>
      </c>
      <c r="E25" s="3">
        <v>2155.8771440995497</v>
      </c>
      <c r="G25" s="7">
        <v>2032</v>
      </c>
      <c r="H25" s="9">
        <f>C$45*1000*C25/(H$45*1000)</f>
        <v>1689.7575226053498</v>
      </c>
      <c r="I25" s="9">
        <f>D$45*1000*D25/(I$45*1000)</f>
        <v>1725.8821475075158</v>
      </c>
      <c r="J25" s="9">
        <f>E$45*1000*E25/(J$45*1000)</f>
        <v>2539.318088059179</v>
      </c>
      <c r="K25" s="9"/>
      <c r="L25" s="361">
        <v>1.6479999999999999</v>
      </c>
      <c r="M25" s="7">
        <v>2032</v>
      </c>
      <c r="N25" s="349">
        <f>C$45*1000*C25*$L25/(N$45*1000)</f>
        <v>2784.7203972536163</v>
      </c>
      <c r="O25" s="349">
        <f>D$45*1000*D25*$L25/(O$45*1000)</f>
        <v>2844.2537790923857</v>
      </c>
      <c r="P25" s="349">
        <f>E$45*1000*E25*$L25/(P$45*1000)</f>
        <v>4184.7962091215268</v>
      </c>
      <c r="Q25" s="352"/>
      <c r="R25" s="356">
        <v>2032</v>
      </c>
      <c r="S25" s="351">
        <v>31.618088241650018</v>
      </c>
      <c r="T25" s="351">
        <v>39.810629324506706</v>
      </c>
      <c r="U25" s="351">
        <v>47.363128135265214</v>
      </c>
      <c r="AA25" s="10"/>
      <c r="AG25" s="11"/>
      <c r="AH25" s="11"/>
      <c r="AI25" s="11"/>
      <c r="AJ25" s="10"/>
    </row>
    <row r="26" spans="2:36" x14ac:dyDescent="0.25">
      <c r="B26" s="7">
        <v>2033</v>
      </c>
      <c r="C26" s="3">
        <v>1666.7967387526312</v>
      </c>
      <c r="D26" s="3">
        <v>1795.3572486375651</v>
      </c>
      <c r="E26" s="3">
        <v>2193.9097955800326</v>
      </c>
      <c r="G26" s="7">
        <v>2033</v>
      </c>
      <c r="H26" s="9">
        <f>C$45*1000*C26/(H$45*1000)</f>
        <v>1718.4231864131109</v>
      </c>
      <c r="I26" s="9">
        <f>D$45*1000*D26/(I$45*1000)</f>
        <v>1749.6309916347316</v>
      </c>
      <c r="J26" s="9">
        <f>E$45*1000*E26/(J$45*1000)</f>
        <v>2584.1151675706737</v>
      </c>
      <c r="K26" s="9"/>
      <c r="L26" s="361">
        <v>1.5620000000000001</v>
      </c>
      <c r="M26" s="7">
        <v>2033</v>
      </c>
      <c r="N26" s="349">
        <f>C$45*1000*C26*$L26/(N$45*1000)</f>
        <v>2684.1770171772796</v>
      </c>
      <c r="O26" s="349">
        <f>D$45*1000*D26*$L26/(O$45*1000)</f>
        <v>2732.9236089334509</v>
      </c>
      <c r="P26" s="349">
        <f>E$45*1000*E26*$L26/(P$45*1000)</f>
        <v>4036.3878917453926</v>
      </c>
      <c r="Q26" s="352"/>
      <c r="R26" s="356">
        <v>2033</v>
      </c>
      <c r="S26" s="351">
        <v>32.146123116131015</v>
      </c>
      <c r="T26" s="351">
        <v>40.281060394498866</v>
      </c>
      <c r="U26" s="351">
        <v>48.153580341306466</v>
      </c>
      <c r="AA26" s="10"/>
      <c r="AG26" s="11"/>
      <c r="AH26" s="11"/>
      <c r="AI26" s="11"/>
      <c r="AJ26" s="10"/>
    </row>
    <row r="27" spans="2:36" x14ac:dyDescent="0.25">
      <c r="B27" s="7">
        <v>2034</v>
      </c>
      <c r="C27" s="3">
        <v>1694.9670553685703</v>
      </c>
      <c r="D27" s="3">
        <v>1819.8383725076792</v>
      </c>
      <c r="E27" s="3">
        <v>2232.6500609859872</v>
      </c>
      <c r="G27" s="7">
        <v>2034</v>
      </c>
      <c r="H27" s="9">
        <f>C$45*1000*C27/(H$45*1000)</f>
        <v>1747.4660349596322</v>
      </c>
      <c r="I27" s="9">
        <f>D$45*1000*D27/(I$45*1000)</f>
        <v>1773.4886016261162</v>
      </c>
      <c r="J27" s="9">
        <f>E$45*1000*E27/(J$45*1000)</f>
        <v>2629.7457161159814</v>
      </c>
      <c r="K27" s="9"/>
      <c r="L27" s="361">
        <v>1.476</v>
      </c>
      <c r="M27" s="7">
        <v>2034</v>
      </c>
      <c r="N27" s="349">
        <f>C$45*1000*C27*$L27/(N$45*1000)</f>
        <v>2579.2598676004172</v>
      </c>
      <c r="O27" s="349">
        <f>D$45*1000*D27*$L27/(O$45*1000)</f>
        <v>2617.6691760001472</v>
      </c>
      <c r="P27" s="349">
        <f>E$45*1000*E27*$L27/(P$45*1000)</f>
        <v>3881.5046769871883</v>
      </c>
      <c r="Q27" s="352"/>
      <c r="R27" s="356">
        <v>2034</v>
      </c>
      <c r="S27" s="351">
        <v>32.815287311609659</v>
      </c>
      <c r="T27" s="351">
        <v>40.884620257087441</v>
      </c>
      <c r="U27" s="351">
        <v>48.953953202565231</v>
      </c>
      <c r="AA27" s="10"/>
      <c r="AG27" s="11"/>
      <c r="AH27" s="11"/>
      <c r="AI27" s="11"/>
      <c r="AJ27" s="10"/>
    </row>
    <row r="28" spans="2:36" x14ac:dyDescent="0.25">
      <c r="B28" s="7">
        <v>2035</v>
      </c>
      <c r="C28" s="3">
        <v>1723.5041398535859</v>
      </c>
      <c r="D28" s="3">
        <v>1844.5786939715731</v>
      </c>
      <c r="E28" s="3">
        <v>2271.7989063593291</v>
      </c>
      <c r="G28" s="7">
        <v>2035</v>
      </c>
      <c r="H28" s="9">
        <f>C$45*1000*C28/(H$45*1000)</f>
        <v>1776.8870114419713</v>
      </c>
      <c r="I28" s="9">
        <f>D$45*1000*D28/(I$45*1000)</f>
        <v>1797.5988076639862</v>
      </c>
      <c r="J28" s="9">
        <f>E$45*1000*E28/(J$45*1000)</f>
        <v>2675.8575140239645</v>
      </c>
      <c r="K28" s="9"/>
      <c r="L28" s="361">
        <v>1.39</v>
      </c>
      <c r="M28" s="7">
        <v>2035</v>
      </c>
      <c r="N28" s="349">
        <f>C$45*1000*C28*$L28/(N$45*1000)</f>
        <v>2469.8729459043398</v>
      </c>
      <c r="O28" s="349">
        <f>D$45*1000*D28*$L28/(O$45*1000)</f>
        <v>2498.6623426529409</v>
      </c>
      <c r="P28" s="349">
        <f>E$45*1000*E28*$L28/(P$45*1000)</f>
        <v>3719.4419444933105</v>
      </c>
      <c r="Q28" s="352"/>
      <c r="R28" s="356">
        <v>2035</v>
      </c>
      <c r="S28" s="351">
        <v>33.359967285429406</v>
      </c>
      <c r="T28" s="351">
        <v>41.493182450058896</v>
      </c>
      <c r="U28" s="351">
        <v>49.764248719173622</v>
      </c>
      <c r="AA28" s="4"/>
      <c r="AG28" s="11"/>
      <c r="AH28" s="11"/>
      <c r="AI28" s="11"/>
      <c r="AJ28" s="10"/>
    </row>
    <row r="29" spans="2:36" x14ac:dyDescent="0.25">
      <c r="B29" s="7">
        <v>2036</v>
      </c>
      <c r="C29" s="3">
        <v>1752.4087241532466</v>
      </c>
      <c r="D29" s="3">
        <v>1874.7372647245993</v>
      </c>
      <c r="E29" s="3">
        <v>2310.7039343497745</v>
      </c>
      <c r="G29" s="7">
        <v>2036</v>
      </c>
      <c r="H29" s="9">
        <f>C$45*1000*C29/(H$45*1000)</f>
        <v>1806.686870476577</v>
      </c>
      <c r="I29" s="9">
        <f>D$45*1000*D29/(I$45*1000)</f>
        <v>1826.9892646846965</v>
      </c>
      <c r="J29" s="9">
        <f>E$45*1000*E29/(J$45*1000)</f>
        <v>2721.6821295698796</v>
      </c>
      <c r="K29" s="9"/>
      <c r="L29" s="362">
        <v>1.39</v>
      </c>
      <c r="M29" s="7">
        <v>2036</v>
      </c>
      <c r="N29" s="349">
        <f>C$45*1000*C29*$L29/(N$45*1000)</f>
        <v>2511.2947499624424</v>
      </c>
      <c r="O29" s="349">
        <f>D$45*1000*D29*$L29/(O$45*1000)</f>
        <v>2539.515077911728</v>
      </c>
      <c r="P29" s="349">
        <f>E$45*1000*E29*$L29/(P$45*1000)</f>
        <v>3783.1381601021326</v>
      </c>
      <c r="Q29" s="352"/>
      <c r="R29" s="356">
        <v>2036</v>
      </c>
      <c r="S29" s="351">
        <v>34.052669085467762</v>
      </c>
      <c r="T29" s="351">
        <v>42.106619865018232</v>
      </c>
      <c r="U29" s="351">
        <v>50.725760172958203</v>
      </c>
      <c r="AA29" s="4"/>
      <c r="AG29" s="11"/>
      <c r="AH29" s="11"/>
      <c r="AI29" s="11"/>
      <c r="AJ29" s="4"/>
    </row>
    <row r="30" spans="2:36" x14ac:dyDescent="0.25">
      <c r="B30" s="7">
        <v>2037</v>
      </c>
      <c r="C30" s="3">
        <v>1781.8465475199894</v>
      </c>
      <c r="D30" s="3">
        <v>1905.0857023920378</v>
      </c>
      <c r="E30" s="3">
        <v>2350.1343394232676</v>
      </c>
      <c r="G30" s="7">
        <v>2037</v>
      </c>
      <c r="H30" s="9">
        <f>C$45*1000*C30/(H$45*1000)</f>
        <v>1837.0364848325553</v>
      </c>
      <c r="I30" s="9">
        <f>D$45*1000*D30/(I$45*1000)</f>
        <v>1856.5647528673076</v>
      </c>
      <c r="J30" s="9">
        <f>E$45*1000*E30/(J$45*1000)</f>
        <v>2768.1255649468253</v>
      </c>
      <c r="K30" s="9"/>
      <c r="L30" s="362">
        <v>1.39</v>
      </c>
      <c r="M30" s="7">
        <v>2037</v>
      </c>
      <c r="N30" s="349">
        <f>C$45*1000*C30*$L30/(N$45*1000)</f>
        <v>2553.4807139172517</v>
      </c>
      <c r="O30" s="349">
        <f>D$45*1000*D30*$L30/(O$45*1000)</f>
        <v>2580.6250064855572</v>
      </c>
      <c r="P30" s="349">
        <f>E$45*1000*E30*$L30/(P$45*1000)</f>
        <v>3847.6945352760872</v>
      </c>
      <c r="Q30" s="352"/>
      <c r="R30" s="356">
        <v>2037</v>
      </c>
      <c r="S30" s="351">
        <v>34.61432617930484</v>
      </c>
      <c r="T30" s="351">
        <v>42.869625728344076</v>
      </c>
      <c r="U30" s="351">
        <v>51.559414727332737</v>
      </c>
      <c r="AA30" s="4"/>
      <c r="AG30" s="11"/>
      <c r="AH30" s="11"/>
      <c r="AI30" s="11"/>
      <c r="AJ30" s="4"/>
    </row>
    <row r="31" spans="2:36" x14ac:dyDescent="0.25">
      <c r="B31" s="7">
        <v>2038</v>
      </c>
      <c r="C31" s="3">
        <v>1811.4916766644787</v>
      </c>
      <c r="D31" s="3">
        <v>1935.9491810903892</v>
      </c>
      <c r="E31" s="3">
        <v>2389.922744853473</v>
      </c>
      <c r="G31" s="7">
        <v>2038</v>
      </c>
      <c r="H31" s="9">
        <f>C$45*1000*C31/(H$45*1000)</f>
        <v>1867.5998259416972</v>
      </c>
      <c r="I31" s="9">
        <f>D$45*1000*D31/(I$45*1000)</f>
        <v>1886.642164413824</v>
      </c>
      <c r="J31" s="9">
        <f>E$45*1000*E31/(J$45*1000)</f>
        <v>2814.9906740651613</v>
      </c>
      <c r="K31" s="9"/>
      <c r="L31" s="362">
        <v>1.39</v>
      </c>
      <c r="M31" s="7">
        <v>2038</v>
      </c>
      <c r="N31" s="349">
        <f>C$45*1000*C31*$L31/(N$45*1000)</f>
        <v>2595.9637580589588</v>
      </c>
      <c r="O31" s="349">
        <f>D$45*1000*D31*$L31/(O$45*1000)</f>
        <v>2622.4326085352154</v>
      </c>
      <c r="P31" s="349">
        <f>E$45*1000*E31*$L31/(P$45*1000)</f>
        <v>3912.8370369505742</v>
      </c>
      <c r="Q31" s="352"/>
      <c r="R31" s="356">
        <v>2038</v>
      </c>
      <c r="S31" s="351">
        <v>35.331233771721401</v>
      </c>
      <c r="T31" s="351">
        <v>43.644465247420555</v>
      </c>
      <c r="U31" s="351">
        <v>52.403048409317876</v>
      </c>
      <c r="AA31" s="4"/>
      <c r="AG31" s="11"/>
      <c r="AH31" s="11"/>
      <c r="AI31" s="11"/>
      <c r="AJ31" s="4"/>
    </row>
    <row r="32" spans="2:36" x14ac:dyDescent="0.25">
      <c r="B32" s="7">
        <v>2039</v>
      </c>
      <c r="C32" s="3">
        <v>1841.505408173992</v>
      </c>
      <c r="D32" s="3">
        <v>1967.1651551596635</v>
      </c>
      <c r="E32" s="3">
        <v>2430.4052997794925</v>
      </c>
      <c r="G32" s="7">
        <v>2039</v>
      </c>
      <c r="H32" s="9">
        <f>C$45*1000*C32/(H$45*1000)</f>
        <v>1898.5431863032748</v>
      </c>
      <c r="I32" s="9">
        <f>D$45*1000*D32/(I$45*1000)</f>
        <v>1917.0630935671252</v>
      </c>
      <c r="J32" s="9">
        <f>E$45*1000*E32/(J$45*1000)</f>
        <v>2862.6733930252094</v>
      </c>
      <c r="K32" s="9"/>
      <c r="L32" s="362">
        <v>1.39</v>
      </c>
      <c r="M32" s="7">
        <v>2039</v>
      </c>
      <c r="N32" s="349">
        <f>C$45*1000*C32*$L32/(N$45*1000)</f>
        <v>2638.9750289615517</v>
      </c>
      <c r="O32" s="349">
        <f>D$45*1000*D32*$L32/(O$45*1000)</f>
        <v>2664.7177000583038</v>
      </c>
      <c r="P32" s="349">
        <f>E$45*1000*E32*$L32/(P$45*1000)</f>
        <v>3979.1160163050408</v>
      </c>
      <c r="Q32" s="352"/>
      <c r="R32" s="356">
        <v>2039</v>
      </c>
      <c r="S32" s="351">
        <v>36.062352789896721</v>
      </c>
      <c r="T32" s="351">
        <v>44.43125322637065</v>
      </c>
      <c r="U32" s="351">
        <v>53.408800967315408</v>
      </c>
      <c r="AA32" s="4"/>
      <c r="AG32" s="11"/>
      <c r="AH32" s="11"/>
      <c r="AI32" s="11"/>
      <c r="AJ32" s="4"/>
    </row>
    <row r="33" spans="2:45" x14ac:dyDescent="0.25">
      <c r="B33" s="7">
        <v>2040</v>
      </c>
      <c r="C33" s="3">
        <v>1871.8876439610665</v>
      </c>
      <c r="D33" s="3">
        <v>1998.73195969422</v>
      </c>
      <c r="E33" s="3">
        <v>2471.4182807362799</v>
      </c>
      <c r="G33" s="7">
        <v>2040</v>
      </c>
      <c r="H33" s="9">
        <f>C$45*1000*C33/(H$45*1000)</f>
        <v>1929.8664647917192</v>
      </c>
      <c r="I33" s="9">
        <f>D$45*1000*D33/(I$45*1000)</f>
        <v>1947.8259178253322</v>
      </c>
      <c r="J33" s="9">
        <f>E$45*1000*E33/(J$45*1000)</f>
        <v>2910.9808787619704</v>
      </c>
      <c r="K33" s="9"/>
      <c r="L33" s="362">
        <v>1.39</v>
      </c>
      <c r="M33" s="7">
        <v>2040</v>
      </c>
      <c r="N33" s="349">
        <f>C$45*1000*C33*$L33/(N$45*1000)</f>
        <v>2682.5143860604894</v>
      </c>
      <c r="O33" s="349">
        <f>D$45*1000*D33*$L33/(O$45*1000)</f>
        <v>2707.4780257772118</v>
      </c>
      <c r="P33" s="349">
        <f>E$45*1000*E33*$L33/(P$45*1000)</f>
        <v>4046.2634214791387</v>
      </c>
      <c r="Q33" s="352"/>
      <c r="R33" s="356">
        <v>2040</v>
      </c>
      <c r="S33" s="351">
        <v>36.651979866102842</v>
      </c>
      <c r="T33" s="351">
        <v>45.230102813488614</v>
      </c>
      <c r="U33" s="351">
        <v>54.276123376186334</v>
      </c>
      <c r="AA33" s="4"/>
      <c r="AG33" s="11"/>
      <c r="AH33" s="11"/>
      <c r="AI33" s="11"/>
      <c r="AJ33" s="4"/>
    </row>
    <row r="34" spans="2:45" x14ac:dyDescent="0.25">
      <c r="B34" s="7">
        <v>2041</v>
      </c>
      <c r="C34" s="3">
        <v>1902.638050657386</v>
      </c>
      <c r="D34" s="3">
        <v>2030.4652764107716</v>
      </c>
      <c r="E34" s="3">
        <v>2512.9629074285444</v>
      </c>
      <c r="G34" s="7">
        <v>2041</v>
      </c>
      <c r="H34" s="9">
        <f>C$45*1000*C34/(H$45*1000)</f>
        <v>1961.5693177131457</v>
      </c>
      <c r="I34" s="9">
        <f>D$45*1000*D34/(I$45*1000)</f>
        <v>1978.7510133386472</v>
      </c>
      <c r="J34" s="9">
        <f>E$45*1000*E34/(J$45*1000)</f>
        <v>2959.9145679149283</v>
      </c>
      <c r="K34" s="9"/>
      <c r="L34" s="362">
        <v>1.39</v>
      </c>
      <c r="M34" s="7">
        <v>2041</v>
      </c>
      <c r="N34" s="349">
        <f>C$45*1000*C34*$L34/(N$45*1000)</f>
        <v>2726.5813516212725</v>
      </c>
      <c r="O34" s="349">
        <f>D$45*1000*D34*$L34/(O$45*1000)</f>
        <v>2750.4639085407198</v>
      </c>
      <c r="P34" s="349">
        <f>E$45*1000*E34*$L34/(P$45*1000)</f>
        <v>4114.2812494017498</v>
      </c>
      <c r="Q34" s="352"/>
      <c r="R34" s="356">
        <v>2041</v>
      </c>
      <c r="S34" s="351">
        <v>37.408414344190497</v>
      </c>
      <c r="T34" s="351">
        <v>45.881260328131077</v>
      </c>
      <c r="U34" s="351">
        <v>55.153431404896246</v>
      </c>
      <c r="AA34" s="4"/>
      <c r="AG34" s="11"/>
      <c r="AH34" s="11"/>
      <c r="AI34" s="11"/>
      <c r="AJ34" s="4"/>
    </row>
    <row r="35" spans="2:45" x14ac:dyDescent="0.25">
      <c r="B35" s="7">
        <v>2042</v>
      </c>
      <c r="C35" s="3">
        <v>1933.7560479110448</v>
      </c>
      <c r="D35" s="3">
        <v>2062.7229600566684</v>
      </c>
      <c r="E35" s="3">
        <v>2555.0401290299619</v>
      </c>
      <c r="G35" s="7">
        <v>2042</v>
      </c>
      <c r="H35" s="9">
        <f>C$45*1000*C35/(H$45*1000)</f>
        <v>1993.6511467401481</v>
      </c>
      <c r="I35" s="9">
        <f>D$45*1000*D35/(I$45*1000)</f>
        <v>2010.1871205914181</v>
      </c>
      <c r="J35" s="9">
        <f>E$45*1000*E35/(J$45*1000)</f>
        <v>3009.4755784763074</v>
      </c>
      <c r="K35" s="9"/>
      <c r="L35" s="362">
        <v>1.39</v>
      </c>
      <c r="M35" s="7">
        <v>2042</v>
      </c>
      <c r="N35" s="349">
        <f>C$45*1000*C35*$L35/(N$45*1000)</f>
        <v>2771.1750939688054</v>
      </c>
      <c r="O35" s="349">
        <f>D$45*1000*D35*$L35/(O$45*1000)</f>
        <v>2794.1600976220707</v>
      </c>
      <c r="P35" s="349">
        <f>E$45*1000*E35*$L35/(P$45*1000)</f>
        <v>4183.1710540820677</v>
      </c>
      <c r="Q35" s="352"/>
      <c r="R35" s="356">
        <v>2042</v>
      </c>
      <c r="S35" s="351">
        <v>38.015901414737172</v>
      </c>
      <c r="T35" s="351">
        <v>46.700568548276273</v>
      </c>
      <c r="U35" s="351">
        <v>56.040682257931529</v>
      </c>
      <c r="AA35" s="4"/>
      <c r="AG35" s="11"/>
      <c r="AH35" s="11"/>
      <c r="AI35" s="11"/>
      <c r="AJ35" s="4"/>
    </row>
    <row r="36" spans="2:45" x14ac:dyDescent="0.25">
      <c r="B36" s="7">
        <v>2043</v>
      </c>
      <c r="C36" s="3">
        <v>1965.240796245726</v>
      </c>
      <c r="D36" s="3">
        <v>2095.3244870871035</v>
      </c>
      <c r="E36" s="3">
        <v>2597.6506098943073</v>
      </c>
      <c r="G36" s="7">
        <v>2043</v>
      </c>
      <c r="H36" s="9">
        <f>C$45*1000*C36/(H$45*1000)</f>
        <v>2026.1110863949298</v>
      </c>
      <c r="I36" s="9">
        <f>D$45*1000*D36/(I$45*1000)</f>
        <v>2041.9583138234909</v>
      </c>
      <c r="J36" s="9">
        <f>E$45*1000*E36/(J$45*1000)</f>
        <v>3059.6646929608082</v>
      </c>
      <c r="K36" s="9"/>
      <c r="L36" s="362">
        <v>1.39</v>
      </c>
      <c r="M36" s="7">
        <v>2043</v>
      </c>
      <c r="N36" s="349">
        <f>C$45*1000*C36*$L36/(N$45*1000)</f>
        <v>2816.2944100889522</v>
      </c>
      <c r="O36" s="349">
        <f>D$45*1000*D36*$L36/(O$45*1000)</f>
        <v>2838.3220562146521</v>
      </c>
      <c r="P36" s="349">
        <f>E$45*1000*E36*$L36/(P$45*1000)</f>
        <v>4252.9339232155235</v>
      </c>
      <c r="Q36" s="352"/>
      <c r="R36" s="356">
        <v>2043</v>
      </c>
      <c r="S36" s="351">
        <v>38.798340764975841</v>
      </c>
      <c r="T36" s="351">
        <v>47.532166391723642</v>
      </c>
      <c r="U36" s="351">
        <v>57.105782944120278</v>
      </c>
      <c r="AA36" s="4"/>
      <c r="AG36" s="11"/>
      <c r="AH36" s="11"/>
      <c r="AI36" s="11"/>
      <c r="AJ36" s="4"/>
    </row>
    <row r="37" spans="2:45" x14ac:dyDescent="0.25">
      <c r="B37" s="7">
        <v>2044</v>
      </c>
      <c r="C37" s="3">
        <v>1997.0911844671973</v>
      </c>
      <c r="D37" s="3">
        <v>2128.2668886190249</v>
      </c>
      <c r="E37" s="3">
        <v>2640.7947147212262</v>
      </c>
      <c r="G37" s="7">
        <v>2044</v>
      </c>
      <c r="H37" s="9">
        <f>C$45*1000*C37/(H$45*1000)</f>
        <v>2058.9479910657387</v>
      </c>
      <c r="I37" s="9">
        <f>D$45*1000*D37/(I$45*1000)</f>
        <v>2074.0616997667976</v>
      </c>
      <c r="J37" s="9">
        <f>E$45*1000*E37/(J$45*1000)</f>
        <v>3110.482340932987</v>
      </c>
      <c r="K37" s="9"/>
      <c r="L37" s="362">
        <v>1.39</v>
      </c>
      <c r="M37" s="7">
        <v>2044</v>
      </c>
      <c r="N37" s="349">
        <f>C$45*1000*C37*$L37/(N$45*1000)</f>
        <v>2861.9377075813768</v>
      </c>
      <c r="O37" s="349">
        <f>D$45*1000*D37*$L37/(O$45*1000)</f>
        <v>2882.9457626758485</v>
      </c>
      <c r="P37" s="349">
        <f>E$45*1000*E37*$L37/(P$45*1000)</f>
        <v>4323.5704538968512</v>
      </c>
      <c r="Q37" s="352"/>
      <c r="R37" s="356">
        <v>2044</v>
      </c>
      <c r="S37" s="351">
        <v>39.42398500458421</v>
      </c>
      <c r="T37" s="351">
        <v>48.376156272000713</v>
      </c>
      <c r="U37" s="351">
        <v>58.016956098449256</v>
      </c>
      <c r="AG37" s="11"/>
      <c r="AH37" s="11"/>
      <c r="AI37" s="11"/>
      <c r="AJ37" s="4"/>
    </row>
    <row r="38" spans="2:45" x14ac:dyDescent="0.25">
      <c r="B38" s="7">
        <v>2045</v>
      </c>
      <c r="C38" s="3">
        <v>2029.5070966870524</v>
      </c>
      <c r="D38" s="3">
        <v>2161.3455523381499</v>
      </c>
      <c r="E38" s="3">
        <v>2684.2712130733439</v>
      </c>
      <c r="G38" s="7">
        <v>2045</v>
      </c>
      <c r="H38" s="9">
        <f>C$45*1000*C38/(H$45*1000)</f>
        <v>2092.36793596497</v>
      </c>
      <c r="I38" s="9">
        <f>D$45*1000*D38/(I$45*1000)</f>
        <v>2106.2978774126473</v>
      </c>
      <c r="J38" s="9">
        <f>E$45*1000*E38/(J$45*1000)</f>
        <v>3161.6915014239571</v>
      </c>
      <c r="K38" s="9"/>
      <c r="L38" s="362">
        <v>1.39</v>
      </c>
      <c r="M38" s="7">
        <v>2045</v>
      </c>
      <c r="N38" s="349">
        <f>C$45*1000*C38*$L38/(N$45*1000)</f>
        <v>2908.391430991308</v>
      </c>
      <c r="O38" s="349">
        <f>D$45*1000*D38*$L38/(O$45*1000)</f>
        <v>2927.7540496035799</v>
      </c>
      <c r="P38" s="349">
        <f>E$45*1000*E38*$L38/(P$45*1000)</f>
        <v>4394.7511869792997</v>
      </c>
      <c r="Q38" s="352"/>
      <c r="R38" s="356">
        <v>2045</v>
      </c>
      <c r="S38" s="351">
        <v>40.23312356144686</v>
      </c>
      <c r="T38" s="351">
        <v>49.056176974044853</v>
      </c>
      <c r="U38" s="351">
        <v>58.937996796154607</v>
      </c>
      <c r="AG38" s="11"/>
      <c r="AH38" s="11"/>
      <c r="AI38" s="11"/>
      <c r="AJ38" s="4"/>
    </row>
    <row r="39" spans="2:45" x14ac:dyDescent="0.25">
      <c r="B39" s="7">
        <v>2046</v>
      </c>
      <c r="C39" s="3">
        <v>2062.08931044052</v>
      </c>
      <c r="D39" s="3">
        <v>2194.9542945249318</v>
      </c>
      <c r="E39" s="3">
        <v>2728.4773517334543</v>
      </c>
      <c r="G39" s="7">
        <v>2046</v>
      </c>
      <c r="H39" s="9">
        <f>C$45*1000*C39/(H$45*1000)</f>
        <v>2125.9593333302705</v>
      </c>
      <c r="I39" s="9">
        <f>D$45*1000*D39/(I$45*1000)</f>
        <v>2139.0506328681304</v>
      </c>
      <c r="J39" s="9">
        <f>E$45*1000*E39/(J$45*1000)</f>
        <v>3213.7600749092771</v>
      </c>
      <c r="K39" s="9"/>
      <c r="L39" s="362">
        <v>1.39</v>
      </c>
      <c r="M39" s="7">
        <v>2046</v>
      </c>
      <c r="N39" s="349">
        <f>C$45*1000*C39*$L39/(N$45*1000)</f>
        <v>2955.0834733290758</v>
      </c>
      <c r="O39" s="349">
        <f>D$45*1000*D39*$L39/(O$45*1000)</f>
        <v>2973.2803796867015</v>
      </c>
      <c r="P39" s="349">
        <f>E$45*1000*E39*$L39/(P$45*1000)</f>
        <v>4467.1265041238958</v>
      </c>
      <c r="Q39" s="352"/>
      <c r="R39" s="356">
        <v>2046</v>
      </c>
      <c r="S39" s="351">
        <v>40.877206460566512</v>
      </c>
      <c r="T39" s="351">
        <v>49.920836208479457</v>
      </c>
      <c r="U39" s="351">
        <v>60.049701526141959</v>
      </c>
      <c r="AG39" s="11"/>
      <c r="AH39" s="11"/>
      <c r="AI39" s="11"/>
      <c r="AJ39" s="4"/>
    </row>
    <row r="40" spans="2:45" x14ac:dyDescent="0.25">
      <c r="B40" s="7">
        <v>2047</v>
      </c>
      <c r="C40" s="14">
        <v>2095.0321929462316</v>
      </c>
      <c r="D40" s="14">
        <v>2228.892632850841</v>
      </c>
      <c r="E40" s="14">
        <v>2773.2161278183989</v>
      </c>
      <c r="G40" s="7">
        <v>2047</v>
      </c>
      <c r="H40" s="9">
        <f>C$45*1000*C40/(H$45*1000)</f>
        <v>2159.9225706038583</v>
      </c>
      <c r="I40" s="9">
        <f>D$45*1000*D40/(I$45*1000)</f>
        <v>2172.1245899230048</v>
      </c>
      <c r="J40" s="9">
        <f>E$45*1000*E40/(J$45*1000)</f>
        <v>3266.4560198804734</v>
      </c>
      <c r="K40" s="9"/>
      <c r="L40" s="362">
        <v>1.39</v>
      </c>
      <c r="M40" s="7">
        <v>2047</v>
      </c>
      <c r="N40" s="349">
        <f>C$45*1000*C40*$L40/(N$45*1000)</f>
        <v>3002.292373139363</v>
      </c>
      <c r="O40" s="349">
        <f>D$45*1000*D40*$L40/(O$45*1000)</f>
        <v>3019.2531799929761</v>
      </c>
      <c r="P40" s="349">
        <f>E$45*1000*E40*$L40/(P$45*1000)</f>
        <v>4540.373867633858</v>
      </c>
      <c r="Q40" s="352"/>
      <c r="R40" s="356">
        <v>2047</v>
      </c>
      <c r="S40" s="351">
        <v>41.713742212248448</v>
      </c>
      <c r="T40" s="351">
        <v>50.798068294026997</v>
      </c>
      <c r="U40" s="351">
        <v>60.994760834798839</v>
      </c>
      <c r="AG40" s="11"/>
      <c r="AH40" s="11"/>
      <c r="AI40" s="11"/>
      <c r="AJ40" s="4"/>
    </row>
    <row r="41" spans="2:45" x14ac:dyDescent="0.25">
      <c r="B41" s="7">
        <v>2048</v>
      </c>
      <c r="C41" s="14">
        <v>2128.3334137582033</v>
      </c>
      <c r="D41" s="14">
        <v>2263.1560416589673</v>
      </c>
      <c r="E41" s="14">
        <v>2818.4865443627577</v>
      </c>
      <c r="G41" s="7">
        <v>2048</v>
      </c>
      <c r="H41" s="9">
        <f>C$45*1000*C41/(H$45*1000)</f>
        <v>2194.2552451577935</v>
      </c>
      <c r="I41" s="9">
        <f>D$45*1000*D41/(I$45*1000)</f>
        <v>2205.5153381850791</v>
      </c>
      <c r="J41" s="9">
        <f>E$45*1000*E41/(J$45*1000)</f>
        <v>3319.7781620534115</v>
      </c>
      <c r="K41" s="9"/>
      <c r="L41" s="362">
        <v>1.39</v>
      </c>
      <c r="M41" s="7">
        <v>2048</v>
      </c>
      <c r="N41" s="349">
        <f>C$45*1000*C41*$L41/(N$45*1000)</f>
        <v>3050.0147907693326</v>
      </c>
      <c r="O41" s="349">
        <f>D$45*1000*D41*$L41/(O$45*1000)</f>
        <v>3065.66632007726</v>
      </c>
      <c r="P41" s="349">
        <f>E$45*1000*E41*$L41/(P$45*1000)</f>
        <v>4614.491645254242</v>
      </c>
      <c r="Q41" s="352"/>
      <c r="R41" s="356">
        <v>2048</v>
      </c>
      <c r="S41" s="351">
        <v>42.376527227398618</v>
      </c>
      <c r="T41" s="351">
        <v>51.687961461221633</v>
      </c>
      <c r="U41" s="351">
        <v>61.949542045434754</v>
      </c>
      <c r="AG41" s="11"/>
      <c r="AH41" s="11"/>
      <c r="AI41" s="11"/>
      <c r="AJ41" s="4"/>
    </row>
    <row r="42" spans="2:45" x14ac:dyDescent="0.25">
      <c r="B42" s="7">
        <v>2049</v>
      </c>
      <c r="C42" s="14">
        <v>2161.9903004901826</v>
      </c>
      <c r="D42" s="14">
        <v>2297.5173874595598</v>
      </c>
      <c r="E42" s="14">
        <v>2864.2872216544483</v>
      </c>
      <c r="G42" s="7">
        <v>2049</v>
      </c>
      <c r="H42" s="9">
        <f>C$45*1000*C42/(H$45*1000)</f>
        <v>2228.9546018327987</v>
      </c>
      <c r="I42" s="9">
        <f>D$45*1000*D42/(I$45*1000)</f>
        <v>2239.0015290658175</v>
      </c>
      <c r="J42" s="9">
        <f>E$45*1000*E42/(J$45*1000)</f>
        <v>3373.7248763225716</v>
      </c>
      <c r="K42" s="9"/>
      <c r="L42" s="362">
        <v>1.39</v>
      </c>
      <c r="M42" s="7">
        <v>2049</v>
      </c>
      <c r="N42" s="349">
        <f>C$45*1000*C42*$L42/(N$45*1000)</f>
        <v>3098.24689654759</v>
      </c>
      <c r="O42" s="349">
        <f>D$45*1000*D42*$L42/(O$45*1000)</f>
        <v>3112.2121254014864</v>
      </c>
      <c r="P42" s="349">
        <f>E$45*1000*E42*$L42/(P$45*1000)</f>
        <v>4689.4775780883747</v>
      </c>
      <c r="Q42" s="352"/>
      <c r="R42" s="356">
        <v>2049</v>
      </c>
      <c r="S42" s="351">
        <v>43.241160406253606</v>
      </c>
      <c r="T42" s="351">
        <v>52.590600494092229</v>
      </c>
      <c r="U42" s="351">
        <v>62.913940591080696</v>
      </c>
      <c r="AG42" s="11"/>
      <c r="AH42" s="11"/>
      <c r="AI42" s="11"/>
      <c r="AJ42" s="4"/>
    </row>
    <row r="43" spans="2:45" x14ac:dyDescent="0.25">
      <c r="B43" s="7">
        <v>2050</v>
      </c>
      <c r="C43" s="14">
        <v>2195.999823175162</v>
      </c>
      <c r="D43" s="14">
        <v>2332.4100579653646</v>
      </c>
      <c r="E43" s="14">
        <v>2910.616378720496</v>
      </c>
      <c r="G43" s="7">
        <v>2050</v>
      </c>
      <c r="H43" s="9">
        <f>C$45*1000*C43/(H$45*1000)</f>
        <v>2264.0175168133305</v>
      </c>
      <c r="I43" s="9">
        <f>D$45*1000*D43/(I$45*1000)</f>
        <v>2273.0055122531098</v>
      </c>
      <c r="J43" s="9">
        <f>E$45*1000*E43/(J$45*1000)</f>
        <v>3428.2940649539055</v>
      </c>
      <c r="K43" s="9"/>
      <c r="L43" s="362">
        <v>1.39</v>
      </c>
      <c r="M43" s="7">
        <v>2050</v>
      </c>
      <c r="N43" s="349">
        <f>C$45*1000*C43*$L43/(N$45*1000)</f>
        <v>3146.9843483705295</v>
      </c>
      <c r="O43" s="349">
        <f>D$45*1000*D43*$L43/(O$45*1000)</f>
        <v>3159.4776620318225</v>
      </c>
      <c r="P43" s="349">
        <f>E$45*1000*E43*$L43/(P$45*1000)</f>
        <v>4765.3287502859284</v>
      </c>
      <c r="Q43" s="352"/>
      <c r="R43" s="356">
        <v>2050</v>
      </c>
      <c r="S43" s="351">
        <v>43.922890412658504</v>
      </c>
      <c r="T43" s="351">
        <v>53.306417000817369</v>
      </c>
      <c r="U43" s="351">
        <v>64.087490102106273</v>
      </c>
      <c r="AG43" s="6"/>
      <c r="AH43" s="6"/>
      <c r="AI43" s="6"/>
      <c r="AJ43" s="4"/>
    </row>
    <row r="44" spans="2:45" x14ac:dyDescent="0.25">
      <c r="M44" s="358"/>
      <c r="N44" s="352"/>
      <c r="O44" s="352"/>
      <c r="P44" s="352"/>
      <c r="Q44" s="352"/>
      <c r="AG44" s="12"/>
      <c r="AH44" s="12"/>
      <c r="AI44" s="12"/>
    </row>
    <row r="45" spans="2:45" s="1" customFormat="1" x14ac:dyDescent="0.25">
      <c r="B45" s="1" t="s">
        <v>21</v>
      </c>
      <c r="C45" s="365">
        <v>233</v>
      </c>
      <c r="D45" s="365">
        <v>363.5</v>
      </c>
      <c r="E45" s="365">
        <v>649</v>
      </c>
      <c r="G45" s="1" t="s">
        <v>21</v>
      </c>
      <c r="H45" s="20">
        <v>226</v>
      </c>
      <c r="I45" s="20">
        <v>373</v>
      </c>
      <c r="J45" s="20">
        <v>551</v>
      </c>
      <c r="K45" s="20"/>
      <c r="L45" s="20"/>
      <c r="M45" s="353" t="s">
        <v>21</v>
      </c>
      <c r="N45" s="354">
        <v>226</v>
      </c>
      <c r="O45" s="354">
        <v>373</v>
      </c>
      <c r="P45" s="354">
        <v>551</v>
      </c>
      <c r="Q45" s="357"/>
      <c r="R45" s="353" t="s">
        <v>21</v>
      </c>
      <c r="S45" s="365">
        <v>233</v>
      </c>
      <c r="T45" s="365">
        <v>363.5</v>
      </c>
      <c r="U45" s="365">
        <v>649</v>
      </c>
      <c r="AB45" s="7"/>
      <c r="AC45" s="20"/>
      <c r="AD45" s="20"/>
      <c r="AE45" s="20"/>
      <c r="AF45" s="20"/>
      <c r="AG45" s="20"/>
      <c r="AH45" s="20"/>
      <c r="AI45" s="20"/>
    </row>
    <row r="46" spans="2:45" x14ac:dyDescent="0.25">
      <c r="AA46" s="7"/>
      <c r="AB46" s="12"/>
      <c r="AD46" s="12"/>
      <c r="AE46" s="12"/>
      <c r="AF46" s="12"/>
      <c r="AG46" s="12"/>
      <c r="AL46" s="7"/>
      <c r="AM46" s="12"/>
      <c r="AN46" s="12"/>
      <c r="AO46" s="12"/>
      <c r="AP46" s="12"/>
      <c r="AQ46" s="12"/>
      <c r="AR46" s="12"/>
      <c r="AS46" s="12"/>
    </row>
    <row r="47" spans="2:45" x14ac:dyDescent="0.25">
      <c r="AA47" s="7"/>
      <c r="AB47" s="12"/>
      <c r="AD47" s="19"/>
      <c r="AE47" s="19"/>
      <c r="AF47" s="19"/>
      <c r="AH47" s="21"/>
      <c r="AI47" s="21"/>
      <c r="AJ47" s="21"/>
      <c r="AL47" s="7"/>
      <c r="AM47" s="12"/>
      <c r="AN47" s="12"/>
      <c r="AO47" s="12"/>
      <c r="AP47" s="12"/>
      <c r="AQ47" s="12"/>
      <c r="AR47" s="12"/>
      <c r="AS47" s="12"/>
    </row>
    <row r="48" spans="2:45" x14ac:dyDescent="0.25">
      <c r="AD48" s="20"/>
      <c r="AE48" s="20"/>
      <c r="AF48" s="20"/>
      <c r="AH48" s="20"/>
      <c r="AI48" s="20"/>
      <c r="AJ48" s="20"/>
      <c r="AN48" s="20"/>
      <c r="AO48" s="20"/>
      <c r="AP48" s="20"/>
    </row>
  </sheetData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F2B8-49EA-4D08-B36D-CF46B00EC3AD}">
  <dimension ref="B2:AB33"/>
  <sheetViews>
    <sheetView workbookViewId="0">
      <selection activeCell="A2" sqref="A2:XFD3"/>
    </sheetView>
  </sheetViews>
  <sheetFormatPr defaultRowHeight="15" x14ac:dyDescent="0.25"/>
  <cols>
    <col min="2" max="2" width="15.140625" bestFit="1" customWidth="1"/>
    <col min="3" max="3" width="21.28515625" customWidth="1"/>
    <col min="4" max="5" width="15.42578125" customWidth="1"/>
    <col min="6" max="7" width="13.42578125" customWidth="1"/>
    <col min="8" max="8" width="13.42578125" style="360" customWidth="1"/>
    <col min="9" max="9" width="19.42578125" customWidth="1"/>
    <col min="10" max="13" width="15.28515625" bestFit="1" customWidth="1"/>
    <col min="15" max="15" width="17.5703125" bestFit="1" customWidth="1"/>
    <col min="16" max="16" width="21.28515625" customWidth="1"/>
    <col min="17" max="17" width="15" customWidth="1"/>
    <col min="18" max="22" width="13.7109375" customWidth="1"/>
    <col min="24" max="24" width="17.5703125" bestFit="1" customWidth="1"/>
    <col min="25" max="25" width="20.5703125" customWidth="1"/>
    <col min="26" max="28" width="11.140625" customWidth="1"/>
  </cols>
  <sheetData>
    <row r="2" spans="2:28" s="1" customFormat="1" ht="21" x14ac:dyDescent="0.35">
      <c r="B2" s="2" t="s">
        <v>3</v>
      </c>
      <c r="C2" s="357" t="s">
        <v>233</v>
      </c>
      <c r="D2" s="1" t="s">
        <v>27</v>
      </c>
      <c r="I2" s="2" t="s">
        <v>3</v>
      </c>
      <c r="J2" s="357" t="s">
        <v>236</v>
      </c>
      <c r="K2" s="357"/>
      <c r="L2" s="357"/>
      <c r="O2" s="5" t="s">
        <v>4</v>
      </c>
      <c r="P2" s="357" t="s">
        <v>16</v>
      </c>
    </row>
    <row r="3" spans="2:28" s="19" customFormat="1" ht="24.75" customHeight="1" x14ac:dyDescent="0.25">
      <c r="B3" s="20" t="s">
        <v>6</v>
      </c>
      <c r="C3" s="19" t="s">
        <v>23</v>
      </c>
      <c r="D3" s="19" t="s">
        <v>24</v>
      </c>
      <c r="E3" s="19" t="s">
        <v>25</v>
      </c>
      <c r="F3" s="19" t="s">
        <v>26</v>
      </c>
      <c r="H3" s="21" t="s">
        <v>29</v>
      </c>
      <c r="I3" s="20" t="s">
        <v>6</v>
      </c>
      <c r="J3" s="19" t="s">
        <v>23</v>
      </c>
      <c r="K3" s="19" t="s">
        <v>24</v>
      </c>
      <c r="L3" s="19" t="s">
        <v>25</v>
      </c>
      <c r="M3" s="19" t="s">
        <v>26</v>
      </c>
      <c r="O3" s="20" t="s">
        <v>7</v>
      </c>
      <c r="P3" s="21" t="s">
        <v>23</v>
      </c>
      <c r="Q3" s="21" t="s">
        <v>24</v>
      </c>
      <c r="R3" s="21" t="s">
        <v>25</v>
      </c>
      <c r="S3" s="21" t="s">
        <v>26</v>
      </c>
      <c r="T3" s="21"/>
      <c r="U3" s="21"/>
      <c r="V3" s="21"/>
      <c r="W3" s="1"/>
      <c r="X3" s="1"/>
      <c r="Y3" s="1"/>
      <c r="Z3" s="1"/>
      <c r="AA3" s="1"/>
      <c r="AB3" s="1"/>
    </row>
    <row r="4" spans="2:28" s="363" customFormat="1" x14ac:dyDescent="0.25">
      <c r="B4" s="19" t="s">
        <v>8</v>
      </c>
      <c r="C4" s="19" t="s">
        <v>22</v>
      </c>
      <c r="D4" s="19" t="s">
        <v>22</v>
      </c>
      <c r="E4" s="19" t="s">
        <v>22</v>
      </c>
      <c r="F4" s="19" t="s">
        <v>22</v>
      </c>
      <c r="H4" s="364"/>
      <c r="I4" s="19" t="s">
        <v>8</v>
      </c>
      <c r="J4" s="19" t="s">
        <v>22</v>
      </c>
      <c r="K4" s="19" t="s">
        <v>22</v>
      </c>
      <c r="L4" s="19" t="s">
        <v>22</v>
      </c>
      <c r="M4" s="19" t="s">
        <v>22</v>
      </c>
      <c r="P4" s="19" t="s">
        <v>22</v>
      </c>
      <c r="Q4" s="19" t="s">
        <v>22</v>
      </c>
      <c r="R4" s="19" t="s">
        <v>22</v>
      </c>
      <c r="S4" s="19" t="s">
        <v>22</v>
      </c>
      <c r="T4" s="19"/>
      <c r="U4" s="19"/>
      <c r="V4" s="19"/>
      <c r="W4"/>
      <c r="X4"/>
      <c r="Y4"/>
      <c r="Z4"/>
      <c r="AA4"/>
      <c r="AB4"/>
    </row>
    <row r="5" spans="2:28" x14ac:dyDescent="0.25">
      <c r="B5" s="1">
        <v>2022</v>
      </c>
      <c r="C5" s="17">
        <v>1290.3512471521203</v>
      </c>
      <c r="D5" s="17">
        <v>2100.7782310539828</v>
      </c>
      <c r="E5" s="17">
        <v>2911.2052149558453</v>
      </c>
      <c r="F5" s="17">
        <v>3721.6321988577074</v>
      </c>
      <c r="H5" s="359">
        <v>2.25</v>
      </c>
      <c r="I5" s="1">
        <v>2022</v>
      </c>
      <c r="J5" s="17">
        <f>C5*$H5</f>
        <v>2903.2903060922708</v>
      </c>
      <c r="K5" s="17">
        <f>D5*$H5</f>
        <v>4726.7510198714617</v>
      </c>
      <c r="L5" s="17">
        <f>E5*$H5</f>
        <v>6550.2117336506517</v>
      </c>
      <c r="M5" s="17">
        <f>F5*$H5</f>
        <v>8373.6724474298426</v>
      </c>
      <c r="O5" s="1">
        <v>2022</v>
      </c>
      <c r="P5" s="16">
        <v>28.621570104</v>
      </c>
      <c r="Q5" s="16">
        <v>48.168000000000006</v>
      </c>
      <c r="R5" s="16">
        <v>67.714429895999999</v>
      </c>
      <c r="S5" s="16">
        <v>87.260859792000005</v>
      </c>
      <c r="T5" s="16"/>
      <c r="U5" s="16"/>
      <c r="V5" s="16"/>
    </row>
    <row r="6" spans="2:28" x14ac:dyDescent="0.25">
      <c r="B6" s="1">
        <v>2023</v>
      </c>
      <c r="C6" s="17">
        <v>1310.1352711462823</v>
      </c>
      <c r="D6" s="17">
        <v>2132.3035868600514</v>
      </c>
      <c r="E6" s="17">
        <v>2954.4719025738204</v>
      </c>
      <c r="F6" s="17">
        <v>3776.6402182875895</v>
      </c>
      <c r="H6" s="359">
        <v>2.25</v>
      </c>
      <c r="I6" s="1">
        <v>2023</v>
      </c>
      <c r="J6" s="17">
        <f>C6*$H6</f>
        <v>2947.8043600791352</v>
      </c>
      <c r="K6" s="17">
        <f>D6*$H6</f>
        <v>4797.683070435116</v>
      </c>
      <c r="L6" s="17">
        <f>E6*$H6</f>
        <v>6647.5617807910958</v>
      </c>
      <c r="M6" s="17">
        <f>F6*$H6</f>
        <v>8497.4404911470756</v>
      </c>
      <c r="O6" s="1">
        <v>2023</v>
      </c>
      <c r="P6" s="16">
        <v>29.036234667549994</v>
      </c>
      <c r="Q6" s="16">
        <v>48.865850000000002</v>
      </c>
      <c r="R6" s="16">
        <v>68.695465332449999</v>
      </c>
      <c r="S6" s="16">
        <v>88.525080664900003</v>
      </c>
      <c r="T6" s="16"/>
      <c r="U6" s="16"/>
      <c r="V6" s="16"/>
    </row>
    <row r="7" spans="2:28" x14ac:dyDescent="0.25">
      <c r="B7" s="1">
        <v>2024</v>
      </c>
      <c r="C7" s="17">
        <v>1261.4820801071562</v>
      </c>
      <c r="D7" s="17">
        <v>2036.3252308592266</v>
      </c>
      <c r="E7" s="17">
        <v>2811.1683816112964</v>
      </c>
      <c r="F7" s="17">
        <v>3586.0115323633663</v>
      </c>
      <c r="H7" s="359">
        <v>2.25</v>
      </c>
      <c r="I7" s="1">
        <v>2024</v>
      </c>
      <c r="J7" s="17">
        <f>C7*$H7</f>
        <v>2838.3346802411015</v>
      </c>
      <c r="K7" s="17">
        <f>D7*$H7</f>
        <v>4581.7317694332596</v>
      </c>
      <c r="L7" s="17">
        <f>E7*$H7</f>
        <v>6325.1288586254168</v>
      </c>
      <c r="M7" s="17">
        <f>F7*$H7</f>
        <v>8068.525947817574</v>
      </c>
      <c r="O7" s="1">
        <v>2024</v>
      </c>
      <c r="P7" s="16">
        <v>27.798721373396614</v>
      </c>
      <c r="Q7" s="16">
        <v>46.486916149010248</v>
      </c>
      <c r="R7" s="16">
        <v>65.175110924623866</v>
      </c>
      <c r="S7" s="16">
        <v>83.863305700237518</v>
      </c>
      <c r="T7" s="16"/>
      <c r="U7" s="16"/>
      <c r="V7" s="16"/>
    </row>
    <row r="8" spans="2:28" x14ac:dyDescent="0.25">
      <c r="B8" s="1">
        <v>2025</v>
      </c>
      <c r="C8" s="17">
        <v>1151.0850227396138</v>
      </c>
      <c r="D8" s="17">
        <v>1842.9938213312489</v>
      </c>
      <c r="E8" s="17">
        <v>2534.9026199228838</v>
      </c>
      <c r="F8" s="17">
        <v>3226.8114185145191</v>
      </c>
      <c r="H8" s="359">
        <v>2.25</v>
      </c>
      <c r="I8" s="1">
        <v>2025</v>
      </c>
      <c r="J8" s="17">
        <f>C8*$H8</f>
        <v>2589.9413011641309</v>
      </c>
      <c r="K8" s="17">
        <f>D8*$H8</f>
        <v>4146.73609799531</v>
      </c>
      <c r="L8" s="17">
        <f>E8*$H8</f>
        <v>5703.5308948264883</v>
      </c>
      <c r="M8" s="17">
        <f>F8*$H8</f>
        <v>7260.3256916576684</v>
      </c>
      <c r="O8" s="1">
        <v>2025</v>
      </c>
      <c r="P8" s="16">
        <v>25.070425901253586</v>
      </c>
      <c r="Q8" s="16">
        <v>41.758353493426029</v>
      </c>
      <c r="R8" s="16">
        <v>58.446281085598464</v>
      </c>
      <c r="S8" s="16">
        <v>75.134208677770914</v>
      </c>
      <c r="T8" s="16"/>
      <c r="U8" s="16"/>
      <c r="V8" s="16"/>
    </row>
    <row r="9" spans="2:28" x14ac:dyDescent="0.25">
      <c r="B9" s="1">
        <v>2026</v>
      </c>
      <c r="C9" s="17">
        <v>1151.7248409936847</v>
      </c>
      <c r="D9" s="17">
        <v>1831.6606410925237</v>
      </c>
      <c r="E9" s="17">
        <v>2511.5964411913628</v>
      </c>
      <c r="F9" s="17">
        <v>3191.5322412902019</v>
      </c>
      <c r="H9" s="359">
        <v>2.1640000000000001</v>
      </c>
      <c r="I9" s="1">
        <v>2026</v>
      </c>
      <c r="J9" s="17">
        <f>C9*$H9</f>
        <v>2492.3325559103337</v>
      </c>
      <c r="K9" s="17">
        <f>D9*$H9</f>
        <v>3963.7136273242218</v>
      </c>
      <c r="L9" s="17">
        <f>E9*$H9</f>
        <v>5435.0946987381094</v>
      </c>
      <c r="M9" s="17">
        <f>F9*$H9</f>
        <v>6906.4757701519975</v>
      </c>
      <c r="O9" s="1">
        <v>2026</v>
      </c>
      <c r="P9" s="16">
        <v>25.018551809557007</v>
      </c>
      <c r="Q9" s="16">
        <v>41.417706470505472</v>
      </c>
      <c r="R9" s="16">
        <v>57.816861131453926</v>
      </c>
      <c r="S9" s="16">
        <v>74.216015792402374</v>
      </c>
      <c r="T9" s="16"/>
      <c r="U9" s="16"/>
      <c r="V9" s="16"/>
    </row>
    <row r="10" spans="2:28" x14ac:dyDescent="0.25">
      <c r="B10" s="1">
        <v>2027</v>
      </c>
      <c r="C10" s="17">
        <v>1151.7305973928569</v>
      </c>
      <c r="D10" s="17">
        <v>1818.6046144005966</v>
      </c>
      <c r="E10" s="17">
        <v>2485.4786314083362</v>
      </c>
      <c r="F10" s="17">
        <v>3152.3526484160761</v>
      </c>
      <c r="H10" s="359">
        <v>2.0779999999999998</v>
      </c>
      <c r="I10" s="1">
        <v>2027</v>
      </c>
      <c r="J10" s="17">
        <f>C10*$H10</f>
        <v>2393.2961813823563</v>
      </c>
      <c r="K10" s="17">
        <f>D10*$H10</f>
        <v>3779.0603887244392</v>
      </c>
      <c r="L10" s="17">
        <f>E10*$H10</f>
        <v>5164.8245960665226</v>
      </c>
      <c r="M10" s="17">
        <f>F10*$H10</f>
        <v>6550.5888034086056</v>
      </c>
      <c r="O10" s="1">
        <v>2027</v>
      </c>
      <c r="P10" s="16">
        <v>24.949702340648276</v>
      </c>
      <c r="Q10" s="16">
        <v>41.033824021971945</v>
      </c>
      <c r="R10" s="16">
        <v>57.117945703295625</v>
      </c>
      <c r="S10" s="16">
        <v>73.202067384619298</v>
      </c>
      <c r="T10" s="16"/>
      <c r="U10" s="16"/>
      <c r="V10" s="16"/>
    </row>
    <row r="11" spans="2:28" x14ac:dyDescent="0.25">
      <c r="B11" s="1">
        <v>2028</v>
      </c>
      <c r="C11" s="17">
        <v>1151.0781368903129</v>
      </c>
      <c r="D11" s="17">
        <v>1803.7460394454961</v>
      </c>
      <c r="E11" s="17">
        <v>2456.4139420006791</v>
      </c>
      <c r="F11" s="17">
        <v>3109.0818445558621</v>
      </c>
      <c r="H11" s="359">
        <v>1.992</v>
      </c>
      <c r="I11" s="1">
        <v>2028</v>
      </c>
      <c r="J11" s="17">
        <f>C11*$H11</f>
        <v>2292.9476486855033</v>
      </c>
      <c r="K11" s="17">
        <f>D11*$H11</f>
        <v>3593.0621105754281</v>
      </c>
      <c r="L11" s="17">
        <f>E11*$H11</f>
        <v>4893.1765724653524</v>
      </c>
      <c r="M11" s="17">
        <f>F11*$H11</f>
        <v>6193.2910343552776</v>
      </c>
      <c r="O11" s="1">
        <v>2028</v>
      </c>
      <c r="P11" s="16">
        <v>24.863252840618681</v>
      </c>
      <c r="Q11" s="16">
        <v>40.604741779255839</v>
      </c>
      <c r="R11" s="16">
        <v>56.346230717893008</v>
      </c>
      <c r="S11" s="16">
        <v>72.087719656530169</v>
      </c>
      <c r="T11" s="16"/>
      <c r="U11" s="16"/>
      <c r="V11" s="16"/>
    </row>
    <row r="12" spans="2:28" x14ac:dyDescent="0.25">
      <c r="B12" s="1">
        <v>2029</v>
      </c>
      <c r="C12" s="17">
        <v>1149.7439955019338</v>
      </c>
      <c r="D12" s="17">
        <v>1787.0021846010736</v>
      </c>
      <c r="E12" s="17">
        <v>2424.2603737002137</v>
      </c>
      <c r="F12" s="17">
        <v>3061.5185627993537</v>
      </c>
      <c r="H12" s="359">
        <v>1.9059999999999999</v>
      </c>
      <c r="I12" s="1">
        <v>2029</v>
      </c>
      <c r="J12" s="17">
        <f>C12*$H12</f>
        <v>2191.4120554266856</v>
      </c>
      <c r="K12" s="17">
        <f>D12*$H12</f>
        <v>3406.0261638496463</v>
      </c>
      <c r="L12" s="17">
        <f>E12*$H12</f>
        <v>4620.640272272607</v>
      </c>
      <c r="M12" s="17">
        <f>F12*$H12</f>
        <v>5835.2543806955682</v>
      </c>
      <c r="O12" s="1">
        <v>2029</v>
      </c>
      <c r="P12" s="16">
        <v>24.758594271429313</v>
      </c>
      <c r="Q12" s="16">
        <v>40.128421246966703</v>
      </c>
      <c r="R12" s="16">
        <v>55.498248222504103</v>
      </c>
      <c r="S12" s="16">
        <v>70.868075198041481</v>
      </c>
      <c r="T12" s="16"/>
      <c r="U12" s="16"/>
      <c r="V12" s="16"/>
    </row>
    <row r="13" spans="2:28" x14ac:dyDescent="0.25">
      <c r="B13" s="1">
        <v>2030</v>
      </c>
      <c r="C13" s="17">
        <v>1147.7058042957744</v>
      </c>
      <c r="D13" s="17">
        <v>1768.287158093485</v>
      </c>
      <c r="E13" s="17">
        <v>2388.8685118911953</v>
      </c>
      <c r="F13" s="17">
        <v>3009.4498656889054</v>
      </c>
      <c r="H13" s="359">
        <v>1.82</v>
      </c>
      <c r="I13" s="1">
        <v>2030</v>
      </c>
      <c r="J13" s="17">
        <f>C13*$H13</f>
        <v>2088.8245638183093</v>
      </c>
      <c r="K13" s="17">
        <f>D13*$H13</f>
        <v>3218.2826277301428</v>
      </c>
      <c r="L13" s="17">
        <f>E13*$H13</f>
        <v>4347.7406916419759</v>
      </c>
      <c r="M13" s="17">
        <f>F13*$H13</f>
        <v>5477.198755553808</v>
      </c>
      <c r="O13" s="1">
        <v>2030</v>
      </c>
      <c r="P13" s="16">
        <v>24.635142928313027</v>
      </c>
      <c r="Q13" s="16">
        <v>39.602746633177581</v>
      </c>
      <c r="R13" s="16">
        <v>54.570350338042132</v>
      </c>
      <c r="S13" s="16">
        <v>69.537954042906691</v>
      </c>
      <c r="T13" s="16"/>
      <c r="U13" s="16"/>
      <c r="V13" s="16"/>
    </row>
    <row r="14" spans="2:28" x14ac:dyDescent="0.25">
      <c r="B14" s="1">
        <v>2031</v>
      </c>
      <c r="C14" s="17">
        <v>1162.0245614269577</v>
      </c>
      <c r="D14" s="17">
        <v>1786.5364827552191</v>
      </c>
      <c r="E14" s="17">
        <v>2411.0484040834804</v>
      </c>
      <c r="F14" s="17">
        <v>3035.5603254117414</v>
      </c>
      <c r="H14" s="359">
        <v>1.734</v>
      </c>
      <c r="I14" s="1">
        <v>2031</v>
      </c>
      <c r="J14" s="17">
        <f>C14*$H14</f>
        <v>2014.9505895143445</v>
      </c>
      <c r="K14" s="17">
        <f>D14*$H14</f>
        <v>3097.8542610975501</v>
      </c>
      <c r="L14" s="17">
        <f>E14*$H14</f>
        <v>4180.7579326807545</v>
      </c>
      <c r="M14" s="17">
        <f>F14*$H14</f>
        <v>5263.6616042639598</v>
      </c>
      <c r="O14" s="1">
        <v>2031</v>
      </c>
      <c r="P14" s="16">
        <v>24.904342282737595</v>
      </c>
      <c r="Q14" s="16">
        <v>39.966746092008236</v>
      </c>
      <c r="R14" s="16">
        <v>55.029149901278878</v>
      </c>
      <c r="S14" s="16">
        <v>70.091553710549519</v>
      </c>
      <c r="T14" s="16"/>
      <c r="U14" s="16"/>
      <c r="V14" s="16"/>
    </row>
    <row r="15" spans="2:28" x14ac:dyDescent="0.25">
      <c r="B15" s="1">
        <v>2032</v>
      </c>
      <c r="C15" s="17">
        <v>1176.3316913940614</v>
      </c>
      <c r="D15" s="17">
        <v>1804.5939229728358</v>
      </c>
      <c r="E15" s="17">
        <v>2432.85615455161</v>
      </c>
      <c r="F15" s="17">
        <v>3061.1183861303844</v>
      </c>
      <c r="H15" s="359">
        <v>1.6479999999999999</v>
      </c>
      <c r="I15" s="1">
        <v>2032</v>
      </c>
      <c r="J15" s="17">
        <f>C15*$H15</f>
        <v>1938.594627417413</v>
      </c>
      <c r="K15" s="17">
        <f>D15*$H15</f>
        <v>2973.9707850592331</v>
      </c>
      <c r="L15" s="17">
        <f>E15*$H15</f>
        <v>4009.3469427010532</v>
      </c>
      <c r="M15" s="17">
        <f>F15*$H15</f>
        <v>5044.7231003428733</v>
      </c>
      <c r="O15" s="1">
        <v>2032</v>
      </c>
      <c r="P15" s="16">
        <v>25.171357450773474</v>
      </c>
      <c r="Q15" s="16">
        <v>40.324213796615602</v>
      </c>
      <c r="R15" s="16">
        <v>55.47707014245772</v>
      </c>
      <c r="S15" s="16">
        <v>70.629926488299859</v>
      </c>
      <c r="T15" s="16"/>
      <c r="U15" s="16"/>
      <c r="V15" s="16"/>
    </row>
    <row r="16" spans="2:28" x14ac:dyDescent="0.25">
      <c r="B16" s="1">
        <v>2033</v>
      </c>
      <c r="C16" s="17">
        <v>1190.6169981260696</v>
      </c>
      <c r="D16" s="17">
        <v>1822.4385325123228</v>
      </c>
      <c r="E16" s="17">
        <v>2454.260066898576</v>
      </c>
      <c r="F16" s="17">
        <v>3086.081601284829</v>
      </c>
      <c r="H16" s="359">
        <v>1.5620000000000001</v>
      </c>
      <c r="I16" s="1">
        <v>2033</v>
      </c>
      <c r="J16" s="17">
        <f>C16*$H16</f>
        <v>1859.7437510729208</v>
      </c>
      <c r="K16" s="17">
        <f>D16*$H16</f>
        <v>2846.6489877842482</v>
      </c>
      <c r="L16" s="17">
        <f>E16*$H16</f>
        <v>3833.5542244955759</v>
      </c>
      <c r="M16" s="17">
        <f>F16*$H16</f>
        <v>4820.4594612069031</v>
      </c>
      <c r="O16" s="1">
        <v>2033</v>
      </c>
      <c r="P16" s="16">
        <v>25.435894922773223</v>
      </c>
      <c r="Q16" s="16">
        <v>40.674596957600265</v>
      </c>
      <c r="R16" s="16">
        <v>55.913298992427308</v>
      </c>
      <c r="S16" s="16">
        <v>71.152001027254329</v>
      </c>
      <c r="T16" s="16"/>
      <c r="U16" s="16"/>
      <c r="V16" s="16"/>
    </row>
    <row r="17" spans="2:22" x14ac:dyDescent="0.25">
      <c r="B17" s="1">
        <v>2034</v>
      </c>
      <c r="C17" s="17">
        <v>1204.8697340688288</v>
      </c>
      <c r="D17" s="17">
        <v>1840.0484417139035</v>
      </c>
      <c r="E17" s="17">
        <v>2475.2271493589778</v>
      </c>
      <c r="F17" s="17">
        <v>3110.4058570040525</v>
      </c>
      <c r="H17" s="359">
        <v>1.476</v>
      </c>
      <c r="I17" s="1">
        <v>2034</v>
      </c>
      <c r="J17" s="17">
        <f>C17*$H17</f>
        <v>1778.3877274855913</v>
      </c>
      <c r="K17" s="17">
        <f>D17*$H17</f>
        <v>2715.9114999697213</v>
      </c>
      <c r="L17" s="17">
        <f>E17*$H17</f>
        <v>3653.4352724538512</v>
      </c>
      <c r="M17" s="17">
        <f>F17*$H17</f>
        <v>4590.9590449379812</v>
      </c>
      <c r="O17" s="1">
        <v>2034</v>
      </c>
      <c r="P17" s="16">
        <v>25.697646698196948</v>
      </c>
      <c r="Q17" s="16">
        <v>41.017319323904786</v>
      </c>
      <c r="R17" s="16">
        <v>56.336991949612624</v>
      </c>
      <c r="S17" s="16">
        <v>71.656664575320463</v>
      </c>
      <c r="T17" s="16"/>
      <c r="U17" s="16"/>
      <c r="V17" s="16"/>
    </row>
    <row r="18" spans="2:22" x14ac:dyDescent="0.25">
      <c r="B18" s="1">
        <v>2035</v>
      </c>
      <c r="C18" s="17">
        <v>1219.0785748915505</v>
      </c>
      <c r="D18" s="17">
        <v>1857.4008247430443</v>
      </c>
      <c r="E18" s="17">
        <v>2495.7230745945371</v>
      </c>
      <c r="F18" s="17">
        <v>3134.0453244460309</v>
      </c>
      <c r="H18" s="359">
        <v>1.39</v>
      </c>
      <c r="I18" s="1">
        <v>2035</v>
      </c>
      <c r="J18" s="17">
        <f>C18*$H18</f>
        <v>1694.519219099255</v>
      </c>
      <c r="K18" s="17">
        <f>D18*$H18</f>
        <v>2581.7871463928313</v>
      </c>
      <c r="L18" s="17">
        <f>E18*$H18</f>
        <v>3469.0550736864066</v>
      </c>
      <c r="M18" s="17">
        <f>F18*$H18</f>
        <v>4356.3230009799827</v>
      </c>
      <c r="O18" s="1">
        <v>2035</v>
      </c>
      <c r="P18" s="16">
        <v>25.956289645820355</v>
      </c>
      <c r="Q18" s="16">
        <v>41.351780363205073</v>
      </c>
      <c r="R18" s="16">
        <v>56.747271080589783</v>
      </c>
      <c r="S18" s="16">
        <v>72.142761797974501</v>
      </c>
      <c r="T18" s="16"/>
      <c r="U18" s="16"/>
      <c r="V18" s="16"/>
    </row>
    <row r="19" spans="2:22" x14ac:dyDescent="0.25">
      <c r="B19" s="1">
        <v>2036</v>
      </c>
      <c r="C19" s="17">
        <v>1233.2315928847113</v>
      </c>
      <c r="D19" s="17">
        <v>1874.4718658125753</v>
      </c>
      <c r="E19" s="17">
        <v>2515.7121387404395</v>
      </c>
      <c r="F19" s="17">
        <v>3156.9524116683033</v>
      </c>
      <c r="H19" s="360">
        <v>1.39</v>
      </c>
      <c r="I19" s="1">
        <v>2036</v>
      </c>
      <c r="J19" s="17">
        <f>C19*$H19</f>
        <v>1714.1919141097485</v>
      </c>
      <c r="K19" s="17">
        <f>D19*$H19</f>
        <v>2605.5158934794795</v>
      </c>
      <c r="L19" s="17">
        <f>E19*$H19</f>
        <v>3496.8398728492107</v>
      </c>
      <c r="M19" s="17">
        <f>F19*$H19</f>
        <v>4388.1638522189414</v>
      </c>
      <c r="O19" s="1">
        <v>2036</v>
      </c>
      <c r="P19" s="16">
        <v>26.21148483163735</v>
      </c>
      <c r="Q19" s="16">
        <v>41.67735441674261</v>
      </c>
      <c r="R19" s="16">
        <v>57.143224001847869</v>
      </c>
      <c r="S19" s="16">
        <v>72.609093586953136</v>
      </c>
      <c r="T19" s="16"/>
      <c r="U19" s="16"/>
      <c r="V19" s="16"/>
    </row>
    <row r="20" spans="2:22" x14ac:dyDescent="0.25">
      <c r="B20" s="1">
        <v>2037</v>
      </c>
      <c r="C20" s="17">
        <v>1247.3162289579761</v>
      </c>
      <c r="D20" s="17">
        <v>1891.2367243483334</v>
      </c>
      <c r="E20" s="17">
        <v>2535.1572197386904</v>
      </c>
      <c r="F20" s="17">
        <v>3179.0777151290476</v>
      </c>
      <c r="H20" s="360">
        <v>1.39</v>
      </c>
      <c r="I20" s="1">
        <v>2037</v>
      </c>
      <c r="J20" s="17">
        <f>C20*$H20</f>
        <v>1733.7695582515867</v>
      </c>
      <c r="K20" s="17">
        <f>D20*$H20</f>
        <v>2628.819046844183</v>
      </c>
      <c r="L20" s="17">
        <f>E20*$H20</f>
        <v>3523.8685354367794</v>
      </c>
      <c r="M20" s="17">
        <f>F20*$H20</f>
        <v>4418.9180240293763</v>
      </c>
      <c r="O20" s="1">
        <v>2037</v>
      </c>
      <c r="P20" s="16">
        <v>26.462876812234846</v>
      </c>
      <c r="Q20" s="16">
        <v>41.993389827913667</v>
      </c>
      <c r="R20" s="16">
        <v>57.523902843592495</v>
      </c>
      <c r="S20" s="16">
        <v>73.05441585927133</v>
      </c>
      <c r="T20" s="16"/>
      <c r="U20" s="16"/>
      <c r="V20" s="16"/>
    </row>
    <row r="21" spans="2:22" x14ac:dyDescent="0.25">
      <c r="B21" s="1">
        <v>2038</v>
      </c>
      <c r="C21" s="17">
        <v>1261.3192631379413</v>
      </c>
      <c r="D21" s="17">
        <v>1907.66949907039</v>
      </c>
      <c r="E21" s="17">
        <v>2554.0197350028388</v>
      </c>
      <c r="F21" s="17">
        <v>3200.3699709352873</v>
      </c>
      <c r="H21" s="360">
        <v>1.39</v>
      </c>
      <c r="I21" s="1">
        <v>2038</v>
      </c>
      <c r="J21" s="17">
        <f>C21*$H21</f>
        <v>1753.2337757617383</v>
      </c>
      <c r="K21" s="17">
        <f>D21*$H21</f>
        <v>2651.6606037078418</v>
      </c>
      <c r="L21" s="17">
        <f>E21*$H21</f>
        <v>3550.0874316539457</v>
      </c>
      <c r="M21" s="17">
        <f>F21*$H21</f>
        <v>4448.5142596000487</v>
      </c>
      <c r="O21" s="1">
        <v>2038</v>
      </c>
      <c r="P21" s="16">
        <v>26.710092891203825</v>
      </c>
      <c r="Q21" s="16">
        <v>42.299208043922576</v>
      </c>
      <c r="R21" s="16">
        <v>57.888323196641302</v>
      </c>
      <c r="S21" s="16">
        <v>73.477438349360042</v>
      </c>
      <c r="T21" s="16"/>
      <c r="U21" s="16"/>
      <c r="V21" s="16"/>
    </row>
    <row r="22" spans="2:22" x14ac:dyDescent="0.25">
      <c r="B22" s="1">
        <v>2039</v>
      </c>
      <c r="C22" s="17">
        <v>1275.2267834556249</v>
      </c>
      <c r="D22" s="17">
        <v>1923.7431909616766</v>
      </c>
      <c r="E22" s="17">
        <v>2572.2595984677287</v>
      </c>
      <c r="F22" s="17">
        <v>3220.7760059737798</v>
      </c>
      <c r="H22" s="360">
        <v>1.39</v>
      </c>
      <c r="I22" s="1">
        <v>2039</v>
      </c>
      <c r="J22" s="17">
        <f>C22*$H22</f>
        <v>1772.5652290033183</v>
      </c>
      <c r="K22" s="17">
        <f>D22*$H22</f>
        <v>2674.0030354367304</v>
      </c>
      <c r="L22" s="17">
        <f>E22*$H22</f>
        <v>3575.4408418701428</v>
      </c>
      <c r="M22" s="17">
        <f>F22*$H22</f>
        <v>4476.8786483035537</v>
      </c>
      <c r="O22" s="1">
        <v>2039</v>
      </c>
      <c r="P22" s="16">
        <v>26.952742335912504</v>
      </c>
      <c r="Q22" s="16">
        <v>42.594102689799506</v>
      </c>
      <c r="R22" s="16">
        <v>58.235463043686515</v>
      </c>
      <c r="S22" s="16">
        <v>73.876823397573517</v>
      </c>
      <c r="T22" s="16"/>
      <c r="U22" s="16"/>
      <c r="V22" s="16"/>
    </row>
    <row r="23" spans="2:22" x14ac:dyDescent="0.25">
      <c r="B23" s="1">
        <v>2040</v>
      </c>
      <c r="C23" s="17">
        <v>1289.0241531025563</v>
      </c>
      <c r="D23" s="17">
        <v>1939.4296650956001</v>
      </c>
      <c r="E23" s="17">
        <v>2589.8351770886438</v>
      </c>
      <c r="F23" s="17">
        <v>3240.2406890816874</v>
      </c>
      <c r="H23" s="360">
        <v>1.39</v>
      </c>
      <c r="I23" s="1">
        <v>2040</v>
      </c>
      <c r="J23" s="17">
        <f>C23*$H23</f>
        <v>1791.7435728125531</v>
      </c>
      <c r="K23" s="17">
        <f>D23*$H23</f>
        <v>2695.8072344828838</v>
      </c>
      <c r="L23" s="17">
        <f>E23*$H23</f>
        <v>3599.8708961532147</v>
      </c>
      <c r="M23" s="17">
        <f>F23*$H23</f>
        <v>4503.9345578235452</v>
      </c>
      <c r="O23" s="1">
        <v>2040</v>
      </c>
      <c r="P23" s="16">
        <v>27.190415551699434</v>
      </c>
      <c r="Q23" s="16">
        <v>42.877338614077992</v>
      </c>
      <c r="R23" s="16">
        <v>58.564261676456546</v>
      </c>
      <c r="S23" s="16">
        <v>74.251184738835107</v>
      </c>
      <c r="T23" s="16"/>
      <c r="U23" s="16"/>
      <c r="V23" s="16"/>
    </row>
    <row r="24" spans="2:22" x14ac:dyDescent="0.25">
      <c r="B24" s="1">
        <v>2041</v>
      </c>
      <c r="C24" s="17">
        <v>1302.695975721806</v>
      </c>
      <c r="D24" s="17">
        <v>1954.699611294114</v>
      </c>
      <c r="E24" s="17">
        <v>2606.7032468664229</v>
      </c>
      <c r="F24" s="17">
        <v>3258.7068824387311</v>
      </c>
      <c r="H24" s="360">
        <v>1.39</v>
      </c>
      <c r="I24" s="1">
        <v>2041</v>
      </c>
      <c r="J24" s="17">
        <f>C24*$H24</f>
        <v>1810.7474062533101</v>
      </c>
      <c r="K24" s="17">
        <f>D24*$H24</f>
        <v>2717.0324596988185</v>
      </c>
      <c r="L24" s="17">
        <f>E24*$H24</f>
        <v>3623.3175131443277</v>
      </c>
      <c r="M24" s="17">
        <f>F24*$H24</f>
        <v>4529.602566589836</v>
      </c>
      <c r="O24" s="1">
        <v>2041</v>
      </c>
      <c r="P24" s="16">
        <v>27.422683210242514</v>
      </c>
      <c r="Q24" s="16">
        <v>43.148150905422952</v>
      </c>
      <c r="R24" s="16">
        <v>58.873618600603407</v>
      </c>
      <c r="S24" s="16">
        <v>74.599086295783835</v>
      </c>
      <c r="T24" s="16"/>
      <c r="U24" s="16"/>
      <c r="V24" s="16"/>
    </row>
    <row r="25" spans="2:22" x14ac:dyDescent="0.25">
      <c r="B25" s="1">
        <v>2042</v>
      </c>
      <c r="C25" s="17">
        <v>1316.226058686249</v>
      </c>
      <c r="D25" s="17">
        <v>1969.5225035877072</v>
      </c>
      <c r="E25" s="17">
        <v>2622.8189484891645</v>
      </c>
      <c r="F25" s="17">
        <v>3276.115393390623</v>
      </c>
      <c r="H25" s="360">
        <v>1.39</v>
      </c>
      <c r="I25" s="1">
        <v>2042</v>
      </c>
      <c r="J25" s="17">
        <f>C25*$H25</f>
        <v>1829.554221573886</v>
      </c>
      <c r="K25" s="17">
        <f>D25*$H25</f>
        <v>2737.636279986913</v>
      </c>
      <c r="L25" s="17">
        <f>E25*$H25</f>
        <v>3645.7183383999386</v>
      </c>
      <c r="M25" s="17">
        <f>F25*$H25</f>
        <v>4553.800396812966</v>
      </c>
      <c r="O25" s="1">
        <v>2042</v>
      </c>
      <c r="P25" s="16">
        <v>27.649095328520286</v>
      </c>
      <c r="Q25" s="16">
        <v>43.405743879500299</v>
      </c>
      <c r="R25" s="16">
        <v>59.162392430480296</v>
      </c>
      <c r="S25" s="16">
        <v>74.919040981460313</v>
      </c>
      <c r="T25" s="16"/>
      <c r="U25" s="16"/>
      <c r="V25" s="16"/>
    </row>
    <row r="26" spans="2:22" x14ac:dyDescent="0.25">
      <c r="B26" s="1">
        <v>2043</v>
      </c>
      <c r="C26" s="17">
        <v>1329.5973742004192</v>
      </c>
      <c r="D26" s="17">
        <v>1983.8665584488278</v>
      </c>
      <c r="E26" s="17">
        <v>2638.1357426972363</v>
      </c>
      <c r="F26" s="17">
        <v>3292.404926945645</v>
      </c>
      <c r="H26" s="360">
        <v>1.39</v>
      </c>
      <c r="I26" s="1">
        <v>2043</v>
      </c>
      <c r="J26" s="17">
        <f>C26*$H26</f>
        <v>1848.1403501385826</v>
      </c>
      <c r="K26" s="17">
        <f>D26*$H26</f>
        <v>2757.5745162438707</v>
      </c>
      <c r="L26" s="17">
        <f>E26*$H26</f>
        <v>3667.0086823491583</v>
      </c>
      <c r="M26" s="17">
        <f>F26*$H26</f>
        <v>4576.442848454446</v>
      </c>
      <c r="O26" s="1">
        <v>2043</v>
      </c>
      <c r="P26" s="16">
        <v>27.869180294397168</v>
      </c>
      <c r="Q26" s="16">
        <v>43.649290035379394</v>
      </c>
      <c r="R26" s="16">
        <v>59.42939977636162</v>
      </c>
      <c r="S26" s="16">
        <v>75.209509517343861</v>
      </c>
      <c r="T26" s="16"/>
      <c r="U26" s="16"/>
      <c r="V26" s="16"/>
    </row>
    <row r="27" spans="2:22" x14ac:dyDescent="0.25">
      <c r="B27" s="1">
        <v>2044</v>
      </c>
      <c r="C27" s="17">
        <v>1342.7920180443045</v>
      </c>
      <c r="D27" s="17">
        <v>1997.6986917705049</v>
      </c>
      <c r="E27" s="17">
        <v>2652.6053654967054</v>
      </c>
      <c r="F27" s="17">
        <v>3307.512039222906</v>
      </c>
      <c r="H27" s="360">
        <v>1.39</v>
      </c>
      <c r="I27" s="1">
        <v>2044</v>
      </c>
      <c r="J27" s="17">
        <f>C27*$H27</f>
        <v>1866.4809050815832</v>
      </c>
      <c r="K27" s="17">
        <f>D27*$H27</f>
        <v>2776.8011815610016</v>
      </c>
      <c r="L27" s="17">
        <f>E27*$H27</f>
        <v>3687.1214580404203</v>
      </c>
      <c r="M27" s="17">
        <f>F27*$H27</f>
        <v>4597.441734519839</v>
      </c>
      <c r="O27" s="1">
        <v>2044</v>
      </c>
      <c r="P27" s="16">
        <v>28.082443834429295</v>
      </c>
      <c r="Q27" s="16">
        <v>43.877928980765262</v>
      </c>
      <c r="R27" s="16">
        <v>59.673414127101225</v>
      </c>
      <c r="S27" s="16">
        <v>75.468899273437202</v>
      </c>
      <c r="T27" s="16"/>
      <c r="U27" s="16"/>
      <c r="V27" s="16"/>
    </row>
    <row r="28" spans="2:22" x14ac:dyDescent="0.25">
      <c r="B28" s="1">
        <v>2045</v>
      </c>
      <c r="C28" s="17">
        <v>1355.7911657569832</v>
      </c>
      <c r="D28" s="17">
        <v>2010.9844745623045</v>
      </c>
      <c r="E28" s="17">
        <v>2666.1777833676265</v>
      </c>
      <c r="F28" s="17">
        <v>3321.371092172948</v>
      </c>
      <c r="H28" s="360">
        <v>1.39</v>
      </c>
      <c r="I28" s="1">
        <v>2045</v>
      </c>
      <c r="J28" s="17">
        <f>C28*$H28</f>
        <v>1884.5497204022065</v>
      </c>
      <c r="K28" s="17">
        <f>D28*$H28</f>
        <v>2795.268419641603</v>
      </c>
      <c r="L28" s="17">
        <f>E28*$H28</f>
        <v>3705.9871188810007</v>
      </c>
      <c r="M28" s="17">
        <f>F28*$H28</f>
        <v>4616.7058181203975</v>
      </c>
      <c r="O28" s="1">
        <v>2045</v>
      </c>
      <c r="P28" s="16">
        <v>28.28836791899408</v>
      </c>
      <c r="Q28" s="16">
        <v>44.090766325365884</v>
      </c>
      <c r="R28" s="16">
        <v>59.893164731737699</v>
      </c>
      <c r="S28" s="16">
        <v>75.695563138109492</v>
      </c>
      <c r="T28" s="16"/>
      <c r="U28" s="16"/>
      <c r="V28" s="16"/>
    </row>
    <row r="29" spans="2:22" x14ac:dyDescent="0.25">
      <c r="B29" s="1">
        <v>2046</v>
      </c>
      <c r="C29" s="17">
        <v>1368.5750260347509</v>
      </c>
      <c r="D29" s="17">
        <v>2023.6880873363343</v>
      </c>
      <c r="E29" s="17">
        <v>2678.8011486379182</v>
      </c>
      <c r="F29" s="17">
        <v>3333.9142099395017</v>
      </c>
      <c r="H29" s="360">
        <v>1.39</v>
      </c>
      <c r="I29" s="1">
        <v>2046</v>
      </c>
      <c r="J29" s="17">
        <f>C29*$H29</f>
        <v>1902.3192861883035</v>
      </c>
      <c r="K29" s="17">
        <f>D29*$H29</f>
        <v>2812.9264413975047</v>
      </c>
      <c r="L29" s="17">
        <f>E29*$H29</f>
        <v>3723.5335966067059</v>
      </c>
      <c r="M29" s="17">
        <f>F29*$H29</f>
        <v>4634.1407518159067</v>
      </c>
      <c r="O29" s="1">
        <v>2046</v>
      </c>
      <c r="P29" s="16">
        <v>28.486409599284883</v>
      </c>
      <c r="Q29" s="16">
        <v>44.286872541713237</v>
      </c>
      <c r="R29" s="16">
        <v>60.08733548414159</v>
      </c>
      <c r="S29" s="16">
        <v>75.88779842656993</v>
      </c>
      <c r="T29" s="16"/>
      <c r="U29" s="16"/>
      <c r="V29" s="16"/>
    </row>
    <row r="30" spans="2:22" x14ac:dyDescent="0.25">
      <c r="B30" s="1">
        <v>2047</v>
      </c>
      <c r="C30" s="17">
        <v>1381.1227910918715</v>
      </c>
      <c r="D30" s="17">
        <v>2035.7722731568042</v>
      </c>
      <c r="E30" s="17">
        <v>2690.4217552217369</v>
      </c>
      <c r="F30" s="17">
        <v>3345.0712372866701</v>
      </c>
      <c r="H30" s="360">
        <v>1.39</v>
      </c>
      <c r="I30" s="1">
        <v>2047</v>
      </c>
      <c r="J30" s="17">
        <f>C30*$H30</f>
        <v>1919.7606796177013</v>
      </c>
      <c r="K30" s="17">
        <f>D30*$H30</f>
        <v>2829.7234596879575</v>
      </c>
      <c r="L30" s="17">
        <f>E30*$H30</f>
        <v>3739.686239758214</v>
      </c>
      <c r="M30" s="17">
        <f>F30*$H30</f>
        <v>4649.649019828471</v>
      </c>
      <c r="O30" s="1">
        <v>2047</v>
      </c>
      <c r="P30" s="16">
        <v>28.675999770072576</v>
      </c>
      <c r="Q30" s="16">
        <v>44.465281792775365</v>
      </c>
      <c r="R30" s="16">
        <v>60.254563815478164</v>
      </c>
      <c r="S30" s="16">
        <v>76.043845838180957</v>
      </c>
      <c r="T30" s="16"/>
      <c r="U30" s="16"/>
      <c r="V30" s="16"/>
    </row>
    <row r="31" spans="2:22" x14ac:dyDescent="0.25">
      <c r="B31" s="1">
        <v>2048</v>
      </c>
      <c r="C31" s="17">
        <v>1393.4125837018228</v>
      </c>
      <c r="D31" s="17">
        <v>2047.1982893277254</v>
      </c>
      <c r="E31" s="17">
        <v>2700.9839949536276</v>
      </c>
      <c r="F31" s="17">
        <v>3354.7697005795299</v>
      </c>
      <c r="H31" s="360">
        <v>1.39</v>
      </c>
      <c r="I31" s="1">
        <v>2048</v>
      </c>
      <c r="J31" s="17">
        <f>C31*$H31</f>
        <v>1936.8434913455335</v>
      </c>
      <c r="K31" s="17">
        <f>D31*$H31</f>
        <v>2845.6056221655381</v>
      </c>
      <c r="L31" s="17">
        <f>E31*$H31</f>
        <v>3754.3677529855422</v>
      </c>
      <c r="M31" s="17">
        <f>F31*$H31</f>
        <v>4663.1298838055463</v>
      </c>
      <c r="O31" s="1">
        <v>2048</v>
      </c>
      <c r="P31" s="16">
        <v>28.856541851404788</v>
      </c>
      <c r="Q31" s="16">
        <v>44.624990725721972</v>
      </c>
      <c r="R31" s="16">
        <v>60.393439600039152</v>
      </c>
      <c r="S31" s="16">
        <v>76.161888474356346</v>
      </c>
      <c r="T31" s="16"/>
      <c r="U31" s="16"/>
      <c r="V31" s="16"/>
    </row>
    <row r="32" spans="2:22" x14ac:dyDescent="0.25">
      <c r="B32" s="1">
        <v>2049</v>
      </c>
      <c r="C32" s="17">
        <v>1405.4214006022337</v>
      </c>
      <c r="D32" s="17">
        <v>2057.925857694695</v>
      </c>
      <c r="E32" s="17">
        <v>2710.4303147871565</v>
      </c>
      <c r="F32" s="17">
        <v>3362.9347718796175</v>
      </c>
      <c r="H32" s="360">
        <v>1.39</v>
      </c>
      <c r="I32" s="1">
        <v>2049</v>
      </c>
      <c r="J32" s="17">
        <f>C32*$H32</f>
        <v>1953.5357468371046</v>
      </c>
      <c r="K32" s="17">
        <f>D32*$H32</f>
        <v>2860.5169421956257</v>
      </c>
      <c r="L32" s="17">
        <f>E32*$H32</f>
        <v>3767.4981375541474</v>
      </c>
      <c r="M32" s="17">
        <f>F32*$H32</f>
        <v>4674.4793329126678</v>
      </c>
      <c r="O32" s="1">
        <v>2049</v>
      </c>
      <c r="P32" s="16">
        <v>29.027410381577084</v>
      </c>
      <c r="Q32" s="16">
        <v>44.764957231238476</v>
      </c>
      <c r="R32" s="16">
        <v>60.502504080899868</v>
      </c>
      <c r="S32" s="16">
        <v>76.240050930561253</v>
      </c>
      <c r="T32" s="16"/>
      <c r="U32" s="16"/>
      <c r="V32" s="16"/>
    </row>
    <row r="33" spans="2:22" x14ac:dyDescent="0.25">
      <c r="B33" s="1">
        <v>2050</v>
      </c>
      <c r="C33" s="17">
        <v>1417.1250519069301</v>
      </c>
      <c r="D33" s="17">
        <v>2067.9131135384873</v>
      </c>
      <c r="E33" s="17">
        <v>2718.7011751700447</v>
      </c>
      <c r="F33" s="17">
        <v>3369.4892368016012</v>
      </c>
      <c r="H33" s="360">
        <v>1.39</v>
      </c>
      <c r="I33" s="1">
        <v>2050</v>
      </c>
      <c r="J33" s="17">
        <f>C33*$H33</f>
        <v>1969.8038221506329</v>
      </c>
      <c r="K33" s="17">
        <f>D33*$H33</f>
        <v>2874.3992278184974</v>
      </c>
      <c r="L33" s="17">
        <f>E33*$H33</f>
        <v>3778.9946334863621</v>
      </c>
      <c r="M33" s="17">
        <f>F33*$H33</f>
        <v>4683.5900391542255</v>
      </c>
      <c r="O33" s="1">
        <v>2050</v>
      </c>
      <c r="P33" s="16">
        <v>29.187949512750151</v>
      </c>
      <c r="Q33" s="16">
        <v>44.884099167825482</v>
      </c>
      <c r="R33" s="16">
        <v>60.580248822900813</v>
      </c>
      <c r="S33" s="16">
        <v>76.276398477976144</v>
      </c>
      <c r="T33" s="16"/>
      <c r="U33" s="16"/>
      <c r="V3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D90F-0F1B-495B-958A-3196DCEF14CC}">
  <dimension ref="A1:DD582"/>
  <sheetViews>
    <sheetView workbookViewId="0">
      <selection activeCell="B489" sqref="B489"/>
    </sheetView>
  </sheetViews>
  <sheetFormatPr defaultColWidth="9.42578125" defaultRowHeight="12.75" x14ac:dyDescent="0.2"/>
  <cols>
    <col min="1" max="1" width="9.42578125" style="15"/>
    <col min="2" max="2" width="5.42578125" style="15" customWidth="1"/>
    <col min="3" max="3" width="7.42578125" style="15" bestFit="1" customWidth="1"/>
    <col min="4" max="4" width="40.42578125" style="15" customWidth="1"/>
    <col min="5" max="5" width="58.42578125" style="15" customWidth="1"/>
    <col min="6" max="6" width="18.42578125" style="15" customWidth="1"/>
    <col min="7" max="7" width="19.42578125" style="15" customWidth="1"/>
    <col min="8" max="10" width="11.42578125" style="15" customWidth="1"/>
    <col min="11" max="11" width="13" style="15" customWidth="1"/>
    <col min="12" max="12" width="12.5703125" style="15" customWidth="1"/>
    <col min="13" max="14" width="11.42578125" style="15" customWidth="1"/>
    <col min="15" max="15" width="14" style="15" customWidth="1"/>
    <col min="16" max="43" width="11.42578125" style="15" customWidth="1"/>
    <col min="44" max="16384" width="9.42578125" style="15"/>
  </cols>
  <sheetData>
    <row r="1" spans="1:108" ht="18" x14ac:dyDescent="0.25">
      <c r="A1" s="235" t="s">
        <v>229</v>
      </c>
      <c r="B1" s="24"/>
      <c r="C1" s="25"/>
      <c r="G1" s="26" t="s">
        <v>32</v>
      </c>
    </row>
    <row r="2" spans="1:108" ht="15" x14ac:dyDescent="0.25">
      <c r="A2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 t="s">
        <v>33</v>
      </c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</row>
    <row r="3" spans="1:108" ht="15" x14ac:dyDescent="0.25">
      <c r="A3"/>
      <c r="O3" s="29" t="s">
        <v>34</v>
      </c>
    </row>
    <row r="4" spans="1:108" x14ac:dyDescent="0.2">
      <c r="D4" s="30"/>
      <c r="O4" s="31" t="s">
        <v>35</v>
      </c>
    </row>
    <row r="5" spans="1:108" x14ac:dyDescent="0.2">
      <c r="O5" s="32"/>
    </row>
    <row r="6" spans="1:108" ht="23.25" x14ac:dyDescent="0.35">
      <c r="O6" s="33" t="s">
        <v>36</v>
      </c>
    </row>
    <row r="7" spans="1:108" ht="14.25" customHeight="1" x14ac:dyDescent="0.2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7"/>
    </row>
    <row r="8" spans="1:108" ht="13.5" thickBot="1" x14ac:dyDescent="0.25">
      <c r="Y8" s="39"/>
    </row>
    <row r="9" spans="1:108" ht="15" customHeight="1" thickBot="1" x14ac:dyDescent="0.3">
      <c r="A9"/>
      <c r="B9" s="40" t="s">
        <v>39</v>
      </c>
      <c r="D9" s="41" t="s">
        <v>40</v>
      </c>
      <c r="E9" s="42"/>
      <c r="F9" s="43"/>
      <c r="G9" s="44">
        <v>2022</v>
      </c>
      <c r="H9" s="45"/>
      <c r="I9" s="45"/>
      <c r="J9" s="46"/>
      <c r="P9"/>
      <c r="Q9"/>
      <c r="R9"/>
      <c r="S9"/>
      <c r="T9"/>
      <c r="Y9" s="39"/>
    </row>
    <row r="10" spans="1:108" ht="13.5" thickBot="1" x14ac:dyDescent="0.25">
      <c r="B10" s="40"/>
      <c r="D10" s="47" t="s">
        <v>41</v>
      </c>
      <c r="Y10" s="39"/>
    </row>
    <row r="11" spans="1:108" ht="13.5" thickBot="1" x14ac:dyDescent="0.25">
      <c r="B11" s="40"/>
      <c r="D11" s="48" t="s">
        <v>42</v>
      </c>
      <c r="E11" s="49"/>
      <c r="F11" s="49"/>
      <c r="G11" s="49"/>
      <c r="H11" s="49"/>
      <c r="I11" s="49"/>
      <c r="J11" s="50"/>
      <c r="Y11" s="39"/>
    </row>
    <row r="12" spans="1:108" x14ac:dyDescent="0.2">
      <c r="B12" s="40"/>
      <c r="D12" s="51" t="s">
        <v>17</v>
      </c>
      <c r="E12" s="52" t="s">
        <v>43</v>
      </c>
      <c r="J12" s="53"/>
      <c r="Y12" s="39"/>
    </row>
    <row r="13" spans="1:108" x14ac:dyDescent="0.2">
      <c r="B13" s="40"/>
      <c r="D13" s="54" t="s">
        <v>44</v>
      </c>
      <c r="E13" s="55" t="s">
        <v>45</v>
      </c>
      <c r="F13" s="56"/>
      <c r="G13" s="56"/>
      <c r="J13" s="53"/>
      <c r="Y13" s="39"/>
    </row>
    <row r="14" spans="1:108" x14ac:dyDescent="0.2">
      <c r="B14" s="40"/>
      <c r="D14" s="57" t="s">
        <v>46</v>
      </c>
      <c r="E14" s="52" t="s">
        <v>47</v>
      </c>
      <c r="J14" s="53"/>
      <c r="Y14" s="39"/>
    </row>
    <row r="15" spans="1:108" hidden="1" x14ac:dyDescent="0.2">
      <c r="B15" s="40"/>
      <c r="D15" s="57" t="s">
        <v>48</v>
      </c>
      <c r="E15" s="52" t="s">
        <v>49</v>
      </c>
      <c r="J15" s="53"/>
      <c r="Y15" s="39"/>
    </row>
    <row r="16" spans="1:108" x14ac:dyDescent="0.2">
      <c r="B16" s="40"/>
      <c r="D16" s="57" t="s">
        <v>50</v>
      </c>
      <c r="E16" s="52" t="s">
        <v>51</v>
      </c>
      <c r="J16" s="53"/>
      <c r="Y16" s="39"/>
    </row>
    <row r="17" spans="2:25" hidden="1" x14ac:dyDescent="0.2">
      <c r="B17" s="40"/>
      <c r="D17" s="57" t="s">
        <v>52</v>
      </c>
      <c r="E17" s="52" t="s">
        <v>53</v>
      </c>
      <c r="J17" s="53"/>
      <c r="Y17" s="39"/>
    </row>
    <row r="18" spans="2:25" hidden="1" x14ac:dyDescent="0.2">
      <c r="B18" s="40"/>
      <c r="D18" s="57" t="s">
        <v>54</v>
      </c>
      <c r="E18" s="52" t="s">
        <v>55</v>
      </c>
      <c r="J18" s="53"/>
      <c r="Y18" s="39"/>
    </row>
    <row r="19" spans="2:25" hidden="1" x14ac:dyDescent="0.2">
      <c r="B19" s="40"/>
      <c r="D19" s="57" t="s">
        <v>56</v>
      </c>
      <c r="E19" s="52" t="s">
        <v>57</v>
      </c>
      <c r="J19" s="53"/>
      <c r="Y19" s="39"/>
    </row>
    <row r="20" spans="2:25" ht="13.5" hidden="1" thickBot="1" x14ac:dyDescent="0.25">
      <c r="B20" s="40"/>
      <c r="D20" s="57" t="s">
        <v>58</v>
      </c>
      <c r="E20" s="58" t="s">
        <v>59</v>
      </c>
      <c r="J20" s="53"/>
      <c r="Y20" s="39"/>
    </row>
    <row r="21" spans="2:25" ht="13.5" hidden="1" thickBot="1" x14ac:dyDescent="0.25">
      <c r="B21" s="40"/>
      <c r="D21" s="57" t="s">
        <v>60</v>
      </c>
      <c r="E21" s="58" t="s">
        <v>61</v>
      </c>
      <c r="F21" s="59"/>
      <c r="G21" s="59"/>
      <c r="H21" s="59"/>
      <c r="I21" s="59"/>
      <c r="J21" s="59"/>
      <c r="Y21" s="39"/>
    </row>
    <row r="22" spans="2:25" ht="13.5" hidden="1" thickBot="1" x14ac:dyDescent="0.25">
      <c r="B22" s="40"/>
      <c r="D22" s="57" t="s">
        <v>62</v>
      </c>
      <c r="E22" s="58" t="s">
        <v>63</v>
      </c>
      <c r="F22" s="59"/>
      <c r="G22" s="59"/>
      <c r="H22" s="59"/>
      <c r="I22" s="59"/>
      <c r="J22" s="59"/>
      <c r="Y22" s="39"/>
    </row>
    <row r="23" spans="2:25" ht="15.75" thickBot="1" x14ac:dyDescent="0.3">
      <c r="B23" s="40"/>
      <c r="P23"/>
      <c r="Q23"/>
      <c r="R23"/>
      <c r="S23"/>
      <c r="T23"/>
      <c r="Y23" s="39"/>
    </row>
    <row r="24" spans="2:25" ht="15.75" thickBot="1" x14ac:dyDescent="0.3">
      <c r="B24" s="40"/>
      <c r="D24" s="60" t="s">
        <v>64</v>
      </c>
      <c r="E24" s="61" t="s">
        <v>65</v>
      </c>
      <c r="F24" s="62" t="s">
        <v>66</v>
      </c>
      <c r="G24" s="62" t="s">
        <v>67</v>
      </c>
      <c r="H24" s="62" t="s">
        <v>68</v>
      </c>
      <c r="I24" s="63" t="s">
        <v>69</v>
      </c>
      <c r="P24"/>
      <c r="Q24"/>
      <c r="R24"/>
      <c r="S24"/>
      <c r="T24"/>
      <c r="Y24" s="39"/>
    </row>
    <row r="25" spans="2:25" ht="15" x14ac:dyDescent="0.25">
      <c r="B25" s="40"/>
      <c r="D25" s="60"/>
      <c r="E25" s="51" t="s">
        <v>17</v>
      </c>
      <c r="F25" s="64" t="s">
        <v>70</v>
      </c>
      <c r="G25" s="65" t="s">
        <v>31</v>
      </c>
      <c r="H25" s="65" t="s">
        <v>71</v>
      </c>
      <c r="I25" s="66" t="s">
        <v>72</v>
      </c>
      <c r="P25"/>
      <c r="Q25"/>
      <c r="R25"/>
      <c r="S25"/>
      <c r="T25"/>
      <c r="Y25" s="39"/>
    </row>
    <row r="26" spans="2:25" ht="15" x14ac:dyDescent="0.25">
      <c r="B26" s="40"/>
      <c r="D26" s="60"/>
      <c r="E26" s="57" t="s">
        <v>46</v>
      </c>
      <c r="F26" s="67" t="s">
        <v>73</v>
      </c>
      <c r="G26" s="68" t="s">
        <v>31</v>
      </c>
      <c r="H26" s="68" t="s">
        <v>71</v>
      </c>
      <c r="I26" s="69" t="s">
        <v>72</v>
      </c>
      <c r="P26"/>
      <c r="Q26"/>
      <c r="R26"/>
      <c r="S26"/>
      <c r="T26"/>
      <c r="Y26" s="39"/>
    </row>
    <row r="27" spans="2:25" ht="15" hidden="1" x14ac:dyDescent="0.25">
      <c r="B27" s="40"/>
      <c r="D27" s="60"/>
      <c r="E27" s="57" t="s">
        <v>48</v>
      </c>
      <c r="F27" s="67" t="s">
        <v>74</v>
      </c>
      <c r="G27" s="67" t="s">
        <v>31</v>
      </c>
      <c r="H27" s="67" t="s">
        <v>71</v>
      </c>
      <c r="I27" s="70" t="s">
        <v>72</v>
      </c>
      <c r="P27"/>
      <c r="Q27"/>
      <c r="R27"/>
      <c r="S27"/>
      <c r="T27"/>
      <c r="Y27" s="39"/>
    </row>
    <row r="28" spans="2:25" ht="15" x14ac:dyDescent="0.25">
      <c r="B28" s="40"/>
      <c r="D28" s="60"/>
      <c r="E28" s="57" t="s">
        <v>50</v>
      </c>
      <c r="F28" s="67" t="s">
        <v>74</v>
      </c>
      <c r="G28" s="67" t="s">
        <v>31</v>
      </c>
      <c r="H28" s="67" t="s">
        <v>71</v>
      </c>
      <c r="I28" s="70" t="s">
        <v>72</v>
      </c>
      <c r="P28"/>
      <c r="Q28"/>
      <c r="R28"/>
      <c r="S28"/>
      <c r="T28"/>
      <c r="Y28" s="39"/>
    </row>
    <row r="29" spans="2:25" ht="25.5" hidden="1" x14ac:dyDescent="0.25">
      <c r="B29" s="40"/>
      <c r="D29" s="60"/>
      <c r="E29" s="71" t="s">
        <v>52</v>
      </c>
      <c r="F29" s="67" t="s">
        <v>75</v>
      </c>
      <c r="G29" s="68" t="s">
        <v>31</v>
      </c>
      <c r="H29" s="68" t="s">
        <v>71</v>
      </c>
      <c r="I29" s="69" t="s">
        <v>76</v>
      </c>
      <c r="P29"/>
      <c r="Q29"/>
      <c r="R29"/>
      <c r="S29"/>
      <c r="T29"/>
      <c r="Y29" s="39"/>
    </row>
    <row r="30" spans="2:25" ht="25.5" hidden="1" x14ac:dyDescent="0.25">
      <c r="B30" s="40"/>
      <c r="D30" s="60"/>
      <c r="E30" s="71" t="s">
        <v>54</v>
      </c>
      <c r="F30" s="72" t="s">
        <v>77</v>
      </c>
      <c r="G30" s="72" t="s">
        <v>31</v>
      </c>
      <c r="H30" s="72" t="s">
        <v>71</v>
      </c>
      <c r="I30" s="73" t="s">
        <v>76</v>
      </c>
      <c r="P30"/>
      <c r="Q30"/>
      <c r="R30"/>
      <c r="S30"/>
      <c r="T30"/>
      <c r="Y30" s="39"/>
    </row>
    <row r="31" spans="2:25" ht="25.5" hidden="1" x14ac:dyDescent="0.25">
      <c r="B31" s="40"/>
      <c r="D31" s="60"/>
      <c r="E31" s="71" t="s">
        <v>56</v>
      </c>
      <c r="F31" s="72" t="s">
        <v>77</v>
      </c>
      <c r="G31" s="72" t="s">
        <v>31</v>
      </c>
      <c r="H31" s="72" t="s">
        <v>71</v>
      </c>
      <c r="I31" s="73" t="s">
        <v>76</v>
      </c>
      <c r="P31"/>
      <c r="Q31"/>
      <c r="R31"/>
      <c r="S31"/>
      <c r="T31"/>
      <c r="Y31" s="39"/>
    </row>
    <row r="32" spans="2:25" ht="25.5" hidden="1" x14ac:dyDescent="0.25">
      <c r="B32" s="40"/>
      <c r="D32" s="60"/>
      <c r="E32" s="71" t="s">
        <v>58</v>
      </c>
      <c r="F32" s="67" t="s">
        <v>78</v>
      </c>
      <c r="G32" s="68" t="s">
        <v>31</v>
      </c>
      <c r="H32" s="68" t="s">
        <v>71</v>
      </c>
      <c r="I32" s="69" t="s">
        <v>76</v>
      </c>
      <c r="P32"/>
      <c r="Q32"/>
      <c r="R32"/>
      <c r="S32"/>
      <c r="T32"/>
      <c r="Y32" s="39"/>
    </row>
    <row r="33" spans="2:26" ht="26.25" hidden="1" thickBot="1" x14ac:dyDescent="0.3">
      <c r="B33" s="40"/>
      <c r="D33" s="60"/>
      <c r="E33" s="71" t="s">
        <v>60</v>
      </c>
      <c r="F33" s="74" t="s">
        <v>79</v>
      </c>
      <c r="G33" s="74" t="s">
        <v>31</v>
      </c>
      <c r="H33" s="74" t="s">
        <v>71</v>
      </c>
      <c r="I33" s="75" t="s">
        <v>76</v>
      </c>
      <c r="P33"/>
      <c r="Q33"/>
      <c r="R33"/>
      <c r="S33"/>
      <c r="T33"/>
      <c r="Y33" s="39"/>
    </row>
    <row r="34" spans="2:26" ht="26.25" hidden="1" thickBot="1" x14ac:dyDescent="0.3">
      <c r="B34" s="76"/>
      <c r="D34" s="77"/>
      <c r="E34" s="71" t="s">
        <v>62</v>
      </c>
      <c r="F34" s="74" t="s">
        <v>79</v>
      </c>
      <c r="G34" s="74" t="s">
        <v>31</v>
      </c>
      <c r="H34" s="74" t="s">
        <v>71</v>
      </c>
      <c r="I34" s="75" t="s">
        <v>76</v>
      </c>
      <c r="P34"/>
      <c r="Q34"/>
      <c r="R34"/>
      <c r="S34"/>
      <c r="T34"/>
      <c r="Y34" s="39"/>
    </row>
    <row r="35" spans="2:26" ht="15.75" thickBot="1" x14ac:dyDescent="0.3">
      <c r="B35" s="78"/>
      <c r="P35"/>
      <c r="Q35"/>
      <c r="R35"/>
      <c r="S35"/>
      <c r="T35"/>
      <c r="Y35" s="39"/>
    </row>
    <row r="36" spans="2:26" ht="15" x14ac:dyDescent="0.25">
      <c r="B36" s="79" t="s">
        <v>80</v>
      </c>
      <c r="D36" s="80" t="s">
        <v>81</v>
      </c>
      <c r="E36" s="81"/>
      <c r="F36" s="81"/>
      <c r="G36" s="81"/>
      <c r="H36" s="81"/>
      <c r="I36" s="82"/>
      <c r="P36"/>
      <c r="Q36"/>
      <c r="R36"/>
      <c r="S36"/>
      <c r="T36"/>
      <c r="Y36" s="39"/>
    </row>
    <row r="37" spans="2:26" ht="15" x14ac:dyDescent="0.25">
      <c r="B37" s="83"/>
      <c r="D37" s="84" t="s">
        <v>82</v>
      </c>
      <c r="E37" s="85"/>
      <c r="F37" s="85"/>
      <c r="G37" s="85"/>
      <c r="H37" s="85"/>
      <c r="I37" s="86">
        <v>20</v>
      </c>
      <c r="K37" s="15" t="s">
        <v>83</v>
      </c>
      <c r="M37" s="87" t="str">
        <f>'[1]Financial and CRP Inputs'!$B$5</f>
        <v>R&amp;D</v>
      </c>
      <c r="Q37"/>
      <c r="R37"/>
      <c r="S37"/>
      <c r="T37"/>
      <c r="U37"/>
      <c r="V37"/>
      <c r="W37"/>
      <c r="X37"/>
      <c r="Y37" s="39"/>
    </row>
    <row r="38" spans="2:26" ht="15.75" hidden="1" thickBot="1" x14ac:dyDescent="0.3">
      <c r="B38" s="83"/>
      <c r="D38" s="88" t="s">
        <v>84</v>
      </c>
      <c r="E38" s="89"/>
      <c r="F38" s="89"/>
      <c r="G38" s="89"/>
      <c r="H38" s="89"/>
      <c r="I38" s="90">
        <v>0</v>
      </c>
      <c r="S38"/>
      <c r="T38"/>
      <c r="U38"/>
      <c r="V38"/>
      <c r="W38"/>
      <c r="X38"/>
      <c r="Y38" s="39"/>
    </row>
    <row r="39" spans="2:26" ht="15.75" thickBot="1" x14ac:dyDescent="0.3">
      <c r="B39" s="83"/>
      <c r="G39" s="91"/>
      <c r="H39" s="91"/>
      <c r="Q39"/>
      <c r="R39"/>
      <c r="S39"/>
      <c r="T39"/>
      <c r="U39"/>
      <c r="V39"/>
      <c r="W39"/>
      <c r="X39"/>
      <c r="Y39" s="39"/>
    </row>
    <row r="40" spans="2:26" ht="15" x14ac:dyDescent="0.25">
      <c r="B40" s="83"/>
      <c r="D40" s="92" t="s">
        <v>85</v>
      </c>
      <c r="E40" s="93"/>
      <c r="F40" s="94"/>
      <c r="H40" s="95"/>
      <c r="I40" s="96" t="s">
        <v>86</v>
      </c>
      <c r="P40" s="97"/>
      <c r="Q40"/>
      <c r="R40"/>
      <c r="S40"/>
      <c r="T40"/>
      <c r="U40"/>
      <c r="V40"/>
      <c r="W40"/>
      <c r="X40"/>
      <c r="Y40" s="39"/>
    </row>
    <row r="41" spans="2:26" ht="15" hidden="1" customHeight="1" x14ac:dyDescent="0.25">
      <c r="B41" s="83"/>
      <c r="D41" s="98" t="s">
        <v>8</v>
      </c>
      <c r="E41" s="99" t="s">
        <v>87</v>
      </c>
      <c r="F41" s="100"/>
      <c r="G41" s="101" t="s">
        <v>88</v>
      </c>
      <c r="N41" s="97"/>
      <c r="O41"/>
      <c r="P41"/>
      <c r="Q41"/>
      <c r="R41"/>
      <c r="S41"/>
      <c r="T41"/>
      <c r="U41"/>
      <c r="V41"/>
      <c r="W41" s="39"/>
    </row>
    <row r="42" spans="2:26" ht="15" hidden="1" x14ac:dyDescent="0.25">
      <c r="B42" s="83"/>
      <c r="D42" s="102" t="s">
        <v>89</v>
      </c>
      <c r="E42" s="103" t="s">
        <v>90</v>
      </c>
      <c r="F42" s="104"/>
      <c r="G42" s="105"/>
      <c r="N42" s="97"/>
      <c r="O42"/>
      <c r="P42"/>
      <c r="Q42"/>
      <c r="R42"/>
      <c r="S42"/>
      <c r="T42"/>
      <c r="U42"/>
      <c r="V42"/>
      <c r="W42" s="39"/>
    </row>
    <row r="43" spans="2:26" ht="15" hidden="1" x14ac:dyDescent="0.25">
      <c r="B43" s="83"/>
      <c r="D43" s="106">
        <v>0</v>
      </c>
      <c r="E43" s="107">
        <v>0.3</v>
      </c>
      <c r="F43" s="108"/>
      <c r="G43" s="109">
        <f>1-F43</f>
        <v>1</v>
      </c>
      <c r="N43" s="97"/>
      <c r="O43"/>
      <c r="P43"/>
      <c r="Q43"/>
      <c r="R43"/>
      <c r="S43"/>
      <c r="T43"/>
      <c r="U43"/>
      <c r="V43"/>
      <c r="W43" s="39"/>
    </row>
    <row r="44" spans="2:26" ht="15" hidden="1" x14ac:dyDescent="0.25">
      <c r="B44" s="83"/>
      <c r="D44" s="110">
        <v>1</v>
      </c>
      <c r="E44" s="111">
        <v>0.6</v>
      </c>
      <c r="F44" s="111"/>
      <c r="G44" s="112">
        <f t="shared" ref="G44:G45" si="0">1-F44</f>
        <v>1</v>
      </c>
      <c r="O44"/>
      <c r="P44"/>
      <c r="Q44"/>
      <c r="R44"/>
      <c r="S44"/>
      <c r="T44"/>
      <c r="U44"/>
      <c r="V44"/>
      <c r="W44" s="39"/>
    </row>
    <row r="45" spans="2:26" ht="15.75" hidden="1" thickBot="1" x14ac:dyDescent="0.3">
      <c r="B45" s="83"/>
      <c r="D45" s="113">
        <v>2</v>
      </c>
      <c r="E45" s="114">
        <v>0.1</v>
      </c>
      <c r="F45" s="114"/>
      <c r="G45" s="115">
        <f t="shared" si="0"/>
        <v>1</v>
      </c>
      <c r="O45"/>
      <c r="P45"/>
      <c r="Q45"/>
      <c r="R45"/>
      <c r="S45"/>
      <c r="T45"/>
      <c r="U45"/>
      <c r="V45"/>
      <c r="W45" s="39"/>
    </row>
    <row r="46" spans="2:26" hidden="1" x14ac:dyDescent="0.2">
      <c r="B46" s="83"/>
      <c r="G46" s="116"/>
      <c r="Y46" s="39"/>
    </row>
    <row r="47" spans="2:26" ht="15.75" thickBot="1" x14ac:dyDescent="0.3">
      <c r="B47" s="83"/>
      <c r="J47"/>
      <c r="K47"/>
      <c r="L47"/>
      <c r="M47"/>
      <c r="N47"/>
      <c r="O47"/>
      <c r="Q47"/>
      <c r="R47"/>
      <c r="S47"/>
      <c r="T47"/>
      <c r="U47"/>
      <c r="V47"/>
      <c r="W47"/>
      <c r="X47"/>
      <c r="Y47" s="39"/>
      <c r="Z47"/>
    </row>
    <row r="48" spans="2:26" ht="15" x14ac:dyDescent="0.25">
      <c r="B48" s="83"/>
      <c r="D48" s="117" t="s">
        <v>91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9"/>
      <c r="P48" s="30"/>
      <c r="Q48"/>
      <c r="R48"/>
      <c r="S48"/>
      <c r="T48"/>
      <c r="U48"/>
      <c r="V48"/>
      <c r="W48" s="39"/>
      <c r="X48"/>
    </row>
    <row r="49" spans="2:26" ht="15" x14ac:dyDescent="0.25">
      <c r="B49" s="83"/>
      <c r="D49" s="120"/>
      <c r="E49" s="121"/>
      <c r="F49" s="121"/>
      <c r="G49" s="121" t="s">
        <v>92</v>
      </c>
      <c r="H49" s="27"/>
      <c r="I49" s="27"/>
      <c r="J49" s="27"/>
      <c r="K49" s="27"/>
      <c r="L49" s="27"/>
      <c r="M49" s="27"/>
      <c r="N49" s="121"/>
      <c r="O49" s="122"/>
      <c r="Q49"/>
      <c r="R49"/>
      <c r="S49"/>
      <c r="T49"/>
      <c r="U49"/>
      <c r="V49"/>
      <c r="W49" s="39"/>
      <c r="X49"/>
    </row>
    <row r="50" spans="2:26" ht="15" x14ac:dyDescent="0.25">
      <c r="B50" s="83"/>
      <c r="D50" s="123"/>
      <c r="E50" s="103" t="s">
        <v>93</v>
      </c>
      <c r="F50" s="103" t="s">
        <v>94</v>
      </c>
      <c r="G50" s="103" t="s">
        <v>95</v>
      </c>
      <c r="H50" s="124" t="s">
        <v>96</v>
      </c>
      <c r="I50" s="125"/>
      <c r="J50" s="126" t="s">
        <v>97</v>
      </c>
      <c r="K50" s="124"/>
      <c r="L50" s="124"/>
      <c r="M50" s="124"/>
      <c r="N50" s="103" t="s">
        <v>98</v>
      </c>
      <c r="O50" s="127"/>
      <c r="V50"/>
      <c r="W50" s="39"/>
      <c r="X50"/>
    </row>
    <row r="51" spans="2:26" ht="15" x14ac:dyDescent="0.25">
      <c r="B51" s="83"/>
      <c r="D51" s="123"/>
      <c r="E51" s="103" t="s">
        <v>99</v>
      </c>
      <c r="F51" s="103" t="s">
        <v>100</v>
      </c>
      <c r="G51" s="103" t="s">
        <v>101</v>
      </c>
      <c r="H51" s="121" t="s">
        <v>102</v>
      </c>
      <c r="I51" s="121" t="s">
        <v>103</v>
      </c>
      <c r="J51" s="121" t="s">
        <v>104</v>
      </c>
      <c r="K51" s="121" t="s">
        <v>105</v>
      </c>
      <c r="L51" s="121" t="s">
        <v>106</v>
      </c>
      <c r="M51" s="121" t="s">
        <v>107</v>
      </c>
      <c r="N51" s="103" t="s">
        <v>108</v>
      </c>
      <c r="O51" s="128" t="s">
        <v>109</v>
      </c>
      <c r="V51"/>
      <c r="W51" s="39"/>
      <c r="X51"/>
    </row>
    <row r="52" spans="2:26" ht="15" x14ac:dyDescent="0.25">
      <c r="B52" s="83"/>
      <c r="D52" s="129" t="s">
        <v>110</v>
      </c>
      <c r="E52" s="130" t="s">
        <v>72</v>
      </c>
      <c r="F52" s="131">
        <v>9.7170000000000005</v>
      </c>
      <c r="G52" s="132">
        <v>0.16</v>
      </c>
      <c r="H52" s="132">
        <v>0.05</v>
      </c>
      <c r="I52" s="132">
        <v>7.0000000000000007E-2</v>
      </c>
      <c r="J52" s="133">
        <v>1E-3</v>
      </c>
      <c r="K52" s="133">
        <v>5.0000000000000001E-3</v>
      </c>
      <c r="L52" s="134">
        <v>0</v>
      </c>
      <c r="M52" s="130">
        <v>119</v>
      </c>
      <c r="N52" s="132">
        <v>0.08</v>
      </c>
      <c r="O52" s="135" t="s">
        <v>76</v>
      </c>
      <c r="V52"/>
      <c r="W52" s="39"/>
      <c r="X52"/>
    </row>
    <row r="53" spans="2:26" ht="15" x14ac:dyDescent="0.25">
      <c r="B53" s="83"/>
      <c r="D53" s="136" t="s">
        <v>111</v>
      </c>
      <c r="E53" s="137" t="s">
        <v>72</v>
      </c>
      <c r="F53" s="138">
        <v>6.3632</v>
      </c>
      <c r="G53" s="132">
        <v>0.5</v>
      </c>
      <c r="H53" s="132">
        <v>0.05</v>
      </c>
      <c r="I53" s="132">
        <v>0.1</v>
      </c>
      <c r="J53" s="133">
        <v>1E-3</v>
      </c>
      <c r="K53" s="133">
        <v>4.0000000000000001E-3</v>
      </c>
      <c r="L53" s="134">
        <v>0</v>
      </c>
      <c r="M53" s="130">
        <v>118.6</v>
      </c>
      <c r="N53" s="132">
        <v>0.05</v>
      </c>
      <c r="O53" s="135" t="s">
        <v>76</v>
      </c>
      <c r="V53"/>
      <c r="W53" s="39"/>
      <c r="X53"/>
    </row>
    <row r="54" spans="2:26" ht="15" x14ac:dyDescent="0.25">
      <c r="B54" s="83"/>
      <c r="D54" s="139" t="s">
        <v>112</v>
      </c>
      <c r="E54" s="130" t="s">
        <v>72</v>
      </c>
      <c r="F54" s="131">
        <v>6.3632</v>
      </c>
      <c r="G54" s="132">
        <v>0.5</v>
      </c>
      <c r="H54" s="132">
        <v>0.05</v>
      </c>
      <c r="I54" s="132">
        <v>0.1</v>
      </c>
      <c r="J54" s="133">
        <v>1E-3</v>
      </c>
      <c r="K54" s="133">
        <v>4.0000000000000001E-3</v>
      </c>
      <c r="L54" s="134">
        <v>0</v>
      </c>
      <c r="M54" s="130">
        <v>118.6</v>
      </c>
      <c r="N54" s="132">
        <v>0.05</v>
      </c>
      <c r="O54" s="135" t="s">
        <v>76</v>
      </c>
      <c r="V54"/>
      <c r="W54" s="39"/>
      <c r="X54"/>
    </row>
    <row r="55" spans="2:26" ht="15" hidden="1" x14ac:dyDescent="0.25">
      <c r="B55" s="83"/>
      <c r="D55" s="129" t="s">
        <v>113</v>
      </c>
      <c r="E55" s="140" t="s">
        <v>72</v>
      </c>
      <c r="F55" s="131">
        <v>6.1958919370699466</v>
      </c>
      <c r="G55" s="132">
        <v>0.5</v>
      </c>
      <c r="H55" s="132">
        <v>0.05</v>
      </c>
      <c r="I55" s="132">
        <v>0.1</v>
      </c>
      <c r="J55" s="133">
        <v>1E-3</v>
      </c>
      <c r="K55" s="133">
        <v>4.0000000000000001E-3</v>
      </c>
      <c r="L55" s="134">
        <v>0</v>
      </c>
      <c r="M55" s="130">
        <v>118.6</v>
      </c>
      <c r="N55" s="132">
        <v>0.05</v>
      </c>
      <c r="O55" s="135" t="s">
        <v>76</v>
      </c>
      <c r="V55"/>
      <c r="W55" s="39"/>
      <c r="X55"/>
    </row>
    <row r="56" spans="2:26" ht="15" x14ac:dyDescent="0.25">
      <c r="B56" s="83"/>
      <c r="D56" s="129" t="s">
        <v>114</v>
      </c>
      <c r="E56" s="140" t="s">
        <v>72</v>
      </c>
      <c r="F56" s="131">
        <v>6.0679999999999996</v>
      </c>
      <c r="G56" s="132">
        <v>0.5</v>
      </c>
      <c r="H56" s="132">
        <v>0.05</v>
      </c>
      <c r="I56" s="132">
        <v>0.1</v>
      </c>
      <c r="J56" s="133">
        <v>1E-3</v>
      </c>
      <c r="K56" s="133">
        <v>4.0000000000000001E-3</v>
      </c>
      <c r="L56" s="134">
        <v>0</v>
      </c>
      <c r="M56" s="130">
        <v>118.5</v>
      </c>
      <c r="N56" s="132">
        <v>0.05</v>
      </c>
      <c r="O56" s="135" t="s">
        <v>76</v>
      </c>
      <c r="V56"/>
      <c r="W56" s="39"/>
      <c r="X56"/>
    </row>
    <row r="57" spans="2:26" ht="15" hidden="1" x14ac:dyDescent="0.25">
      <c r="B57" s="83"/>
      <c r="D57" s="139" t="s">
        <v>115</v>
      </c>
      <c r="E57" s="130" t="s">
        <v>72</v>
      </c>
      <c r="F57" s="131">
        <v>7.2195999999999998</v>
      </c>
      <c r="G57" s="132">
        <v>0.5</v>
      </c>
      <c r="H57" s="132">
        <v>0.05</v>
      </c>
      <c r="I57" s="132">
        <v>0.1</v>
      </c>
      <c r="J57" s="133">
        <v>0</v>
      </c>
      <c r="K57" s="133">
        <v>3.0000000000000001E-3</v>
      </c>
      <c r="L57" s="134">
        <v>0</v>
      </c>
      <c r="M57" s="130">
        <v>5.9</v>
      </c>
      <c r="N57" s="132">
        <v>0.05</v>
      </c>
      <c r="O57" s="135" t="s">
        <v>72</v>
      </c>
      <c r="V57"/>
      <c r="W57" s="39"/>
      <c r="X57"/>
    </row>
    <row r="58" spans="2:26" ht="15" hidden="1" x14ac:dyDescent="0.25">
      <c r="B58" s="83"/>
      <c r="D58" s="139" t="s">
        <v>116</v>
      </c>
      <c r="E58" s="140" t="s">
        <v>72</v>
      </c>
      <c r="F58" s="131">
        <v>7.0067503586866575</v>
      </c>
      <c r="G58" s="132">
        <v>0.5</v>
      </c>
      <c r="H58" s="132">
        <v>0.05</v>
      </c>
      <c r="I58" s="132">
        <v>0.1</v>
      </c>
      <c r="J58" s="133">
        <v>0</v>
      </c>
      <c r="K58" s="133">
        <v>3.0000000000000001E-3</v>
      </c>
      <c r="L58" s="134">
        <v>0</v>
      </c>
      <c r="M58" s="130">
        <v>5.9</v>
      </c>
      <c r="N58" s="132">
        <v>0.05</v>
      </c>
      <c r="O58" s="135" t="s">
        <v>72</v>
      </c>
      <c r="V58"/>
      <c r="W58" s="39"/>
      <c r="X58"/>
    </row>
    <row r="59" spans="2:26" ht="15" hidden="1" x14ac:dyDescent="0.25">
      <c r="B59" s="83"/>
      <c r="D59" s="139" t="s">
        <v>117</v>
      </c>
      <c r="E59" s="140" t="s">
        <v>72</v>
      </c>
      <c r="F59" s="131">
        <v>6.8479999999999999</v>
      </c>
      <c r="G59" s="132">
        <v>0.5</v>
      </c>
      <c r="H59" s="132">
        <v>0.05</v>
      </c>
      <c r="I59" s="132">
        <v>0.1</v>
      </c>
      <c r="J59" s="133">
        <v>0</v>
      </c>
      <c r="K59" s="133">
        <v>3.0000000000000001E-3</v>
      </c>
      <c r="L59" s="134">
        <v>0</v>
      </c>
      <c r="M59" s="130">
        <v>5.9</v>
      </c>
      <c r="N59" s="132">
        <v>0.05</v>
      </c>
      <c r="O59" s="135" t="s">
        <v>72</v>
      </c>
      <c r="V59"/>
      <c r="W59" s="39"/>
      <c r="X59"/>
    </row>
    <row r="60" spans="2:26" ht="15" hidden="1" x14ac:dyDescent="0.25">
      <c r="B60" s="83"/>
      <c r="D60" s="139" t="s">
        <v>118</v>
      </c>
      <c r="E60" s="130" t="s">
        <v>72</v>
      </c>
      <c r="F60" s="131">
        <v>7.2595000000000001</v>
      </c>
      <c r="G60" s="132">
        <v>0.5</v>
      </c>
      <c r="H60" s="132">
        <v>0.05</v>
      </c>
      <c r="I60" s="132">
        <v>0.1</v>
      </c>
      <c r="J60" s="133">
        <v>0</v>
      </c>
      <c r="K60" s="133">
        <v>3.0000000000000001E-3</v>
      </c>
      <c r="L60" s="134">
        <v>0</v>
      </c>
      <c r="M60" s="130">
        <v>3.6</v>
      </c>
      <c r="N60" s="132">
        <v>0.05</v>
      </c>
      <c r="O60" s="135" t="s">
        <v>72</v>
      </c>
      <c r="V60"/>
      <c r="W60" s="39"/>
      <c r="X60"/>
    </row>
    <row r="61" spans="2:26" ht="15" hidden="1" x14ac:dyDescent="0.25">
      <c r="B61" s="83"/>
      <c r="D61" s="139" t="s">
        <v>119</v>
      </c>
      <c r="E61" s="140" t="s">
        <v>72</v>
      </c>
      <c r="F61" s="131">
        <v>7.0450527849329054</v>
      </c>
      <c r="G61" s="132">
        <v>0.5</v>
      </c>
      <c r="H61" s="132">
        <v>0.05</v>
      </c>
      <c r="I61" s="132">
        <v>0.1</v>
      </c>
      <c r="J61" s="133">
        <v>0</v>
      </c>
      <c r="K61" s="133">
        <v>3.0000000000000001E-3</v>
      </c>
      <c r="L61" s="134">
        <v>0</v>
      </c>
      <c r="M61" s="130">
        <v>3.6</v>
      </c>
      <c r="N61" s="132">
        <v>0.05</v>
      </c>
      <c r="O61" s="135" t="s">
        <v>72</v>
      </c>
      <c r="V61"/>
      <c r="W61" s="39"/>
      <c r="X61"/>
    </row>
    <row r="62" spans="2:26" ht="15" hidden="1" x14ac:dyDescent="0.25">
      <c r="B62" s="83"/>
      <c r="D62" s="139" t="s">
        <v>120</v>
      </c>
      <c r="E62" s="140" t="s">
        <v>72</v>
      </c>
      <c r="F62" s="131">
        <v>6.8840000000000003</v>
      </c>
      <c r="G62" s="132">
        <v>0.5</v>
      </c>
      <c r="H62" s="132">
        <v>0.05</v>
      </c>
      <c r="I62" s="132">
        <v>0.1</v>
      </c>
      <c r="J62" s="133">
        <v>0</v>
      </c>
      <c r="K62" s="133">
        <v>3.0000000000000001E-3</v>
      </c>
      <c r="L62" s="134">
        <v>0</v>
      </c>
      <c r="M62" s="130">
        <v>3.6</v>
      </c>
      <c r="N62" s="132">
        <v>0.05</v>
      </c>
      <c r="O62" s="135" t="s">
        <v>72</v>
      </c>
      <c r="V62"/>
      <c r="W62" s="39"/>
      <c r="X62"/>
    </row>
    <row r="63" spans="2:26" ht="15" x14ac:dyDescent="0.25">
      <c r="B63" s="83"/>
      <c r="D63" s="15" t="s">
        <v>121</v>
      </c>
      <c r="E63" s="15" t="s">
        <v>122</v>
      </c>
      <c r="L63"/>
      <c r="M63"/>
      <c r="N63"/>
      <c r="O63"/>
      <c r="P63"/>
      <c r="Q63"/>
      <c r="R63"/>
      <c r="X63"/>
      <c r="Y63" s="39"/>
      <c r="Z63"/>
    </row>
    <row r="64" spans="2:26" ht="15" x14ac:dyDescent="0.25">
      <c r="B64" s="83"/>
      <c r="E64" s="15" t="s">
        <v>123</v>
      </c>
      <c r="L64"/>
      <c r="M64"/>
      <c r="N64"/>
      <c r="O64"/>
      <c r="P64"/>
      <c r="Q64"/>
      <c r="R64"/>
      <c r="X64"/>
      <c r="Y64" s="39"/>
      <c r="Z64"/>
    </row>
    <row r="65" spans="2:35" ht="15" x14ac:dyDescent="0.25">
      <c r="B65" s="83"/>
      <c r="E65" s="15" t="s">
        <v>124</v>
      </c>
      <c r="X65"/>
      <c r="Y65" s="39"/>
      <c r="Z65"/>
    </row>
    <row r="66" spans="2:35" x14ac:dyDescent="0.2">
      <c r="B66" s="83"/>
      <c r="G66" s="141">
        <v>2022</v>
      </c>
      <c r="H66" s="141">
        <v>2023</v>
      </c>
      <c r="I66" s="141">
        <v>2024</v>
      </c>
      <c r="J66" s="141">
        <v>2025</v>
      </c>
      <c r="K66" s="141">
        <v>2026</v>
      </c>
      <c r="L66" s="141">
        <v>2027</v>
      </c>
      <c r="M66" s="141">
        <v>2028</v>
      </c>
      <c r="N66" s="141">
        <v>2029</v>
      </c>
      <c r="O66" s="141">
        <v>2030</v>
      </c>
      <c r="P66" s="141">
        <v>2031</v>
      </c>
      <c r="Q66" s="141">
        <v>2032</v>
      </c>
      <c r="R66" s="141">
        <v>2033</v>
      </c>
      <c r="S66" s="141">
        <v>2034</v>
      </c>
      <c r="T66" s="141">
        <v>2035</v>
      </c>
      <c r="U66" s="141">
        <v>2036</v>
      </c>
      <c r="V66" s="141">
        <v>2037</v>
      </c>
      <c r="W66" s="141">
        <v>2038</v>
      </c>
      <c r="X66" s="141">
        <v>2039</v>
      </c>
      <c r="Y66" s="141">
        <v>2040</v>
      </c>
      <c r="Z66" s="141">
        <v>2041</v>
      </c>
      <c r="AA66" s="141">
        <v>2042</v>
      </c>
      <c r="AB66" s="141">
        <v>2043</v>
      </c>
      <c r="AC66" s="141">
        <v>2044</v>
      </c>
      <c r="AD66" s="141">
        <v>2045</v>
      </c>
      <c r="AE66" s="141">
        <v>2046</v>
      </c>
      <c r="AF66" s="141">
        <v>2047</v>
      </c>
      <c r="AG66" s="141">
        <v>2048</v>
      </c>
      <c r="AH66" s="141">
        <v>2049</v>
      </c>
      <c r="AI66" s="141">
        <v>2050</v>
      </c>
    </row>
    <row r="67" spans="2:35" x14ac:dyDescent="0.2">
      <c r="B67" s="83"/>
      <c r="D67" s="142" t="s">
        <v>38</v>
      </c>
      <c r="E67" s="143" t="s">
        <v>125</v>
      </c>
      <c r="F67" s="143" t="s">
        <v>126</v>
      </c>
      <c r="G67" s="144">
        <f>IF($M$37="Market",'[1]WACC Calc'!F263,'[1]WACC Calc'!F734)</f>
        <v>2.5000000000000001E-2</v>
      </c>
      <c r="H67" s="144">
        <f>IF($M$37="Market",'[1]WACC Calc'!G263,'[1]WACC Calc'!G734)</f>
        <v>2.5000000000000001E-2</v>
      </c>
      <c r="I67" s="144">
        <f>IF($M$37="Market",'[1]WACC Calc'!H263,'[1]WACC Calc'!H734)</f>
        <v>2.5000000000000001E-2</v>
      </c>
      <c r="J67" s="144">
        <f>IF($M$37="Market",'[1]WACC Calc'!I263,'[1]WACC Calc'!I734)</f>
        <v>2.5000000000000001E-2</v>
      </c>
      <c r="K67" s="144">
        <f>IF($M$37="Market",'[1]WACC Calc'!J263,'[1]WACC Calc'!J734)</f>
        <v>2.5000000000000001E-2</v>
      </c>
      <c r="L67" s="144">
        <f>IF($M$37="Market",'[1]WACC Calc'!K263,'[1]WACC Calc'!K734)</f>
        <v>2.5000000000000001E-2</v>
      </c>
      <c r="M67" s="144">
        <f>IF($M$37="Market",'[1]WACC Calc'!L263,'[1]WACC Calc'!L734)</f>
        <v>2.5000000000000001E-2</v>
      </c>
      <c r="N67" s="144">
        <f>IF($M$37="Market",'[1]WACC Calc'!M263,'[1]WACC Calc'!M734)</f>
        <v>2.5000000000000001E-2</v>
      </c>
      <c r="O67" s="144">
        <f>IF($M$37="Market",'[1]WACC Calc'!N263,'[1]WACC Calc'!N734)</f>
        <v>2.5000000000000001E-2</v>
      </c>
      <c r="P67" s="144">
        <f>IF($M$37="Market",'[1]WACC Calc'!O263,'[1]WACC Calc'!O734)</f>
        <v>2.5000000000000001E-2</v>
      </c>
      <c r="Q67" s="144">
        <f>IF($M$37="Market",'[1]WACC Calc'!P263,'[1]WACC Calc'!P734)</f>
        <v>2.5000000000000001E-2</v>
      </c>
      <c r="R67" s="144">
        <f>IF($M$37="Market",'[1]WACC Calc'!Q263,'[1]WACC Calc'!Q734)</f>
        <v>2.5000000000000001E-2</v>
      </c>
      <c r="S67" s="144">
        <f>IF($M$37="Market",'[1]WACC Calc'!R263,'[1]WACC Calc'!R734)</f>
        <v>2.5000000000000001E-2</v>
      </c>
      <c r="T67" s="144">
        <f>IF($M$37="Market",'[1]WACC Calc'!S263,'[1]WACC Calc'!S734)</f>
        <v>2.5000000000000001E-2</v>
      </c>
      <c r="U67" s="144">
        <f>IF($M$37="Market",'[1]WACC Calc'!T263,'[1]WACC Calc'!T734)</f>
        <v>2.5000000000000001E-2</v>
      </c>
      <c r="V67" s="144">
        <f>IF($M$37="Market",'[1]WACC Calc'!U263,'[1]WACC Calc'!U734)</f>
        <v>2.5000000000000001E-2</v>
      </c>
      <c r="W67" s="144">
        <f>IF($M$37="Market",'[1]WACC Calc'!V263,'[1]WACC Calc'!V734)</f>
        <v>2.5000000000000001E-2</v>
      </c>
      <c r="X67" s="144">
        <f>IF($M$37="Market",'[1]WACC Calc'!W263,'[1]WACC Calc'!W734)</f>
        <v>2.5000000000000001E-2</v>
      </c>
      <c r="Y67" s="144">
        <f>IF($M$37="Market",'[1]WACC Calc'!X263,'[1]WACC Calc'!X734)</f>
        <v>2.5000000000000001E-2</v>
      </c>
      <c r="Z67" s="144">
        <f>IF($M$37="Market",'[1]WACC Calc'!Y263,'[1]WACC Calc'!Y734)</f>
        <v>2.5000000000000001E-2</v>
      </c>
      <c r="AA67" s="144">
        <f>IF($M$37="Market",'[1]WACC Calc'!Z263,'[1]WACC Calc'!Z734)</f>
        <v>2.5000000000000001E-2</v>
      </c>
      <c r="AB67" s="144">
        <f>IF($M$37="Market",'[1]WACC Calc'!AA263,'[1]WACC Calc'!AA734)</f>
        <v>2.5000000000000001E-2</v>
      </c>
      <c r="AC67" s="144">
        <f>IF($M$37="Market",'[1]WACC Calc'!AB263,'[1]WACC Calc'!AB734)</f>
        <v>2.5000000000000001E-2</v>
      </c>
      <c r="AD67" s="144">
        <f>IF($M$37="Market",'[1]WACC Calc'!AC263,'[1]WACC Calc'!AC734)</f>
        <v>2.5000000000000001E-2</v>
      </c>
      <c r="AE67" s="144">
        <f>IF($M$37="Market",'[1]WACC Calc'!AD263,'[1]WACC Calc'!AD734)</f>
        <v>2.5000000000000001E-2</v>
      </c>
      <c r="AF67" s="144">
        <f>IF($M$37="Market",'[1]WACC Calc'!AE263,'[1]WACC Calc'!AE734)</f>
        <v>2.5000000000000001E-2</v>
      </c>
      <c r="AG67" s="144">
        <f>IF($M$37="Market",'[1]WACC Calc'!AF263,'[1]WACC Calc'!AF734)</f>
        <v>2.5000000000000001E-2</v>
      </c>
      <c r="AH67" s="144">
        <f>IF($M$37="Market",'[1]WACC Calc'!AG263,'[1]WACC Calc'!AG734)</f>
        <v>2.5000000000000001E-2</v>
      </c>
      <c r="AI67" s="144">
        <f>IF($M$37="Market",'[1]WACC Calc'!AH263,'[1]WACC Calc'!AH734)</f>
        <v>2.5000000000000001E-2</v>
      </c>
    </row>
    <row r="68" spans="2:35" hidden="1" x14ac:dyDescent="0.2">
      <c r="B68" s="83"/>
      <c r="D68" s="142"/>
      <c r="E68" s="143" t="s">
        <v>127</v>
      </c>
      <c r="F68" s="143" t="s">
        <v>128</v>
      </c>
      <c r="G68" s="144">
        <f>IF($M$37="Market",'[1]WACC Calc'!F264,'[1]WACC Calc'!F735)</f>
        <v>0.08</v>
      </c>
      <c r="H68" s="144">
        <f>IF($M$37="Market",'[1]WACC Calc'!G264,'[1]WACC Calc'!G735)</f>
        <v>0.08</v>
      </c>
      <c r="I68" s="144">
        <f>IF($M$37="Market",'[1]WACC Calc'!H264,'[1]WACC Calc'!H735)</f>
        <v>0.08</v>
      </c>
      <c r="J68" s="144">
        <f>IF($M$37="Market",'[1]WACC Calc'!I264,'[1]WACC Calc'!I735)</f>
        <v>0.08</v>
      </c>
      <c r="K68" s="144">
        <f>IF($M$37="Market",'[1]WACC Calc'!J264,'[1]WACC Calc'!J735)</f>
        <v>0.08</v>
      </c>
      <c r="L68" s="144">
        <f>IF($M$37="Market",'[1]WACC Calc'!K264,'[1]WACC Calc'!K735)</f>
        <v>0.08</v>
      </c>
      <c r="M68" s="144">
        <f>IF($M$37="Market",'[1]WACC Calc'!L264,'[1]WACC Calc'!L735)</f>
        <v>0.08</v>
      </c>
      <c r="N68" s="144">
        <f>IF($M$37="Market",'[1]WACC Calc'!M264,'[1]WACC Calc'!M735)</f>
        <v>0.08</v>
      </c>
      <c r="O68" s="144">
        <f>IF($M$37="Market",'[1]WACC Calc'!N264,'[1]WACC Calc'!N735)</f>
        <v>0.08</v>
      </c>
      <c r="P68" s="144">
        <f>IF($M$37="Market",'[1]WACC Calc'!O264,'[1]WACC Calc'!O735)</f>
        <v>0.08</v>
      </c>
      <c r="Q68" s="144">
        <f>IF($M$37="Market",'[1]WACC Calc'!P264,'[1]WACC Calc'!P735)</f>
        <v>0.08</v>
      </c>
      <c r="R68" s="144">
        <f>IF($M$37="Market",'[1]WACC Calc'!Q264,'[1]WACC Calc'!Q735)</f>
        <v>0.08</v>
      </c>
      <c r="S68" s="144">
        <f>IF($M$37="Market",'[1]WACC Calc'!R264,'[1]WACC Calc'!R735)</f>
        <v>0.08</v>
      </c>
      <c r="T68" s="144">
        <f>IF($M$37="Market",'[1]WACC Calc'!S264,'[1]WACC Calc'!S735)</f>
        <v>0.08</v>
      </c>
      <c r="U68" s="144">
        <f>IF($M$37="Market",'[1]WACC Calc'!T264,'[1]WACC Calc'!T735)</f>
        <v>0.08</v>
      </c>
      <c r="V68" s="144">
        <f>IF($M$37="Market",'[1]WACC Calc'!U264,'[1]WACC Calc'!U735)</f>
        <v>0.08</v>
      </c>
      <c r="W68" s="144">
        <f>IF($M$37="Market",'[1]WACC Calc'!V264,'[1]WACC Calc'!V735)</f>
        <v>0.08</v>
      </c>
      <c r="X68" s="144">
        <f>IF($M$37="Market",'[1]WACC Calc'!W264,'[1]WACC Calc'!W735)</f>
        <v>0.08</v>
      </c>
      <c r="Y68" s="144">
        <f>IF($M$37="Market",'[1]WACC Calc'!X264,'[1]WACC Calc'!X735)</f>
        <v>0.08</v>
      </c>
      <c r="Z68" s="144">
        <f>IF($M$37="Market",'[1]WACC Calc'!Y264,'[1]WACC Calc'!Y735)</f>
        <v>0.08</v>
      </c>
      <c r="AA68" s="144">
        <f>IF($M$37="Market",'[1]WACC Calc'!Z264,'[1]WACC Calc'!Z735)</f>
        <v>0.08</v>
      </c>
      <c r="AB68" s="144">
        <f>IF($M$37="Market",'[1]WACC Calc'!AA264,'[1]WACC Calc'!AA735)</f>
        <v>0.08</v>
      </c>
      <c r="AC68" s="144">
        <f>IF($M$37="Market",'[1]WACC Calc'!AB264,'[1]WACC Calc'!AB735)</f>
        <v>0.08</v>
      </c>
      <c r="AD68" s="144">
        <f>IF($M$37="Market",'[1]WACC Calc'!AC264,'[1]WACC Calc'!AC735)</f>
        <v>0.08</v>
      </c>
      <c r="AE68" s="144">
        <f>IF($M$37="Market",'[1]WACC Calc'!AD264,'[1]WACC Calc'!AD735)</f>
        <v>0.08</v>
      </c>
      <c r="AF68" s="144">
        <f>IF($M$37="Market",'[1]WACC Calc'!AE264,'[1]WACC Calc'!AE735)</f>
        <v>0.08</v>
      </c>
      <c r="AG68" s="144">
        <f>IF($M$37="Market",'[1]WACC Calc'!AF264,'[1]WACC Calc'!AF735)</f>
        <v>0.08</v>
      </c>
      <c r="AH68" s="144">
        <f>IF($M$37="Market",'[1]WACC Calc'!AG264,'[1]WACC Calc'!AG735)</f>
        <v>0.08</v>
      </c>
      <c r="AI68" s="144">
        <f>IF($M$37="Market",'[1]WACC Calc'!AH264,'[1]WACC Calc'!AH735)</f>
        <v>0.08</v>
      </c>
    </row>
    <row r="69" spans="2:35" hidden="1" x14ac:dyDescent="0.2">
      <c r="B69" s="83"/>
      <c r="D69" s="142"/>
      <c r="E69" s="143" t="s">
        <v>127</v>
      </c>
      <c r="F69" s="143" t="s">
        <v>22</v>
      </c>
      <c r="G69" s="144">
        <f>IF($M$37="Market",'[1]WACC Calc'!F265,'[1]WACC Calc'!F736)</f>
        <v>0.08</v>
      </c>
      <c r="H69" s="144">
        <f>IF($M$37="Market",'[1]WACC Calc'!G265,'[1]WACC Calc'!G736)</f>
        <v>0.08</v>
      </c>
      <c r="I69" s="144">
        <f>IF($M$37="Market",'[1]WACC Calc'!H265,'[1]WACC Calc'!H736)</f>
        <v>0.08</v>
      </c>
      <c r="J69" s="144">
        <f>IF($M$37="Market",'[1]WACC Calc'!I265,'[1]WACC Calc'!I736)</f>
        <v>0.08</v>
      </c>
      <c r="K69" s="144">
        <f>IF($M$37="Market",'[1]WACC Calc'!J265,'[1]WACC Calc'!J736)</f>
        <v>0.08</v>
      </c>
      <c r="L69" s="144">
        <f>IF($M$37="Market",'[1]WACC Calc'!K265,'[1]WACC Calc'!K736)</f>
        <v>0.08</v>
      </c>
      <c r="M69" s="144">
        <f>IF($M$37="Market",'[1]WACC Calc'!L265,'[1]WACC Calc'!L736)</f>
        <v>0.08</v>
      </c>
      <c r="N69" s="144">
        <f>IF($M$37="Market",'[1]WACC Calc'!M265,'[1]WACC Calc'!M736)</f>
        <v>0.08</v>
      </c>
      <c r="O69" s="144">
        <f>IF($M$37="Market",'[1]WACC Calc'!N265,'[1]WACC Calc'!N736)</f>
        <v>0.08</v>
      </c>
      <c r="P69" s="144">
        <f>IF($M$37="Market",'[1]WACC Calc'!O265,'[1]WACC Calc'!O736)</f>
        <v>0.08</v>
      </c>
      <c r="Q69" s="144">
        <f>IF($M$37="Market",'[1]WACC Calc'!P265,'[1]WACC Calc'!P736)</f>
        <v>0.08</v>
      </c>
      <c r="R69" s="144">
        <f>IF($M$37="Market",'[1]WACC Calc'!Q265,'[1]WACC Calc'!Q736)</f>
        <v>0.08</v>
      </c>
      <c r="S69" s="144">
        <f>IF($M$37="Market",'[1]WACC Calc'!R265,'[1]WACC Calc'!R736)</f>
        <v>0.08</v>
      </c>
      <c r="T69" s="144">
        <f>IF($M$37="Market",'[1]WACC Calc'!S265,'[1]WACC Calc'!S736)</f>
        <v>0.08</v>
      </c>
      <c r="U69" s="144">
        <f>IF($M$37="Market",'[1]WACC Calc'!T265,'[1]WACC Calc'!T736)</f>
        <v>0.08</v>
      </c>
      <c r="V69" s="144">
        <f>IF($M$37="Market",'[1]WACC Calc'!U265,'[1]WACC Calc'!U736)</f>
        <v>0.08</v>
      </c>
      <c r="W69" s="144">
        <f>IF($M$37="Market",'[1]WACC Calc'!V265,'[1]WACC Calc'!V736)</f>
        <v>0.08</v>
      </c>
      <c r="X69" s="144">
        <f>IF($M$37="Market",'[1]WACC Calc'!W265,'[1]WACC Calc'!W736)</f>
        <v>0.08</v>
      </c>
      <c r="Y69" s="144">
        <f>IF($M$37="Market",'[1]WACC Calc'!X265,'[1]WACC Calc'!X736)</f>
        <v>0.08</v>
      </c>
      <c r="Z69" s="144">
        <f>IF($M$37="Market",'[1]WACC Calc'!Y265,'[1]WACC Calc'!Y736)</f>
        <v>0.08</v>
      </c>
      <c r="AA69" s="144">
        <f>IF($M$37="Market",'[1]WACC Calc'!Z265,'[1]WACC Calc'!Z736)</f>
        <v>0.08</v>
      </c>
      <c r="AB69" s="144">
        <f>IF($M$37="Market",'[1]WACC Calc'!AA265,'[1]WACC Calc'!AA736)</f>
        <v>0.08</v>
      </c>
      <c r="AC69" s="144">
        <f>IF($M$37="Market",'[1]WACC Calc'!AB265,'[1]WACC Calc'!AB736)</f>
        <v>0.08</v>
      </c>
      <c r="AD69" s="144">
        <f>IF($M$37="Market",'[1]WACC Calc'!AC265,'[1]WACC Calc'!AC736)</f>
        <v>0.08</v>
      </c>
      <c r="AE69" s="144">
        <f>IF($M$37="Market",'[1]WACC Calc'!AD265,'[1]WACC Calc'!AD736)</f>
        <v>0.08</v>
      </c>
      <c r="AF69" s="144">
        <f>IF($M$37="Market",'[1]WACC Calc'!AE265,'[1]WACC Calc'!AE736)</f>
        <v>0.08</v>
      </c>
      <c r="AG69" s="144">
        <f>IF($M$37="Market",'[1]WACC Calc'!AF265,'[1]WACC Calc'!AF736)</f>
        <v>0.08</v>
      </c>
      <c r="AH69" s="144">
        <f>IF($M$37="Market",'[1]WACC Calc'!AG265,'[1]WACC Calc'!AG736)</f>
        <v>0.08</v>
      </c>
      <c r="AI69" s="144">
        <f>IF($M$37="Market",'[1]WACC Calc'!AH265,'[1]WACC Calc'!AH736)</f>
        <v>0.08</v>
      </c>
    </row>
    <row r="70" spans="2:35" hidden="1" x14ac:dyDescent="0.2">
      <c r="B70" s="83"/>
      <c r="D70" s="142"/>
      <c r="E70" s="143" t="s">
        <v>127</v>
      </c>
      <c r="F70" s="143" t="s">
        <v>129</v>
      </c>
      <c r="G70" s="144">
        <f>IF($M$37="Market",'[1]WACC Calc'!F266,'[1]WACC Calc'!F737)</f>
        <v>0.08</v>
      </c>
      <c r="H70" s="144">
        <f>IF($M$37="Market",'[1]WACC Calc'!G266,'[1]WACC Calc'!G737)</f>
        <v>0.08</v>
      </c>
      <c r="I70" s="144">
        <f>IF($M$37="Market",'[1]WACC Calc'!H266,'[1]WACC Calc'!H737)</f>
        <v>0.08</v>
      </c>
      <c r="J70" s="144">
        <f>IF($M$37="Market",'[1]WACC Calc'!I266,'[1]WACC Calc'!I737)</f>
        <v>0.08</v>
      </c>
      <c r="K70" s="144">
        <f>IF($M$37="Market",'[1]WACC Calc'!J266,'[1]WACC Calc'!J737)</f>
        <v>0.08</v>
      </c>
      <c r="L70" s="144">
        <f>IF($M$37="Market",'[1]WACC Calc'!K266,'[1]WACC Calc'!K737)</f>
        <v>0.08</v>
      </c>
      <c r="M70" s="144">
        <f>IF($M$37="Market",'[1]WACC Calc'!L266,'[1]WACC Calc'!L737)</f>
        <v>0.08</v>
      </c>
      <c r="N70" s="144">
        <f>IF($M$37="Market",'[1]WACC Calc'!M266,'[1]WACC Calc'!M737)</f>
        <v>0.08</v>
      </c>
      <c r="O70" s="144">
        <f>IF($M$37="Market",'[1]WACC Calc'!N266,'[1]WACC Calc'!N737)</f>
        <v>0.08</v>
      </c>
      <c r="P70" s="144">
        <f>IF($M$37="Market",'[1]WACC Calc'!O266,'[1]WACC Calc'!O737)</f>
        <v>0.08</v>
      </c>
      <c r="Q70" s="144">
        <f>IF($M$37="Market",'[1]WACC Calc'!P266,'[1]WACC Calc'!P737)</f>
        <v>0.08</v>
      </c>
      <c r="R70" s="144">
        <f>IF($M$37="Market",'[1]WACC Calc'!Q266,'[1]WACC Calc'!Q737)</f>
        <v>0.08</v>
      </c>
      <c r="S70" s="144">
        <f>IF($M$37="Market",'[1]WACC Calc'!R266,'[1]WACC Calc'!R737)</f>
        <v>0.08</v>
      </c>
      <c r="T70" s="144">
        <f>IF($M$37="Market",'[1]WACC Calc'!S266,'[1]WACC Calc'!S737)</f>
        <v>0.08</v>
      </c>
      <c r="U70" s="144">
        <f>IF($M$37="Market",'[1]WACC Calc'!T266,'[1]WACC Calc'!T737)</f>
        <v>0.08</v>
      </c>
      <c r="V70" s="144">
        <f>IF($M$37="Market",'[1]WACC Calc'!U266,'[1]WACC Calc'!U737)</f>
        <v>0.08</v>
      </c>
      <c r="W70" s="144">
        <f>IF($M$37="Market",'[1]WACC Calc'!V266,'[1]WACC Calc'!V737)</f>
        <v>0.08</v>
      </c>
      <c r="X70" s="144">
        <f>IF($M$37="Market",'[1]WACC Calc'!W266,'[1]WACC Calc'!W737)</f>
        <v>0.08</v>
      </c>
      <c r="Y70" s="144">
        <f>IF($M$37="Market",'[1]WACC Calc'!X266,'[1]WACC Calc'!X737)</f>
        <v>0.08</v>
      </c>
      <c r="Z70" s="144">
        <f>IF($M$37="Market",'[1]WACC Calc'!Y266,'[1]WACC Calc'!Y737)</f>
        <v>0.08</v>
      </c>
      <c r="AA70" s="144">
        <f>IF($M$37="Market",'[1]WACC Calc'!Z266,'[1]WACC Calc'!Z737)</f>
        <v>0.08</v>
      </c>
      <c r="AB70" s="144">
        <f>IF($M$37="Market",'[1]WACC Calc'!AA266,'[1]WACC Calc'!AA737)</f>
        <v>0.08</v>
      </c>
      <c r="AC70" s="144">
        <f>IF($M$37="Market",'[1]WACC Calc'!AB266,'[1]WACC Calc'!AB737)</f>
        <v>0.08</v>
      </c>
      <c r="AD70" s="144">
        <f>IF($M$37="Market",'[1]WACC Calc'!AC266,'[1]WACC Calc'!AC737)</f>
        <v>0.08</v>
      </c>
      <c r="AE70" s="144">
        <f>IF($M$37="Market",'[1]WACC Calc'!AD266,'[1]WACC Calc'!AD737)</f>
        <v>0.08</v>
      </c>
      <c r="AF70" s="144">
        <f>IF($M$37="Market",'[1]WACC Calc'!AE266,'[1]WACC Calc'!AE737)</f>
        <v>0.08</v>
      </c>
      <c r="AG70" s="144">
        <f>IF($M$37="Market",'[1]WACC Calc'!AF266,'[1]WACC Calc'!AF737)</f>
        <v>0.08</v>
      </c>
      <c r="AH70" s="144">
        <f>IF($M$37="Market",'[1]WACC Calc'!AG266,'[1]WACC Calc'!AG737)</f>
        <v>0.08</v>
      </c>
      <c r="AI70" s="144">
        <f>IF($M$37="Market",'[1]WACC Calc'!AH266,'[1]WACC Calc'!AH737)</f>
        <v>0.08</v>
      </c>
    </row>
    <row r="71" spans="2:35" ht="15" hidden="1" x14ac:dyDescent="0.25">
      <c r="B71" s="83"/>
      <c r="D71" s="142"/>
      <c r="E71" s="143" t="s">
        <v>130</v>
      </c>
      <c r="F71" s="143" t="s">
        <v>128</v>
      </c>
      <c r="G71" s="145">
        <f t="shared" ref="G71:AI73" si="1">(1+G68)/(1+G$67) - 1</f>
        <v>5.3658536585366123E-2</v>
      </c>
      <c r="H71" s="145">
        <f t="shared" si="1"/>
        <v>5.3658536585366123E-2</v>
      </c>
      <c r="I71" s="145">
        <f t="shared" si="1"/>
        <v>5.3658536585366123E-2</v>
      </c>
      <c r="J71" s="145">
        <f t="shared" si="1"/>
        <v>5.3658536585366123E-2</v>
      </c>
      <c r="K71" s="145">
        <f t="shared" si="1"/>
        <v>5.3658536585366123E-2</v>
      </c>
      <c r="L71" s="145">
        <f t="shared" si="1"/>
        <v>5.3658536585366123E-2</v>
      </c>
      <c r="M71" s="145">
        <f t="shared" si="1"/>
        <v>5.3658536585366123E-2</v>
      </c>
      <c r="N71" s="145">
        <f t="shared" si="1"/>
        <v>5.3658536585366123E-2</v>
      </c>
      <c r="O71" s="145">
        <f t="shared" si="1"/>
        <v>5.3658536585366123E-2</v>
      </c>
      <c r="P71" s="145">
        <f t="shared" si="1"/>
        <v>5.3658536585366123E-2</v>
      </c>
      <c r="Q71" s="145">
        <f t="shared" si="1"/>
        <v>5.3658536585366123E-2</v>
      </c>
      <c r="R71" s="145">
        <f t="shared" si="1"/>
        <v>5.3658536585366123E-2</v>
      </c>
      <c r="S71" s="145">
        <f t="shared" si="1"/>
        <v>5.3658536585366123E-2</v>
      </c>
      <c r="T71" s="145">
        <f t="shared" si="1"/>
        <v>5.3658536585366123E-2</v>
      </c>
      <c r="U71" s="145">
        <f t="shared" si="1"/>
        <v>5.3658536585366123E-2</v>
      </c>
      <c r="V71" s="145">
        <f t="shared" si="1"/>
        <v>5.3658536585366123E-2</v>
      </c>
      <c r="W71" s="145">
        <f t="shared" si="1"/>
        <v>5.3658536585366123E-2</v>
      </c>
      <c r="X71" s="145">
        <f t="shared" si="1"/>
        <v>5.3658536585366123E-2</v>
      </c>
      <c r="Y71" s="145">
        <f t="shared" si="1"/>
        <v>5.3658536585366123E-2</v>
      </c>
      <c r="Z71" s="145">
        <f t="shared" si="1"/>
        <v>5.3658536585366123E-2</v>
      </c>
      <c r="AA71" s="145">
        <f t="shared" si="1"/>
        <v>5.3658536585366123E-2</v>
      </c>
      <c r="AB71" s="145">
        <f t="shared" si="1"/>
        <v>5.3658536585366123E-2</v>
      </c>
      <c r="AC71" s="145">
        <f t="shared" si="1"/>
        <v>5.3658536585366123E-2</v>
      </c>
      <c r="AD71" s="145">
        <f t="shared" si="1"/>
        <v>5.3658536585366123E-2</v>
      </c>
      <c r="AE71" s="145">
        <f t="shared" si="1"/>
        <v>5.3658536585366123E-2</v>
      </c>
      <c r="AF71" s="145">
        <f t="shared" si="1"/>
        <v>5.3658536585366123E-2</v>
      </c>
      <c r="AG71" s="145">
        <f t="shared" si="1"/>
        <v>5.3658536585366123E-2</v>
      </c>
      <c r="AH71" s="145">
        <f t="shared" si="1"/>
        <v>5.3658536585366123E-2</v>
      </c>
      <c r="AI71" s="145">
        <f t="shared" si="1"/>
        <v>5.3658536585366123E-2</v>
      </c>
    </row>
    <row r="72" spans="2:35" ht="15" hidden="1" x14ac:dyDescent="0.25">
      <c r="B72" s="83"/>
      <c r="D72" s="142"/>
      <c r="E72" s="143" t="s">
        <v>130</v>
      </c>
      <c r="F72" s="143" t="s">
        <v>22</v>
      </c>
      <c r="G72" s="145">
        <f t="shared" si="1"/>
        <v>5.3658536585366123E-2</v>
      </c>
      <c r="H72" s="145">
        <f t="shared" si="1"/>
        <v>5.3658536585366123E-2</v>
      </c>
      <c r="I72" s="145">
        <f t="shared" si="1"/>
        <v>5.3658536585366123E-2</v>
      </c>
      <c r="J72" s="145">
        <f t="shared" si="1"/>
        <v>5.3658536585366123E-2</v>
      </c>
      <c r="K72" s="145">
        <f t="shared" si="1"/>
        <v>5.3658536585366123E-2</v>
      </c>
      <c r="L72" s="145">
        <f t="shared" si="1"/>
        <v>5.3658536585366123E-2</v>
      </c>
      <c r="M72" s="145">
        <f t="shared" si="1"/>
        <v>5.3658536585366123E-2</v>
      </c>
      <c r="N72" s="145">
        <f t="shared" si="1"/>
        <v>5.3658536585366123E-2</v>
      </c>
      <c r="O72" s="145">
        <f t="shared" si="1"/>
        <v>5.3658536585366123E-2</v>
      </c>
      <c r="P72" s="145">
        <f t="shared" si="1"/>
        <v>5.3658536585366123E-2</v>
      </c>
      <c r="Q72" s="145">
        <f t="shared" si="1"/>
        <v>5.3658536585366123E-2</v>
      </c>
      <c r="R72" s="145">
        <f t="shared" si="1"/>
        <v>5.3658536585366123E-2</v>
      </c>
      <c r="S72" s="145">
        <f t="shared" si="1"/>
        <v>5.3658536585366123E-2</v>
      </c>
      <c r="T72" s="145">
        <f t="shared" si="1"/>
        <v>5.3658536585366123E-2</v>
      </c>
      <c r="U72" s="145">
        <f t="shared" si="1"/>
        <v>5.3658536585366123E-2</v>
      </c>
      <c r="V72" s="145">
        <f t="shared" si="1"/>
        <v>5.3658536585366123E-2</v>
      </c>
      <c r="W72" s="145">
        <f t="shared" si="1"/>
        <v>5.3658536585366123E-2</v>
      </c>
      <c r="X72" s="145">
        <f t="shared" si="1"/>
        <v>5.3658536585366123E-2</v>
      </c>
      <c r="Y72" s="145">
        <f t="shared" si="1"/>
        <v>5.3658536585366123E-2</v>
      </c>
      <c r="Z72" s="145">
        <f t="shared" si="1"/>
        <v>5.3658536585366123E-2</v>
      </c>
      <c r="AA72" s="145">
        <f t="shared" si="1"/>
        <v>5.3658536585366123E-2</v>
      </c>
      <c r="AB72" s="145">
        <f t="shared" si="1"/>
        <v>5.3658536585366123E-2</v>
      </c>
      <c r="AC72" s="145">
        <f t="shared" si="1"/>
        <v>5.3658536585366123E-2</v>
      </c>
      <c r="AD72" s="145">
        <f t="shared" si="1"/>
        <v>5.3658536585366123E-2</v>
      </c>
      <c r="AE72" s="145">
        <f t="shared" si="1"/>
        <v>5.3658536585366123E-2</v>
      </c>
      <c r="AF72" s="145">
        <f t="shared" si="1"/>
        <v>5.3658536585366123E-2</v>
      </c>
      <c r="AG72" s="145">
        <f t="shared" si="1"/>
        <v>5.3658536585366123E-2</v>
      </c>
      <c r="AH72" s="145">
        <f t="shared" si="1"/>
        <v>5.3658536585366123E-2</v>
      </c>
      <c r="AI72" s="145">
        <f t="shared" si="1"/>
        <v>5.3658536585366123E-2</v>
      </c>
    </row>
    <row r="73" spans="2:35" ht="15" hidden="1" x14ac:dyDescent="0.25">
      <c r="B73" s="83"/>
      <c r="D73" s="142"/>
      <c r="E73" s="143" t="s">
        <v>130</v>
      </c>
      <c r="F73" s="143" t="s">
        <v>129</v>
      </c>
      <c r="G73" s="145">
        <f t="shared" si="1"/>
        <v>5.3658536585366123E-2</v>
      </c>
      <c r="H73" s="145">
        <f t="shared" si="1"/>
        <v>5.3658536585366123E-2</v>
      </c>
      <c r="I73" s="145">
        <f t="shared" si="1"/>
        <v>5.3658536585366123E-2</v>
      </c>
      <c r="J73" s="145">
        <f t="shared" si="1"/>
        <v>5.3658536585366123E-2</v>
      </c>
      <c r="K73" s="145">
        <f t="shared" si="1"/>
        <v>5.3658536585366123E-2</v>
      </c>
      <c r="L73" s="145">
        <f t="shared" si="1"/>
        <v>5.3658536585366123E-2</v>
      </c>
      <c r="M73" s="145">
        <f t="shared" si="1"/>
        <v>5.3658536585366123E-2</v>
      </c>
      <c r="N73" s="145">
        <f t="shared" si="1"/>
        <v>5.3658536585366123E-2</v>
      </c>
      <c r="O73" s="145">
        <f t="shared" si="1"/>
        <v>5.3658536585366123E-2</v>
      </c>
      <c r="P73" s="145">
        <f t="shared" si="1"/>
        <v>5.3658536585366123E-2</v>
      </c>
      <c r="Q73" s="145">
        <f t="shared" si="1"/>
        <v>5.3658536585366123E-2</v>
      </c>
      <c r="R73" s="145">
        <f t="shared" si="1"/>
        <v>5.3658536585366123E-2</v>
      </c>
      <c r="S73" s="145">
        <f t="shared" si="1"/>
        <v>5.3658536585366123E-2</v>
      </c>
      <c r="T73" s="145">
        <f t="shared" si="1"/>
        <v>5.3658536585366123E-2</v>
      </c>
      <c r="U73" s="145">
        <f t="shared" si="1"/>
        <v>5.3658536585366123E-2</v>
      </c>
      <c r="V73" s="145">
        <f t="shared" si="1"/>
        <v>5.3658536585366123E-2</v>
      </c>
      <c r="W73" s="145">
        <f t="shared" si="1"/>
        <v>5.3658536585366123E-2</v>
      </c>
      <c r="X73" s="145">
        <f t="shared" si="1"/>
        <v>5.3658536585366123E-2</v>
      </c>
      <c r="Y73" s="145">
        <f t="shared" si="1"/>
        <v>5.3658536585366123E-2</v>
      </c>
      <c r="Z73" s="145">
        <f t="shared" si="1"/>
        <v>5.3658536585366123E-2</v>
      </c>
      <c r="AA73" s="145">
        <f t="shared" si="1"/>
        <v>5.3658536585366123E-2</v>
      </c>
      <c r="AB73" s="145">
        <f t="shared" si="1"/>
        <v>5.3658536585366123E-2</v>
      </c>
      <c r="AC73" s="145">
        <f t="shared" si="1"/>
        <v>5.3658536585366123E-2</v>
      </c>
      <c r="AD73" s="145">
        <f t="shared" si="1"/>
        <v>5.3658536585366123E-2</v>
      </c>
      <c r="AE73" s="145">
        <f t="shared" si="1"/>
        <v>5.3658536585366123E-2</v>
      </c>
      <c r="AF73" s="145">
        <f t="shared" si="1"/>
        <v>5.3658536585366123E-2</v>
      </c>
      <c r="AG73" s="145">
        <f t="shared" si="1"/>
        <v>5.3658536585366123E-2</v>
      </c>
      <c r="AH73" s="145">
        <f t="shared" si="1"/>
        <v>5.3658536585366123E-2</v>
      </c>
      <c r="AI73" s="145">
        <f t="shared" si="1"/>
        <v>5.3658536585366123E-2</v>
      </c>
    </row>
    <row r="74" spans="2:35" hidden="1" x14ac:dyDescent="0.2">
      <c r="B74" s="83"/>
      <c r="D74" s="142"/>
      <c r="E74" s="143" t="s">
        <v>131</v>
      </c>
      <c r="F74" s="143" t="s">
        <v>126</v>
      </c>
      <c r="G74" s="144">
        <f>IF($M$37="Market",'[1]WACC Calc'!F270,'[1]WACC Calc'!F741)</f>
        <v>7.0000000000000007E-2</v>
      </c>
      <c r="H74" s="144">
        <f>IF($M$37="Market",'[1]WACC Calc'!G270,'[1]WACC Calc'!G741)</f>
        <v>7.0000000000000007E-2</v>
      </c>
      <c r="I74" s="144">
        <f>IF($M$37="Market",'[1]WACC Calc'!H270,'[1]WACC Calc'!H741)</f>
        <v>7.0000000000000007E-2</v>
      </c>
      <c r="J74" s="144">
        <f>IF($M$37="Market",'[1]WACC Calc'!I270,'[1]WACC Calc'!I741)</f>
        <v>7.0000000000000007E-2</v>
      </c>
      <c r="K74" s="144">
        <f>IF($M$37="Market",'[1]WACC Calc'!J270,'[1]WACC Calc'!J741)</f>
        <v>7.0000000000000007E-2</v>
      </c>
      <c r="L74" s="144">
        <f>IF($M$37="Market",'[1]WACC Calc'!K270,'[1]WACC Calc'!K741)</f>
        <v>7.0000000000000007E-2</v>
      </c>
      <c r="M74" s="144">
        <f>IF($M$37="Market",'[1]WACC Calc'!L270,'[1]WACC Calc'!L741)</f>
        <v>7.0000000000000007E-2</v>
      </c>
      <c r="N74" s="144">
        <f>IF($M$37="Market",'[1]WACC Calc'!M270,'[1]WACC Calc'!M741)</f>
        <v>7.0000000000000007E-2</v>
      </c>
      <c r="O74" s="144">
        <f>IF($M$37="Market",'[1]WACC Calc'!N270,'[1]WACC Calc'!N741)</f>
        <v>7.0000000000000007E-2</v>
      </c>
      <c r="P74" s="144">
        <f>IF($M$37="Market",'[1]WACC Calc'!O270,'[1]WACC Calc'!O741)</f>
        <v>7.0000000000000007E-2</v>
      </c>
      <c r="Q74" s="144">
        <f>IF($M$37="Market",'[1]WACC Calc'!P270,'[1]WACC Calc'!P741)</f>
        <v>7.0000000000000007E-2</v>
      </c>
      <c r="R74" s="144">
        <f>IF($M$37="Market",'[1]WACC Calc'!Q270,'[1]WACC Calc'!Q741)</f>
        <v>7.0000000000000007E-2</v>
      </c>
      <c r="S74" s="144">
        <f>IF($M$37="Market",'[1]WACC Calc'!R270,'[1]WACC Calc'!R741)</f>
        <v>7.0000000000000007E-2</v>
      </c>
      <c r="T74" s="144">
        <f>IF($M$37="Market",'[1]WACC Calc'!S270,'[1]WACC Calc'!S741)</f>
        <v>7.0000000000000007E-2</v>
      </c>
      <c r="U74" s="144">
        <f>IF($M$37="Market",'[1]WACC Calc'!T270,'[1]WACC Calc'!T741)</f>
        <v>7.0000000000000007E-2</v>
      </c>
      <c r="V74" s="144">
        <f>IF($M$37="Market",'[1]WACC Calc'!U270,'[1]WACC Calc'!U741)</f>
        <v>7.0000000000000007E-2</v>
      </c>
      <c r="W74" s="144">
        <f>IF($M$37="Market",'[1]WACC Calc'!V270,'[1]WACC Calc'!V741)</f>
        <v>7.0000000000000007E-2</v>
      </c>
      <c r="X74" s="144">
        <f>IF($M$37="Market",'[1]WACC Calc'!W270,'[1]WACC Calc'!W741)</f>
        <v>7.0000000000000007E-2</v>
      </c>
      <c r="Y74" s="144">
        <f>IF($M$37="Market",'[1]WACC Calc'!X270,'[1]WACC Calc'!X741)</f>
        <v>7.0000000000000007E-2</v>
      </c>
      <c r="Z74" s="144">
        <f>IF($M$37="Market",'[1]WACC Calc'!Y270,'[1]WACC Calc'!Y741)</f>
        <v>7.0000000000000007E-2</v>
      </c>
      <c r="AA74" s="144">
        <f>IF($M$37="Market",'[1]WACC Calc'!Z270,'[1]WACC Calc'!Z741)</f>
        <v>7.0000000000000007E-2</v>
      </c>
      <c r="AB74" s="144">
        <f>IF($M$37="Market",'[1]WACC Calc'!AA270,'[1]WACC Calc'!AA741)</f>
        <v>7.0000000000000007E-2</v>
      </c>
      <c r="AC74" s="144">
        <f>IF($M$37="Market",'[1]WACC Calc'!AB270,'[1]WACC Calc'!AB741)</f>
        <v>7.0000000000000007E-2</v>
      </c>
      <c r="AD74" s="144">
        <f>IF($M$37="Market",'[1]WACC Calc'!AC270,'[1]WACC Calc'!AC741)</f>
        <v>7.0000000000000007E-2</v>
      </c>
      <c r="AE74" s="144">
        <f>IF($M$37="Market",'[1]WACC Calc'!AD270,'[1]WACC Calc'!AD741)</f>
        <v>7.0000000000000007E-2</v>
      </c>
      <c r="AF74" s="144">
        <f>IF($M$37="Market",'[1]WACC Calc'!AE270,'[1]WACC Calc'!AE741)</f>
        <v>7.0000000000000007E-2</v>
      </c>
      <c r="AG74" s="144">
        <f>IF($M$37="Market",'[1]WACC Calc'!AF270,'[1]WACC Calc'!AF741)</f>
        <v>7.0000000000000007E-2</v>
      </c>
      <c r="AH74" s="144">
        <f>IF($M$37="Market",'[1]WACC Calc'!AG270,'[1]WACC Calc'!AG741)</f>
        <v>7.0000000000000007E-2</v>
      </c>
      <c r="AI74" s="144">
        <f>IF($M$37="Market",'[1]WACC Calc'!AH270,'[1]WACC Calc'!AH741)</f>
        <v>7.0000000000000007E-2</v>
      </c>
    </row>
    <row r="75" spans="2:35" hidden="1" x14ac:dyDescent="0.2">
      <c r="B75" s="83"/>
      <c r="D75" s="142"/>
      <c r="E75" s="143" t="s">
        <v>132</v>
      </c>
      <c r="F75" s="143" t="s">
        <v>128</v>
      </c>
      <c r="G75" s="144">
        <f>IF($M$37="Market",'[1]WACC Calc'!F271,'[1]WACC Calc'!F742)</f>
        <v>0.105</v>
      </c>
      <c r="H75" s="144">
        <f>IF($M$37="Market",'[1]WACC Calc'!G271,'[1]WACC Calc'!G742)</f>
        <v>0.105</v>
      </c>
      <c r="I75" s="144">
        <f>IF($M$37="Market",'[1]WACC Calc'!H271,'[1]WACC Calc'!H742)</f>
        <v>0.105</v>
      </c>
      <c r="J75" s="144">
        <f>IF($M$37="Market",'[1]WACC Calc'!I271,'[1]WACC Calc'!I742)</f>
        <v>0.105</v>
      </c>
      <c r="K75" s="144">
        <f>IF($M$37="Market",'[1]WACC Calc'!J271,'[1]WACC Calc'!J742)</f>
        <v>0.105</v>
      </c>
      <c r="L75" s="144">
        <f>IF($M$37="Market",'[1]WACC Calc'!K271,'[1]WACC Calc'!K742)</f>
        <v>0.105</v>
      </c>
      <c r="M75" s="144">
        <f>IF($M$37="Market",'[1]WACC Calc'!L271,'[1]WACC Calc'!L742)</f>
        <v>0.105</v>
      </c>
      <c r="N75" s="144">
        <f>IF($M$37="Market",'[1]WACC Calc'!M271,'[1]WACC Calc'!M742)</f>
        <v>0.105</v>
      </c>
      <c r="O75" s="144">
        <f>IF($M$37="Market",'[1]WACC Calc'!N271,'[1]WACC Calc'!N742)</f>
        <v>0.105</v>
      </c>
      <c r="P75" s="144">
        <f>IF($M$37="Market",'[1]WACC Calc'!O271,'[1]WACC Calc'!O742)</f>
        <v>0.105</v>
      </c>
      <c r="Q75" s="144">
        <f>IF($M$37="Market",'[1]WACC Calc'!P271,'[1]WACC Calc'!P742)</f>
        <v>0.105</v>
      </c>
      <c r="R75" s="144">
        <f>IF($M$37="Market",'[1]WACC Calc'!Q271,'[1]WACC Calc'!Q742)</f>
        <v>0.105</v>
      </c>
      <c r="S75" s="144">
        <f>IF($M$37="Market",'[1]WACC Calc'!R271,'[1]WACC Calc'!R742)</f>
        <v>0.105</v>
      </c>
      <c r="T75" s="144">
        <f>IF($M$37="Market",'[1]WACC Calc'!S271,'[1]WACC Calc'!S742)</f>
        <v>0.105</v>
      </c>
      <c r="U75" s="144">
        <f>IF($M$37="Market",'[1]WACC Calc'!T271,'[1]WACC Calc'!T742)</f>
        <v>0.105</v>
      </c>
      <c r="V75" s="144">
        <f>IF($M$37="Market",'[1]WACC Calc'!U271,'[1]WACC Calc'!U742)</f>
        <v>0.105</v>
      </c>
      <c r="W75" s="144">
        <f>IF($M$37="Market",'[1]WACC Calc'!V271,'[1]WACC Calc'!V742)</f>
        <v>0.105</v>
      </c>
      <c r="X75" s="144">
        <f>IF($M$37="Market",'[1]WACC Calc'!W271,'[1]WACC Calc'!W742)</f>
        <v>0.105</v>
      </c>
      <c r="Y75" s="144">
        <f>IF($M$37="Market",'[1]WACC Calc'!X271,'[1]WACC Calc'!X742)</f>
        <v>0.105</v>
      </c>
      <c r="Z75" s="144">
        <f>IF($M$37="Market",'[1]WACC Calc'!Y271,'[1]WACC Calc'!Y742)</f>
        <v>0.105</v>
      </c>
      <c r="AA75" s="144">
        <f>IF($M$37="Market",'[1]WACC Calc'!Z271,'[1]WACC Calc'!Z742)</f>
        <v>0.105</v>
      </c>
      <c r="AB75" s="144">
        <f>IF($M$37="Market",'[1]WACC Calc'!AA271,'[1]WACC Calc'!AA742)</f>
        <v>0.105</v>
      </c>
      <c r="AC75" s="144">
        <f>IF($M$37="Market",'[1]WACC Calc'!AB271,'[1]WACC Calc'!AB742)</f>
        <v>0.105</v>
      </c>
      <c r="AD75" s="144">
        <f>IF($M$37="Market",'[1]WACC Calc'!AC271,'[1]WACC Calc'!AC742)</f>
        <v>0.105</v>
      </c>
      <c r="AE75" s="144">
        <f>IF($M$37="Market",'[1]WACC Calc'!AD271,'[1]WACC Calc'!AD742)</f>
        <v>0.105</v>
      </c>
      <c r="AF75" s="144">
        <f>IF($M$37="Market",'[1]WACC Calc'!AE271,'[1]WACC Calc'!AE742)</f>
        <v>0.105</v>
      </c>
      <c r="AG75" s="144">
        <f>IF($M$37="Market",'[1]WACC Calc'!AF271,'[1]WACC Calc'!AF742)</f>
        <v>0.105</v>
      </c>
      <c r="AH75" s="144">
        <f>IF($M$37="Market",'[1]WACC Calc'!AG271,'[1]WACC Calc'!AG742)</f>
        <v>0.105</v>
      </c>
      <c r="AI75" s="144">
        <f>IF($M$37="Market",'[1]WACC Calc'!AH271,'[1]WACC Calc'!AH742)</f>
        <v>0.105</v>
      </c>
    </row>
    <row r="76" spans="2:35" hidden="1" x14ac:dyDescent="0.2">
      <c r="B76" s="83"/>
      <c r="D76" s="142"/>
      <c r="E76" s="143" t="s">
        <v>132</v>
      </c>
      <c r="F76" s="143" t="s">
        <v>22</v>
      </c>
      <c r="G76" s="144">
        <f>IF($M$37="Market",'[1]WACC Calc'!F272,'[1]WACC Calc'!F743)</f>
        <v>0.105</v>
      </c>
      <c r="H76" s="144">
        <f>IF($M$37="Market",'[1]WACC Calc'!G272,'[1]WACC Calc'!G743)</f>
        <v>0.105</v>
      </c>
      <c r="I76" s="144">
        <f>IF($M$37="Market",'[1]WACC Calc'!H272,'[1]WACC Calc'!H743)</f>
        <v>0.105</v>
      </c>
      <c r="J76" s="144">
        <f>IF($M$37="Market",'[1]WACC Calc'!I272,'[1]WACC Calc'!I743)</f>
        <v>0.105</v>
      </c>
      <c r="K76" s="144">
        <f>IF($M$37="Market",'[1]WACC Calc'!J272,'[1]WACC Calc'!J743)</f>
        <v>0.105</v>
      </c>
      <c r="L76" s="144">
        <f>IF($M$37="Market",'[1]WACC Calc'!K272,'[1]WACC Calc'!K743)</f>
        <v>0.105</v>
      </c>
      <c r="M76" s="144">
        <f>IF($M$37="Market",'[1]WACC Calc'!L272,'[1]WACC Calc'!L743)</f>
        <v>0.105</v>
      </c>
      <c r="N76" s="144">
        <f>IF($M$37="Market",'[1]WACC Calc'!M272,'[1]WACC Calc'!M743)</f>
        <v>0.105</v>
      </c>
      <c r="O76" s="144">
        <f>IF($M$37="Market",'[1]WACC Calc'!N272,'[1]WACC Calc'!N743)</f>
        <v>0.105</v>
      </c>
      <c r="P76" s="144">
        <f>IF($M$37="Market",'[1]WACC Calc'!O272,'[1]WACC Calc'!O743)</f>
        <v>0.105</v>
      </c>
      <c r="Q76" s="144">
        <f>IF($M$37="Market",'[1]WACC Calc'!P272,'[1]WACC Calc'!P743)</f>
        <v>0.105</v>
      </c>
      <c r="R76" s="144">
        <f>IF($M$37="Market",'[1]WACC Calc'!Q272,'[1]WACC Calc'!Q743)</f>
        <v>0.105</v>
      </c>
      <c r="S76" s="144">
        <f>IF($M$37="Market",'[1]WACC Calc'!R272,'[1]WACC Calc'!R743)</f>
        <v>0.105</v>
      </c>
      <c r="T76" s="144">
        <f>IF($M$37="Market",'[1]WACC Calc'!S272,'[1]WACC Calc'!S743)</f>
        <v>0.105</v>
      </c>
      <c r="U76" s="144">
        <f>IF($M$37="Market",'[1]WACC Calc'!T272,'[1]WACC Calc'!T743)</f>
        <v>0.105</v>
      </c>
      <c r="V76" s="144">
        <f>IF($M$37="Market",'[1]WACC Calc'!U272,'[1]WACC Calc'!U743)</f>
        <v>0.105</v>
      </c>
      <c r="W76" s="144">
        <f>IF($M$37="Market",'[1]WACC Calc'!V272,'[1]WACC Calc'!V743)</f>
        <v>0.105</v>
      </c>
      <c r="X76" s="144">
        <f>IF($M$37="Market",'[1]WACC Calc'!W272,'[1]WACC Calc'!W743)</f>
        <v>0.105</v>
      </c>
      <c r="Y76" s="144">
        <f>IF($M$37="Market",'[1]WACC Calc'!X272,'[1]WACC Calc'!X743)</f>
        <v>0.105</v>
      </c>
      <c r="Z76" s="144">
        <f>IF($M$37="Market",'[1]WACC Calc'!Y272,'[1]WACC Calc'!Y743)</f>
        <v>0.105</v>
      </c>
      <c r="AA76" s="144">
        <f>IF($M$37="Market",'[1]WACC Calc'!Z272,'[1]WACC Calc'!Z743)</f>
        <v>0.105</v>
      </c>
      <c r="AB76" s="144">
        <f>IF($M$37="Market",'[1]WACC Calc'!AA272,'[1]WACC Calc'!AA743)</f>
        <v>0.105</v>
      </c>
      <c r="AC76" s="144">
        <f>IF($M$37="Market",'[1]WACC Calc'!AB272,'[1]WACC Calc'!AB743)</f>
        <v>0.105</v>
      </c>
      <c r="AD76" s="144">
        <f>IF($M$37="Market",'[1]WACC Calc'!AC272,'[1]WACC Calc'!AC743)</f>
        <v>0.105</v>
      </c>
      <c r="AE76" s="144">
        <f>IF($M$37="Market",'[1]WACC Calc'!AD272,'[1]WACC Calc'!AD743)</f>
        <v>0.105</v>
      </c>
      <c r="AF76" s="144">
        <f>IF($M$37="Market",'[1]WACC Calc'!AE272,'[1]WACC Calc'!AE743)</f>
        <v>0.105</v>
      </c>
      <c r="AG76" s="144">
        <f>IF($M$37="Market",'[1]WACC Calc'!AF272,'[1]WACC Calc'!AF743)</f>
        <v>0.105</v>
      </c>
      <c r="AH76" s="144">
        <f>IF($M$37="Market",'[1]WACC Calc'!AG272,'[1]WACC Calc'!AG743)</f>
        <v>0.105</v>
      </c>
      <c r="AI76" s="144">
        <f>IF($M$37="Market",'[1]WACC Calc'!AH272,'[1]WACC Calc'!AH743)</f>
        <v>0.105</v>
      </c>
    </row>
    <row r="77" spans="2:35" hidden="1" x14ac:dyDescent="0.2">
      <c r="B77" s="83"/>
      <c r="D77" s="142"/>
      <c r="E77" s="143" t="s">
        <v>132</v>
      </c>
      <c r="F77" s="143" t="s">
        <v>129</v>
      </c>
      <c r="G77" s="144">
        <f>IF($M$37="Market",'[1]WACC Calc'!F273,'[1]WACC Calc'!F744)</f>
        <v>0.105</v>
      </c>
      <c r="H77" s="144">
        <f>IF($M$37="Market",'[1]WACC Calc'!G273,'[1]WACC Calc'!G744)</f>
        <v>0.105</v>
      </c>
      <c r="I77" s="144">
        <f>IF($M$37="Market",'[1]WACC Calc'!H273,'[1]WACC Calc'!H744)</f>
        <v>0.105</v>
      </c>
      <c r="J77" s="144">
        <f>IF($M$37="Market",'[1]WACC Calc'!I273,'[1]WACC Calc'!I744)</f>
        <v>0.105</v>
      </c>
      <c r="K77" s="144">
        <f>IF($M$37="Market",'[1]WACC Calc'!J273,'[1]WACC Calc'!J744)</f>
        <v>0.105</v>
      </c>
      <c r="L77" s="144">
        <f>IF($M$37="Market",'[1]WACC Calc'!K273,'[1]WACC Calc'!K744)</f>
        <v>0.105</v>
      </c>
      <c r="M77" s="144">
        <f>IF($M$37="Market",'[1]WACC Calc'!L273,'[1]WACC Calc'!L744)</f>
        <v>0.105</v>
      </c>
      <c r="N77" s="144">
        <f>IF($M$37="Market",'[1]WACC Calc'!M273,'[1]WACC Calc'!M744)</f>
        <v>0.105</v>
      </c>
      <c r="O77" s="144">
        <f>IF($M$37="Market",'[1]WACC Calc'!N273,'[1]WACC Calc'!N744)</f>
        <v>0.105</v>
      </c>
      <c r="P77" s="144">
        <f>IF($M$37="Market",'[1]WACC Calc'!O273,'[1]WACC Calc'!O744)</f>
        <v>0.105</v>
      </c>
      <c r="Q77" s="144">
        <f>IF($M$37="Market",'[1]WACC Calc'!P273,'[1]WACC Calc'!P744)</f>
        <v>0.105</v>
      </c>
      <c r="R77" s="144">
        <f>IF($M$37="Market",'[1]WACC Calc'!Q273,'[1]WACC Calc'!Q744)</f>
        <v>0.105</v>
      </c>
      <c r="S77" s="144">
        <f>IF($M$37="Market",'[1]WACC Calc'!R273,'[1]WACC Calc'!R744)</f>
        <v>0.105</v>
      </c>
      <c r="T77" s="144">
        <f>IF($M$37="Market",'[1]WACC Calc'!S273,'[1]WACC Calc'!S744)</f>
        <v>0.105</v>
      </c>
      <c r="U77" s="144">
        <f>IF($M$37="Market",'[1]WACC Calc'!T273,'[1]WACC Calc'!T744)</f>
        <v>0.105</v>
      </c>
      <c r="V77" s="144">
        <f>IF($M$37="Market",'[1]WACC Calc'!U273,'[1]WACC Calc'!U744)</f>
        <v>0.105</v>
      </c>
      <c r="W77" s="144">
        <f>IF($M$37="Market",'[1]WACC Calc'!V273,'[1]WACC Calc'!V744)</f>
        <v>0.105</v>
      </c>
      <c r="X77" s="144">
        <f>IF($M$37="Market",'[1]WACC Calc'!W273,'[1]WACC Calc'!W744)</f>
        <v>0.105</v>
      </c>
      <c r="Y77" s="144">
        <f>IF($M$37="Market",'[1]WACC Calc'!X273,'[1]WACC Calc'!X744)</f>
        <v>0.105</v>
      </c>
      <c r="Z77" s="144">
        <f>IF($M$37="Market",'[1]WACC Calc'!Y273,'[1]WACC Calc'!Y744)</f>
        <v>0.105</v>
      </c>
      <c r="AA77" s="144">
        <f>IF($M$37="Market",'[1]WACC Calc'!Z273,'[1]WACC Calc'!Z744)</f>
        <v>0.105</v>
      </c>
      <c r="AB77" s="144">
        <f>IF($M$37="Market",'[1]WACC Calc'!AA273,'[1]WACC Calc'!AA744)</f>
        <v>0.105</v>
      </c>
      <c r="AC77" s="144">
        <f>IF($M$37="Market",'[1]WACC Calc'!AB273,'[1]WACC Calc'!AB744)</f>
        <v>0.105</v>
      </c>
      <c r="AD77" s="144">
        <f>IF($M$37="Market",'[1]WACC Calc'!AC273,'[1]WACC Calc'!AC744)</f>
        <v>0.105</v>
      </c>
      <c r="AE77" s="144">
        <f>IF($M$37="Market",'[1]WACC Calc'!AD273,'[1]WACC Calc'!AD744)</f>
        <v>0.105</v>
      </c>
      <c r="AF77" s="144">
        <f>IF($M$37="Market",'[1]WACC Calc'!AE273,'[1]WACC Calc'!AE744)</f>
        <v>0.105</v>
      </c>
      <c r="AG77" s="144">
        <f>IF($M$37="Market",'[1]WACC Calc'!AF273,'[1]WACC Calc'!AF744)</f>
        <v>0.105</v>
      </c>
      <c r="AH77" s="144">
        <f>IF($M$37="Market",'[1]WACC Calc'!AG273,'[1]WACC Calc'!AG744)</f>
        <v>0.105</v>
      </c>
      <c r="AI77" s="144">
        <f>IF($M$37="Market",'[1]WACC Calc'!AH273,'[1]WACC Calc'!AH744)</f>
        <v>0.105</v>
      </c>
    </row>
    <row r="78" spans="2:35" ht="15" hidden="1" x14ac:dyDescent="0.25">
      <c r="B78" s="83"/>
      <c r="D78" s="142"/>
      <c r="E78" s="143" t="s">
        <v>133</v>
      </c>
      <c r="F78" s="143" t="s">
        <v>128</v>
      </c>
      <c r="G78" s="145">
        <f t="shared" ref="G78:AI80" si="2">(1+G75)/(1+G$67) - 1</f>
        <v>7.8048780487804947E-2</v>
      </c>
      <c r="H78" s="145">
        <f t="shared" si="2"/>
        <v>7.8048780487804947E-2</v>
      </c>
      <c r="I78" s="145">
        <f t="shared" si="2"/>
        <v>7.8048780487804947E-2</v>
      </c>
      <c r="J78" s="145">
        <f t="shared" si="2"/>
        <v>7.8048780487804947E-2</v>
      </c>
      <c r="K78" s="145">
        <f t="shared" si="2"/>
        <v>7.8048780487804947E-2</v>
      </c>
      <c r="L78" s="145">
        <f t="shared" si="2"/>
        <v>7.8048780487804947E-2</v>
      </c>
      <c r="M78" s="145">
        <f t="shared" si="2"/>
        <v>7.8048780487804947E-2</v>
      </c>
      <c r="N78" s="145">
        <f t="shared" si="2"/>
        <v>7.8048780487804947E-2</v>
      </c>
      <c r="O78" s="145">
        <f t="shared" si="2"/>
        <v>7.8048780487804947E-2</v>
      </c>
      <c r="P78" s="145">
        <f t="shared" si="2"/>
        <v>7.8048780487804947E-2</v>
      </c>
      <c r="Q78" s="145">
        <f t="shared" si="2"/>
        <v>7.8048780487804947E-2</v>
      </c>
      <c r="R78" s="145">
        <f t="shared" si="2"/>
        <v>7.8048780487804947E-2</v>
      </c>
      <c r="S78" s="145">
        <f t="shared" si="2"/>
        <v>7.8048780487804947E-2</v>
      </c>
      <c r="T78" s="145">
        <f t="shared" si="2"/>
        <v>7.8048780487804947E-2</v>
      </c>
      <c r="U78" s="145">
        <f t="shared" si="2"/>
        <v>7.8048780487804947E-2</v>
      </c>
      <c r="V78" s="145">
        <f t="shared" si="2"/>
        <v>7.8048780487804947E-2</v>
      </c>
      <c r="W78" s="145">
        <f t="shared" si="2"/>
        <v>7.8048780487804947E-2</v>
      </c>
      <c r="X78" s="145">
        <f t="shared" si="2"/>
        <v>7.8048780487804947E-2</v>
      </c>
      <c r="Y78" s="145">
        <f t="shared" si="2"/>
        <v>7.8048780487804947E-2</v>
      </c>
      <c r="Z78" s="145">
        <f t="shared" si="2"/>
        <v>7.8048780487804947E-2</v>
      </c>
      <c r="AA78" s="145">
        <f t="shared" si="2"/>
        <v>7.8048780487804947E-2</v>
      </c>
      <c r="AB78" s="145">
        <f t="shared" si="2"/>
        <v>7.8048780487804947E-2</v>
      </c>
      <c r="AC78" s="145">
        <f t="shared" si="2"/>
        <v>7.8048780487804947E-2</v>
      </c>
      <c r="AD78" s="145">
        <f t="shared" si="2"/>
        <v>7.8048780487804947E-2</v>
      </c>
      <c r="AE78" s="145">
        <f t="shared" si="2"/>
        <v>7.8048780487804947E-2</v>
      </c>
      <c r="AF78" s="145">
        <f t="shared" si="2"/>
        <v>7.8048780487804947E-2</v>
      </c>
      <c r="AG78" s="145">
        <f t="shared" si="2"/>
        <v>7.8048780487804947E-2</v>
      </c>
      <c r="AH78" s="145">
        <f t="shared" si="2"/>
        <v>7.8048780487804947E-2</v>
      </c>
      <c r="AI78" s="145">
        <f t="shared" si="2"/>
        <v>7.8048780487804947E-2</v>
      </c>
    </row>
    <row r="79" spans="2:35" ht="15" hidden="1" x14ac:dyDescent="0.25">
      <c r="B79" s="83"/>
      <c r="D79" s="142"/>
      <c r="E79" s="143" t="s">
        <v>133</v>
      </c>
      <c r="F79" s="143" t="s">
        <v>22</v>
      </c>
      <c r="G79" s="145">
        <f t="shared" si="2"/>
        <v>7.8048780487804947E-2</v>
      </c>
      <c r="H79" s="145">
        <f t="shared" si="2"/>
        <v>7.8048780487804947E-2</v>
      </c>
      <c r="I79" s="145">
        <f t="shared" si="2"/>
        <v>7.8048780487804947E-2</v>
      </c>
      <c r="J79" s="145">
        <f t="shared" si="2"/>
        <v>7.8048780487804947E-2</v>
      </c>
      <c r="K79" s="145">
        <f t="shared" si="2"/>
        <v>7.8048780487804947E-2</v>
      </c>
      <c r="L79" s="145">
        <f t="shared" si="2"/>
        <v>7.8048780487804947E-2</v>
      </c>
      <c r="M79" s="145">
        <f t="shared" si="2"/>
        <v>7.8048780487804947E-2</v>
      </c>
      <c r="N79" s="145">
        <f t="shared" si="2"/>
        <v>7.8048780487804947E-2</v>
      </c>
      <c r="O79" s="145">
        <f t="shared" si="2"/>
        <v>7.8048780487804947E-2</v>
      </c>
      <c r="P79" s="145">
        <f t="shared" si="2"/>
        <v>7.8048780487804947E-2</v>
      </c>
      <c r="Q79" s="145">
        <f t="shared" si="2"/>
        <v>7.8048780487804947E-2</v>
      </c>
      <c r="R79" s="145">
        <f t="shared" si="2"/>
        <v>7.8048780487804947E-2</v>
      </c>
      <c r="S79" s="145">
        <f t="shared" si="2"/>
        <v>7.8048780487804947E-2</v>
      </c>
      <c r="T79" s="145">
        <f t="shared" si="2"/>
        <v>7.8048780487804947E-2</v>
      </c>
      <c r="U79" s="145">
        <f t="shared" si="2"/>
        <v>7.8048780487804947E-2</v>
      </c>
      <c r="V79" s="145">
        <f t="shared" si="2"/>
        <v>7.8048780487804947E-2</v>
      </c>
      <c r="W79" s="145">
        <f t="shared" si="2"/>
        <v>7.8048780487804947E-2</v>
      </c>
      <c r="X79" s="145">
        <f t="shared" si="2"/>
        <v>7.8048780487804947E-2</v>
      </c>
      <c r="Y79" s="145">
        <f t="shared" si="2"/>
        <v>7.8048780487804947E-2</v>
      </c>
      <c r="Z79" s="145">
        <f t="shared" si="2"/>
        <v>7.8048780487804947E-2</v>
      </c>
      <c r="AA79" s="145">
        <f t="shared" si="2"/>
        <v>7.8048780487804947E-2</v>
      </c>
      <c r="AB79" s="145">
        <f t="shared" si="2"/>
        <v>7.8048780487804947E-2</v>
      </c>
      <c r="AC79" s="145">
        <f t="shared" si="2"/>
        <v>7.8048780487804947E-2</v>
      </c>
      <c r="AD79" s="145">
        <f t="shared" si="2"/>
        <v>7.8048780487804947E-2</v>
      </c>
      <c r="AE79" s="145">
        <f t="shared" si="2"/>
        <v>7.8048780487804947E-2</v>
      </c>
      <c r="AF79" s="145">
        <f t="shared" si="2"/>
        <v>7.8048780487804947E-2</v>
      </c>
      <c r="AG79" s="145">
        <f t="shared" si="2"/>
        <v>7.8048780487804947E-2</v>
      </c>
      <c r="AH79" s="145">
        <f t="shared" si="2"/>
        <v>7.8048780487804947E-2</v>
      </c>
      <c r="AI79" s="145">
        <f t="shared" si="2"/>
        <v>7.8048780487804947E-2</v>
      </c>
    </row>
    <row r="80" spans="2:35" ht="15" hidden="1" x14ac:dyDescent="0.25">
      <c r="B80" s="83"/>
      <c r="D80" s="142"/>
      <c r="E80" s="143" t="s">
        <v>133</v>
      </c>
      <c r="F80" s="143" t="s">
        <v>129</v>
      </c>
      <c r="G80" s="145">
        <f t="shared" si="2"/>
        <v>7.8048780487804947E-2</v>
      </c>
      <c r="H80" s="145">
        <f t="shared" si="2"/>
        <v>7.8048780487804947E-2</v>
      </c>
      <c r="I80" s="145">
        <f t="shared" si="2"/>
        <v>7.8048780487804947E-2</v>
      </c>
      <c r="J80" s="145">
        <f t="shared" si="2"/>
        <v>7.8048780487804947E-2</v>
      </c>
      <c r="K80" s="145">
        <f t="shared" si="2"/>
        <v>7.8048780487804947E-2</v>
      </c>
      <c r="L80" s="145">
        <f t="shared" si="2"/>
        <v>7.8048780487804947E-2</v>
      </c>
      <c r="M80" s="145">
        <f t="shared" si="2"/>
        <v>7.8048780487804947E-2</v>
      </c>
      <c r="N80" s="145">
        <f t="shared" si="2"/>
        <v>7.8048780487804947E-2</v>
      </c>
      <c r="O80" s="145">
        <f t="shared" si="2"/>
        <v>7.8048780487804947E-2</v>
      </c>
      <c r="P80" s="145">
        <f t="shared" si="2"/>
        <v>7.8048780487804947E-2</v>
      </c>
      <c r="Q80" s="145">
        <f t="shared" si="2"/>
        <v>7.8048780487804947E-2</v>
      </c>
      <c r="R80" s="145">
        <f t="shared" si="2"/>
        <v>7.8048780487804947E-2</v>
      </c>
      <c r="S80" s="145">
        <f t="shared" si="2"/>
        <v>7.8048780487804947E-2</v>
      </c>
      <c r="T80" s="145">
        <f t="shared" si="2"/>
        <v>7.8048780487804947E-2</v>
      </c>
      <c r="U80" s="145">
        <f t="shared" si="2"/>
        <v>7.8048780487804947E-2</v>
      </c>
      <c r="V80" s="145">
        <f t="shared" si="2"/>
        <v>7.8048780487804947E-2</v>
      </c>
      <c r="W80" s="145">
        <f t="shared" si="2"/>
        <v>7.8048780487804947E-2</v>
      </c>
      <c r="X80" s="145">
        <f t="shared" si="2"/>
        <v>7.8048780487804947E-2</v>
      </c>
      <c r="Y80" s="145">
        <f t="shared" si="2"/>
        <v>7.8048780487804947E-2</v>
      </c>
      <c r="Z80" s="145">
        <f t="shared" si="2"/>
        <v>7.8048780487804947E-2</v>
      </c>
      <c r="AA80" s="145">
        <f t="shared" si="2"/>
        <v>7.8048780487804947E-2</v>
      </c>
      <c r="AB80" s="145">
        <f t="shared" si="2"/>
        <v>7.8048780487804947E-2</v>
      </c>
      <c r="AC80" s="145">
        <f t="shared" si="2"/>
        <v>7.8048780487804947E-2</v>
      </c>
      <c r="AD80" s="145">
        <f t="shared" si="2"/>
        <v>7.8048780487804947E-2</v>
      </c>
      <c r="AE80" s="145">
        <f t="shared" si="2"/>
        <v>7.8048780487804947E-2</v>
      </c>
      <c r="AF80" s="145">
        <f t="shared" si="2"/>
        <v>7.8048780487804947E-2</v>
      </c>
      <c r="AG80" s="145">
        <f t="shared" si="2"/>
        <v>7.8048780487804947E-2</v>
      </c>
      <c r="AH80" s="145">
        <f t="shared" si="2"/>
        <v>7.8048780487804947E-2</v>
      </c>
      <c r="AI80" s="145">
        <f t="shared" si="2"/>
        <v>7.8048780487804947E-2</v>
      </c>
    </row>
    <row r="81" spans="2:62" hidden="1" x14ac:dyDescent="0.2">
      <c r="B81" s="83"/>
      <c r="D81" s="142"/>
      <c r="E81" s="143" t="s">
        <v>134</v>
      </c>
      <c r="F81" s="143" t="s">
        <v>128</v>
      </c>
      <c r="G81" s="144">
        <f>IF($M$37="Market",'[1]WACC Calc'!F277,'[1]WACC Calc'!F748)</f>
        <v>0.55000000000000004</v>
      </c>
      <c r="H81" s="144">
        <f>IF($M$37="Market",'[1]WACC Calc'!G277,'[1]WACC Calc'!G748)</f>
        <v>0.55000000000000004</v>
      </c>
      <c r="I81" s="144">
        <f>IF($M$37="Market",'[1]WACC Calc'!H277,'[1]WACC Calc'!H748)</f>
        <v>0.55000000000000004</v>
      </c>
      <c r="J81" s="144">
        <f>IF($M$37="Market",'[1]WACC Calc'!I277,'[1]WACC Calc'!I748)</f>
        <v>0.55000000000000004</v>
      </c>
      <c r="K81" s="144">
        <f>IF($M$37="Market",'[1]WACC Calc'!J277,'[1]WACC Calc'!J748)</f>
        <v>0.55000000000000004</v>
      </c>
      <c r="L81" s="144">
        <f>IF($M$37="Market",'[1]WACC Calc'!K277,'[1]WACC Calc'!K748)</f>
        <v>0.55000000000000004</v>
      </c>
      <c r="M81" s="144">
        <f>IF($M$37="Market",'[1]WACC Calc'!L277,'[1]WACC Calc'!L748)</f>
        <v>0.55000000000000004</v>
      </c>
      <c r="N81" s="144">
        <f>IF($M$37="Market",'[1]WACC Calc'!M277,'[1]WACC Calc'!M748)</f>
        <v>0.55000000000000004</v>
      </c>
      <c r="O81" s="144">
        <f>IF($M$37="Market",'[1]WACC Calc'!N277,'[1]WACC Calc'!N748)</f>
        <v>0.55000000000000004</v>
      </c>
      <c r="P81" s="144">
        <f>IF($M$37="Market",'[1]WACC Calc'!O277,'[1]WACC Calc'!O748)</f>
        <v>0.55000000000000004</v>
      </c>
      <c r="Q81" s="144">
        <f>IF($M$37="Market",'[1]WACC Calc'!P277,'[1]WACC Calc'!P748)</f>
        <v>0.55000000000000004</v>
      </c>
      <c r="R81" s="144">
        <f>IF($M$37="Market",'[1]WACC Calc'!Q277,'[1]WACC Calc'!Q748)</f>
        <v>0.55000000000000004</v>
      </c>
      <c r="S81" s="144">
        <f>IF($M$37="Market",'[1]WACC Calc'!R277,'[1]WACC Calc'!R748)</f>
        <v>0.55000000000000004</v>
      </c>
      <c r="T81" s="144">
        <f>IF($M$37="Market",'[1]WACC Calc'!S277,'[1]WACC Calc'!S748)</f>
        <v>0.55000000000000004</v>
      </c>
      <c r="U81" s="144">
        <f>IF($M$37="Market",'[1]WACC Calc'!T277,'[1]WACC Calc'!T748)</f>
        <v>0.55000000000000004</v>
      </c>
      <c r="V81" s="144">
        <f>IF($M$37="Market",'[1]WACC Calc'!U277,'[1]WACC Calc'!U748)</f>
        <v>0.55000000000000004</v>
      </c>
      <c r="W81" s="144">
        <f>IF($M$37="Market",'[1]WACC Calc'!V277,'[1]WACC Calc'!V748)</f>
        <v>0.55000000000000004</v>
      </c>
      <c r="X81" s="144">
        <f>IF($M$37="Market",'[1]WACC Calc'!W277,'[1]WACC Calc'!W748)</f>
        <v>0.55000000000000004</v>
      </c>
      <c r="Y81" s="144">
        <f>IF($M$37="Market",'[1]WACC Calc'!X277,'[1]WACC Calc'!X748)</f>
        <v>0.55000000000000004</v>
      </c>
      <c r="Z81" s="144">
        <f>IF($M$37="Market",'[1]WACC Calc'!Y277,'[1]WACC Calc'!Y748)</f>
        <v>0.55000000000000004</v>
      </c>
      <c r="AA81" s="144">
        <f>IF($M$37="Market",'[1]WACC Calc'!Z277,'[1]WACC Calc'!Z748)</f>
        <v>0.55000000000000004</v>
      </c>
      <c r="AB81" s="144">
        <f>IF($M$37="Market",'[1]WACC Calc'!AA277,'[1]WACC Calc'!AA748)</f>
        <v>0.55000000000000004</v>
      </c>
      <c r="AC81" s="144">
        <f>IF($M$37="Market",'[1]WACC Calc'!AB277,'[1]WACC Calc'!AB748)</f>
        <v>0.55000000000000004</v>
      </c>
      <c r="AD81" s="144">
        <f>IF($M$37="Market",'[1]WACC Calc'!AC277,'[1]WACC Calc'!AC748)</f>
        <v>0.55000000000000004</v>
      </c>
      <c r="AE81" s="144">
        <f>IF($M$37="Market",'[1]WACC Calc'!AD277,'[1]WACC Calc'!AD748)</f>
        <v>0.55000000000000004</v>
      </c>
      <c r="AF81" s="144">
        <f>IF($M$37="Market",'[1]WACC Calc'!AE277,'[1]WACC Calc'!AE748)</f>
        <v>0.55000000000000004</v>
      </c>
      <c r="AG81" s="144">
        <f>IF($M$37="Market",'[1]WACC Calc'!AF277,'[1]WACC Calc'!AF748)</f>
        <v>0.55000000000000004</v>
      </c>
      <c r="AH81" s="144">
        <f>IF($M$37="Market",'[1]WACC Calc'!AG277,'[1]WACC Calc'!AG748)</f>
        <v>0.55000000000000004</v>
      </c>
      <c r="AI81" s="144">
        <f>IF($M$37="Market",'[1]WACC Calc'!AH277,'[1]WACC Calc'!AH748)</f>
        <v>0.55000000000000004</v>
      </c>
    </row>
    <row r="82" spans="2:62" hidden="1" x14ac:dyDescent="0.2">
      <c r="B82" s="83"/>
      <c r="D82" s="142"/>
      <c r="E82" s="143" t="s">
        <v>134</v>
      </c>
      <c r="F82" s="143" t="s">
        <v>22</v>
      </c>
      <c r="G82" s="144">
        <f>IF($M$37="Market",'[1]WACC Calc'!F278,'[1]WACC Calc'!F749)</f>
        <v>0.55000000000000004</v>
      </c>
      <c r="H82" s="144">
        <f>IF($M$37="Market",'[1]WACC Calc'!G278,'[1]WACC Calc'!G749)</f>
        <v>0.55000000000000004</v>
      </c>
      <c r="I82" s="144">
        <f>IF($M$37="Market",'[1]WACC Calc'!H278,'[1]WACC Calc'!H749)</f>
        <v>0.55000000000000004</v>
      </c>
      <c r="J82" s="144">
        <f>IF($M$37="Market",'[1]WACC Calc'!I278,'[1]WACC Calc'!I749)</f>
        <v>0.55000000000000004</v>
      </c>
      <c r="K82" s="144">
        <f>IF($M$37="Market",'[1]WACC Calc'!J278,'[1]WACC Calc'!J749)</f>
        <v>0.55000000000000004</v>
      </c>
      <c r="L82" s="144">
        <f>IF($M$37="Market",'[1]WACC Calc'!K278,'[1]WACC Calc'!K749)</f>
        <v>0.55000000000000004</v>
      </c>
      <c r="M82" s="144">
        <f>IF($M$37="Market",'[1]WACC Calc'!L278,'[1]WACC Calc'!L749)</f>
        <v>0.55000000000000004</v>
      </c>
      <c r="N82" s="144">
        <f>IF($M$37="Market",'[1]WACC Calc'!M278,'[1]WACC Calc'!M749)</f>
        <v>0.55000000000000004</v>
      </c>
      <c r="O82" s="144">
        <f>IF($M$37="Market",'[1]WACC Calc'!N278,'[1]WACC Calc'!N749)</f>
        <v>0.55000000000000004</v>
      </c>
      <c r="P82" s="144">
        <f>IF($M$37="Market",'[1]WACC Calc'!O278,'[1]WACC Calc'!O749)</f>
        <v>0.55000000000000004</v>
      </c>
      <c r="Q82" s="144">
        <f>IF($M$37="Market",'[1]WACC Calc'!P278,'[1]WACC Calc'!P749)</f>
        <v>0.55000000000000004</v>
      </c>
      <c r="R82" s="144">
        <f>IF($M$37="Market",'[1]WACC Calc'!Q278,'[1]WACC Calc'!Q749)</f>
        <v>0.55000000000000004</v>
      </c>
      <c r="S82" s="144">
        <f>IF($M$37="Market",'[1]WACC Calc'!R278,'[1]WACC Calc'!R749)</f>
        <v>0.55000000000000004</v>
      </c>
      <c r="T82" s="144">
        <f>IF($M$37="Market",'[1]WACC Calc'!S278,'[1]WACC Calc'!S749)</f>
        <v>0.55000000000000004</v>
      </c>
      <c r="U82" s="144">
        <f>IF($M$37="Market",'[1]WACC Calc'!T278,'[1]WACC Calc'!T749)</f>
        <v>0.55000000000000004</v>
      </c>
      <c r="V82" s="144">
        <f>IF($M$37="Market",'[1]WACC Calc'!U278,'[1]WACC Calc'!U749)</f>
        <v>0.55000000000000004</v>
      </c>
      <c r="W82" s="144">
        <f>IF($M$37="Market",'[1]WACC Calc'!V278,'[1]WACC Calc'!V749)</f>
        <v>0.55000000000000004</v>
      </c>
      <c r="X82" s="144">
        <f>IF($M$37="Market",'[1]WACC Calc'!W278,'[1]WACC Calc'!W749)</f>
        <v>0.55000000000000004</v>
      </c>
      <c r="Y82" s="144">
        <f>IF($M$37="Market",'[1]WACC Calc'!X278,'[1]WACC Calc'!X749)</f>
        <v>0.55000000000000004</v>
      </c>
      <c r="Z82" s="144">
        <f>IF($M$37="Market",'[1]WACC Calc'!Y278,'[1]WACC Calc'!Y749)</f>
        <v>0.55000000000000004</v>
      </c>
      <c r="AA82" s="144">
        <f>IF($M$37="Market",'[1]WACC Calc'!Z278,'[1]WACC Calc'!Z749)</f>
        <v>0.55000000000000004</v>
      </c>
      <c r="AB82" s="144">
        <f>IF($M$37="Market",'[1]WACC Calc'!AA278,'[1]WACC Calc'!AA749)</f>
        <v>0.55000000000000004</v>
      </c>
      <c r="AC82" s="144">
        <f>IF($M$37="Market",'[1]WACC Calc'!AB278,'[1]WACC Calc'!AB749)</f>
        <v>0.55000000000000004</v>
      </c>
      <c r="AD82" s="144">
        <f>IF($M$37="Market",'[1]WACC Calc'!AC278,'[1]WACC Calc'!AC749)</f>
        <v>0.55000000000000004</v>
      </c>
      <c r="AE82" s="144">
        <f>IF($M$37="Market",'[1]WACC Calc'!AD278,'[1]WACC Calc'!AD749)</f>
        <v>0.55000000000000004</v>
      </c>
      <c r="AF82" s="144">
        <f>IF($M$37="Market",'[1]WACC Calc'!AE278,'[1]WACC Calc'!AE749)</f>
        <v>0.55000000000000004</v>
      </c>
      <c r="AG82" s="144">
        <f>IF($M$37="Market",'[1]WACC Calc'!AF278,'[1]WACC Calc'!AF749)</f>
        <v>0.55000000000000004</v>
      </c>
      <c r="AH82" s="144">
        <f>IF($M$37="Market",'[1]WACC Calc'!AG278,'[1]WACC Calc'!AG749)</f>
        <v>0.55000000000000004</v>
      </c>
      <c r="AI82" s="144">
        <f>IF($M$37="Market",'[1]WACC Calc'!AH278,'[1]WACC Calc'!AH749)</f>
        <v>0.55000000000000004</v>
      </c>
    </row>
    <row r="83" spans="2:62" hidden="1" x14ac:dyDescent="0.2">
      <c r="B83" s="83"/>
      <c r="D83" s="142"/>
      <c r="E83" s="143" t="s">
        <v>134</v>
      </c>
      <c r="F83" s="143" t="s">
        <v>129</v>
      </c>
      <c r="G83" s="144">
        <f>IF($M$37="Market",'[1]WACC Calc'!F279,'[1]WACC Calc'!F750)</f>
        <v>0.55000000000000004</v>
      </c>
      <c r="H83" s="144">
        <f>IF($M$37="Market",'[1]WACC Calc'!G279,'[1]WACC Calc'!G750)</f>
        <v>0.55000000000000004</v>
      </c>
      <c r="I83" s="144">
        <f>IF($M$37="Market",'[1]WACC Calc'!H279,'[1]WACC Calc'!H750)</f>
        <v>0.55000000000000004</v>
      </c>
      <c r="J83" s="144">
        <f>IF($M$37="Market",'[1]WACC Calc'!I279,'[1]WACC Calc'!I750)</f>
        <v>0.55000000000000004</v>
      </c>
      <c r="K83" s="144">
        <f>IF($M$37="Market",'[1]WACC Calc'!J279,'[1]WACC Calc'!J750)</f>
        <v>0.55000000000000004</v>
      </c>
      <c r="L83" s="144">
        <f>IF($M$37="Market",'[1]WACC Calc'!K279,'[1]WACC Calc'!K750)</f>
        <v>0.55000000000000004</v>
      </c>
      <c r="M83" s="144">
        <f>IF($M$37="Market",'[1]WACC Calc'!L279,'[1]WACC Calc'!L750)</f>
        <v>0.55000000000000004</v>
      </c>
      <c r="N83" s="144">
        <f>IF($M$37="Market",'[1]WACC Calc'!M279,'[1]WACC Calc'!M750)</f>
        <v>0.55000000000000004</v>
      </c>
      <c r="O83" s="144">
        <f>IF($M$37="Market",'[1]WACC Calc'!N279,'[1]WACC Calc'!N750)</f>
        <v>0.55000000000000004</v>
      </c>
      <c r="P83" s="144">
        <f>IF($M$37="Market",'[1]WACC Calc'!O279,'[1]WACC Calc'!O750)</f>
        <v>0.55000000000000004</v>
      </c>
      <c r="Q83" s="144">
        <f>IF($M$37="Market",'[1]WACC Calc'!P279,'[1]WACC Calc'!P750)</f>
        <v>0.55000000000000004</v>
      </c>
      <c r="R83" s="144">
        <f>IF($M$37="Market",'[1]WACC Calc'!Q279,'[1]WACC Calc'!Q750)</f>
        <v>0.55000000000000004</v>
      </c>
      <c r="S83" s="144">
        <f>IF($M$37="Market",'[1]WACC Calc'!R279,'[1]WACC Calc'!R750)</f>
        <v>0.55000000000000004</v>
      </c>
      <c r="T83" s="144">
        <f>IF($M$37="Market",'[1]WACC Calc'!S279,'[1]WACC Calc'!S750)</f>
        <v>0.55000000000000004</v>
      </c>
      <c r="U83" s="144">
        <f>IF($M$37="Market",'[1]WACC Calc'!T279,'[1]WACC Calc'!T750)</f>
        <v>0.55000000000000004</v>
      </c>
      <c r="V83" s="144">
        <f>IF($M$37="Market",'[1]WACC Calc'!U279,'[1]WACC Calc'!U750)</f>
        <v>0.55000000000000004</v>
      </c>
      <c r="W83" s="144">
        <f>IF($M$37="Market",'[1]WACC Calc'!V279,'[1]WACC Calc'!V750)</f>
        <v>0.55000000000000004</v>
      </c>
      <c r="X83" s="144">
        <f>IF($M$37="Market",'[1]WACC Calc'!W279,'[1]WACC Calc'!W750)</f>
        <v>0.55000000000000004</v>
      </c>
      <c r="Y83" s="144">
        <f>IF($M$37="Market",'[1]WACC Calc'!X279,'[1]WACC Calc'!X750)</f>
        <v>0.55000000000000004</v>
      </c>
      <c r="Z83" s="144">
        <f>IF($M$37="Market",'[1]WACC Calc'!Y279,'[1]WACC Calc'!Y750)</f>
        <v>0.55000000000000004</v>
      </c>
      <c r="AA83" s="144">
        <f>IF($M$37="Market",'[1]WACC Calc'!Z279,'[1]WACC Calc'!Z750)</f>
        <v>0.55000000000000004</v>
      </c>
      <c r="AB83" s="144">
        <f>IF($M$37="Market",'[1]WACC Calc'!AA279,'[1]WACC Calc'!AA750)</f>
        <v>0.55000000000000004</v>
      </c>
      <c r="AC83" s="144">
        <f>IF($M$37="Market",'[1]WACC Calc'!AB279,'[1]WACC Calc'!AB750)</f>
        <v>0.55000000000000004</v>
      </c>
      <c r="AD83" s="144">
        <f>IF($M$37="Market",'[1]WACC Calc'!AC279,'[1]WACC Calc'!AC750)</f>
        <v>0.55000000000000004</v>
      </c>
      <c r="AE83" s="144">
        <f>IF($M$37="Market",'[1]WACC Calc'!AD279,'[1]WACC Calc'!AD750)</f>
        <v>0.55000000000000004</v>
      </c>
      <c r="AF83" s="144">
        <f>IF($M$37="Market",'[1]WACC Calc'!AE279,'[1]WACC Calc'!AE750)</f>
        <v>0.55000000000000004</v>
      </c>
      <c r="AG83" s="144">
        <f>IF($M$37="Market",'[1]WACC Calc'!AF279,'[1]WACC Calc'!AF750)</f>
        <v>0.55000000000000004</v>
      </c>
      <c r="AH83" s="144">
        <f>IF($M$37="Market",'[1]WACC Calc'!AG279,'[1]WACC Calc'!AG750)</f>
        <v>0.55000000000000004</v>
      </c>
      <c r="AI83" s="144">
        <f>IF($M$37="Market",'[1]WACC Calc'!AH279,'[1]WACC Calc'!AH750)</f>
        <v>0.55000000000000004</v>
      </c>
    </row>
    <row r="84" spans="2:62" hidden="1" x14ac:dyDescent="0.2">
      <c r="B84" s="83"/>
      <c r="D84" s="142"/>
      <c r="E84" s="143" t="s">
        <v>135</v>
      </c>
      <c r="F84" s="143" t="s">
        <v>126</v>
      </c>
      <c r="G84" s="144">
        <f>IF($M$37="Market",'[1]WACC Calc'!F280,'[1]WACC Calc'!F751)</f>
        <v>0.25740000000000002</v>
      </c>
      <c r="H84" s="144">
        <f>IF($M$37="Market",'[1]WACC Calc'!G280,'[1]WACC Calc'!G751)</f>
        <v>0.25740000000000002</v>
      </c>
      <c r="I84" s="144">
        <f>IF($M$37="Market",'[1]WACC Calc'!H280,'[1]WACC Calc'!H751)</f>
        <v>0.25740000000000002</v>
      </c>
      <c r="J84" s="144">
        <f>IF($M$37="Market",'[1]WACC Calc'!I280,'[1]WACC Calc'!I751)</f>
        <v>0.25740000000000002</v>
      </c>
      <c r="K84" s="144">
        <f>IF($M$37="Market",'[1]WACC Calc'!J280,'[1]WACC Calc'!J751)</f>
        <v>0.25740000000000002</v>
      </c>
      <c r="L84" s="144">
        <f>IF($M$37="Market",'[1]WACC Calc'!K280,'[1]WACC Calc'!K751)</f>
        <v>0.25740000000000002</v>
      </c>
      <c r="M84" s="144">
        <f>IF($M$37="Market",'[1]WACC Calc'!L280,'[1]WACC Calc'!L751)</f>
        <v>0.25740000000000002</v>
      </c>
      <c r="N84" s="144">
        <f>IF($M$37="Market",'[1]WACC Calc'!M280,'[1]WACC Calc'!M751)</f>
        <v>0.25740000000000002</v>
      </c>
      <c r="O84" s="144">
        <f>IF($M$37="Market",'[1]WACC Calc'!N280,'[1]WACC Calc'!N751)</f>
        <v>0.25740000000000002</v>
      </c>
      <c r="P84" s="144">
        <f>IF($M$37="Market",'[1]WACC Calc'!O280,'[1]WACC Calc'!O751)</f>
        <v>0.25740000000000002</v>
      </c>
      <c r="Q84" s="144">
        <f>IF($M$37="Market",'[1]WACC Calc'!P280,'[1]WACC Calc'!P751)</f>
        <v>0.25740000000000002</v>
      </c>
      <c r="R84" s="144">
        <f>IF($M$37="Market",'[1]WACC Calc'!Q280,'[1]WACC Calc'!Q751)</f>
        <v>0.25740000000000002</v>
      </c>
      <c r="S84" s="144">
        <f>IF($M$37="Market",'[1]WACC Calc'!R280,'[1]WACC Calc'!R751)</f>
        <v>0.25740000000000002</v>
      </c>
      <c r="T84" s="144">
        <f>IF($M$37="Market",'[1]WACC Calc'!S280,'[1]WACC Calc'!S751)</f>
        <v>0.25740000000000002</v>
      </c>
      <c r="U84" s="144">
        <f>IF($M$37="Market",'[1]WACC Calc'!T280,'[1]WACC Calc'!T751)</f>
        <v>0.25740000000000002</v>
      </c>
      <c r="V84" s="144">
        <f>IF($M$37="Market",'[1]WACC Calc'!U280,'[1]WACC Calc'!U751)</f>
        <v>0.25740000000000002</v>
      </c>
      <c r="W84" s="144">
        <f>IF($M$37="Market",'[1]WACC Calc'!V280,'[1]WACC Calc'!V751)</f>
        <v>0.25740000000000002</v>
      </c>
      <c r="X84" s="144">
        <f>IF($M$37="Market",'[1]WACC Calc'!W280,'[1]WACC Calc'!W751)</f>
        <v>0.25740000000000002</v>
      </c>
      <c r="Y84" s="144">
        <f>IF($M$37="Market",'[1]WACC Calc'!X280,'[1]WACC Calc'!X751)</f>
        <v>0.25740000000000002</v>
      </c>
      <c r="Z84" s="144">
        <f>IF($M$37="Market",'[1]WACC Calc'!Y280,'[1]WACC Calc'!Y751)</f>
        <v>0.25740000000000002</v>
      </c>
      <c r="AA84" s="144">
        <f>IF($M$37="Market",'[1]WACC Calc'!Z280,'[1]WACC Calc'!Z751)</f>
        <v>0.25740000000000002</v>
      </c>
      <c r="AB84" s="144">
        <f>IF($M$37="Market",'[1]WACC Calc'!AA280,'[1]WACC Calc'!AA751)</f>
        <v>0.25740000000000002</v>
      </c>
      <c r="AC84" s="144">
        <f>IF($M$37="Market",'[1]WACC Calc'!AB280,'[1]WACC Calc'!AB751)</f>
        <v>0.25740000000000002</v>
      </c>
      <c r="AD84" s="144">
        <f>IF($M$37="Market",'[1]WACC Calc'!AC280,'[1]WACC Calc'!AC751)</f>
        <v>0.25740000000000002</v>
      </c>
      <c r="AE84" s="144">
        <f>IF($M$37="Market",'[1]WACC Calc'!AD280,'[1]WACC Calc'!AD751)</f>
        <v>0.25740000000000002</v>
      </c>
      <c r="AF84" s="144">
        <f>IF($M$37="Market",'[1]WACC Calc'!AE280,'[1]WACC Calc'!AE751)</f>
        <v>0.25740000000000002</v>
      </c>
      <c r="AG84" s="144">
        <f>IF($M$37="Market",'[1]WACC Calc'!AF280,'[1]WACC Calc'!AF751)</f>
        <v>0.25740000000000002</v>
      </c>
      <c r="AH84" s="144">
        <f>IF($M$37="Market",'[1]WACC Calc'!AG280,'[1]WACC Calc'!AG751)</f>
        <v>0.25740000000000002</v>
      </c>
      <c r="AI84" s="144">
        <f>IF($M$37="Market",'[1]WACC Calc'!AH280,'[1]WACC Calc'!AH751)</f>
        <v>0.25740000000000002</v>
      </c>
    </row>
    <row r="85" spans="2:62" hidden="1" x14ac:dyDescent="0.2">
      <c r="B85" s="83"/>
      <c r="D85" s="142"/>
      <c r="E85" s="143" t="s">
        <v>136</v>
      </c>
      <c r="F85" s="143" t="s">
        <v>128</v>
      </c>
      <c r="G85" s="146">
        <f t="shared" ref="G85:AI87" si="3">G81*G68*(1-G$84)+(1-G81)*(G75)</f>
        <v>7.9924399999999993E-2</v>
      </c>
      <c r="H85" s="146">
        <f t="shared" si="3"/>
        <v>7.9924399999999993E-2</v>
      </c>
      <c r="I85" s="146">
        <f t="shared" si="3"/>
        <v>7.9924399999999993E-2</v>
      </c>
      <c r="J85" s="146">
        <f t="shared" si="3"/>
        <v>7.9924399999999993E-2</v>
      </c>
      <c r="K85" s="146">
        <f t="shared" si="3"/>
        <v>7.9924399999999993E-2</v>
      </c>
      <c r="L85" s="146">
        <f t="shared" si="3"/>
        <v>7.9924399999999993E-2</v>
      </c>
      <c r="M85" s="146">
        <f t="shared" si="3"/>
        <v>7.9924399999999993E-2</v>
      </c>
      <c r="N85" s="146">
        <f t="shared" si="3"/>
        <v>7.9924399999999993E-2</v>
      </c>
      <c r="O85" s="146">
        <f t="shared" si="3"/>
        <v>7.9924399999999993E-2</v>
      </c>
      <c r="P85" s="146">
        <f t="shared" si="3"/>
        <v>7.9924399999999993E-2</v>
      </c>
      <c r="Q85" s="146">
        <f t="shared" si="3"/>
        <v>7.9924399999999993E-2</v>
      </c>
      <c r="R85" s="146">
        <f t="shared" si="3"/>
        <v>7.9924399999999993E-2</v>
      </c>
      <c r="S85" s="146">
        <f t="shared" si="3"/>
        <v>7.9924399999999993E-2</v>
      </c>
      <c r="T85" s="146">
        <f t="shared" si="3"/>
        <v>7.9924399999999993E-2</v>
      </c>
      <c r="U85" s="146">
        <f t="shared" si="3"/>
        <v>7.9924399999999993E-2</v>
      </c>
      <c r="V85" s="146">
        <f t="shared" si="3"/>
        <v>7.9924399999999993E-2</v>
      </c>
      <c r="W85" s="146">
        <f t="shared" si="3"/>
        <v>7.9924399999999993E-2</v>
      </c>
      <c r="X85" s="146">
        <f t="shared" si="3"/>
        <v>7.9924399999999993E-2</v>
      </c>
      <c r="Y85" s="146">
        <f t="shared" si="3"/>
        <v>7.9924399999999993E-2</v>
      </c>
      <c r="Z85" s="146">
        <f t="shared" si="3"/>
        <v>7.9924399999999993E-2</v>
      </c>
      <c r="AA85" s="146">
        <f t="shared" si="3"/>
        <v>7.9924399999999993E-2</v>
      </c>
      <c r="AB85" s="146">
        <f t="shared" si="3"/>
        <v>7.9924399999999993E-2</v>
      </c>
      <c r="AC85" s="146">
        <f t="shared" si="3"/>
        <v>7.9924399999999993E-2</v>
      </c>
      <c r="AD85" s="146">
        <f t="shared" si="3"/>
        <v>7.9924399999999993E-2</v>
      </c>
      <c r="AE85" s="146">
        <f t="shared" si="3"/>
        <v>7.9924399999999993E-2</v>
      </c>
      <c r="AF85" s="146">
        <f t="shared" si="3"/>
        <v>7.9924399999999993E-2</v>
      </c>
      <c r="AG85" s="146">
        <f t="shared" si="3"/>
        <v>7.9924399999999993E-2</v>
      </c>
      <c r="AH85" s="146">
        <f t="shared" si="3"/>
        <v>7.9924399999999993E-2</v>
      </c>
      <c r="AI85" s="146">
        <f t="shared" si="3"/>
        <v>7.9924399999999993E-2</v>
      </c>
    </row>
    <row r="86" spans="2:62" ht="15" hidden="1" customHeight="1" x14ac:dyDescent="0.2">
      <c r="B86" s="83"/>
      <c r="D86" s="142"/>
      <c r="E86" s="143" t="s">
        <v>136</v>
      </c>
      <c r="F86" s="143" t="s">
        <v>22</v>
      </c>
      <c r="G86" s="146">
        <f t="shared" si="3"/>
        <v>7.9924399999999993E-2</v>
      </c>
      <c r="H86" s="146">
        <f t="shared" si="3"/>
        <v>7.9924399999999993E-2</v>
      </c>
      <c r="I86" s="146">
        <f t="shared" si="3"/>
        <v>7.9924399999999993E-2</v>
      </c>
      <c r="J86" s="146">
        <f t="shared" si="3"/>
        <v>7.9924399999999993E-2</v>
      </c>
      <c r="K86" s="146">
        <f t="shared" si="3"/>
        <v>7.9924399999999993E-2</v>
      </c>
      <c r="L86" s="146">
        <f t="shared" si="3"/>
        <v>7.9924399999999993E-2</v>
      </c>
      <c r="M86" s="146">
        <f t="shared" si="3"/>
        <v>7.9924399999999993E-2</v>
      </c>
      <c r="N86" s="146">
        <f t="shared" si="3"/>
        <v>7.9924399999999993E-2</v>
      </c>
      <c r="O86" s="146">
        <f t="shared" si="3"/>
        <v>7.9924399999999993E-2</v>
      </c>
      <c r="P86" s="146">
        <f t="shared" si="3"/>
        <v>7.9924399999999993E-2</v>
      </c>
      <c r="Q86" s="146">
        <f t="shared" si="3"/>
        <v>7.9924399999999993E-2</v>
      </c>
      <c r="R86" s="146">
        <f t="shared" si="3"/>
        <v>7.9924399999999993E-2</v>
      </c>
      <c r="S86" s="146">
        <f t="shared" si="3"/>
        <v>7.9924399999999993E-2</v>
      </c>
      <c r="T86" s="146">
        <f t="shared" si="3"/>
        <v>7.9924399999999993E-2</v>
      </c>
      <c r="U86" s="146">
        <f t="shared" si="3"/>
        <v>7.9924399999999993E-2</v>
      </c>
      <c r="V86" s="146">
        <f t="shared" si="3"/>
        <v>7.9924399999999993E-2</v>
      </c>
      <c r="W86" s="146">
        <f t="shared" si="3"/>
        <v>7.9924399999999993E-2</v>
      </c>
      <c r="X86" s="146">
        <f t="shared" si="3"/>
        <v>7.9924399999999993E-2</v>
      </c>
      <c r="Y86" s="146">
        <f t="shared" si="3"/>
        <v>7.9924399999999993E-2</v>
      </c>
      <c r="Z86" s="146">
        <f t="shared" si="3"/>
        <v>7.9924399999999993E-2</v>
      </c>
      <c r="AA86" s="146">
        <f t="shared" si="3"/>
        <v>7.9924399999999993E-2</v>
      </c>
      <c r="AB86" s="146">
        <f t="shared" si="3"/>
        <v>7.9924399999999993E-2</v>
      </c>
      <c r="AC86" s="146">
        <f t="shared" si="3"/>
        <v>7.9924399999999993E-2</v>
      </c>
      <c r="AD86" s="146">
        <f t="shared" si="3"/>
        <v>7.9924399999999993E-2</v>
      </c>
      <c r="AE86" s="146">
        <f t="shared" si="3"/>
        <v>7.9924399999999993E-2</v>
      </c>
      <c r="AF86" s="146">
        <f t="shared" si="3"/>
        <v>7.9924399999999993E-2</v>
      </c>
      <c r="AG86" s="146">
        <f t="shared" si="3"/>
        <v>7.9924399999999993E-2</v>
      </c>
      <c r="AH86" s="146">
        <f t="shared" si="3"/>
        <v>7.9924399999999993E-2</v>
      </c>
      <c r="AI86" s="146">
        <f t="shared" si="3"/>
        <v>7.9924399999999993E-2</v>
      </c>
    </row>
    <row r="87" spans="2:62" ht="15" hidden="1" customHeight="1" x14ac:dyDescent="0.2">
      <c r="B87" s="83"/>
      <c r="D87" s="142"/>
      <c r="E87" s="143" t="s">
        <v>136</v>
      </c>
      <c r="F87" s="143" t="s">
        <v>129</v>
      </c>
      <c r="G87" s="146">
        <f t="shared" si="3"/>
        <v>7.9924399999999993E-2</v>
      </c>
      <c r="H87" s="146">
        <f t="shared" si="3"/>
        <v>7.9924399999999993E-2</v>
      </c>
      <c r="I87" s="146">
        <f t="shared" si="3"/>
        <v>7.9924399999999993E-2</v>
      </c>
      <c r="J87" s="146">
        <f t="shared" si="3"/>
        <v>7.9924399999999993E-2</v>
      </c>
      <c r="K87" s="146">
        <f t="shared" si="3"/>
        <v>7.9924399999999993E-2</v>
      </c>
      <c r="L87" s="146">
        <f t="shared" si="3"/>
        <v>7.9924399999999993E-2</v>
      </c>
      <c r="M87" s="146">
        <f t="shared" si="3"/>
        <v>7.9924399999999993E-2</v>
      </c>
      <c r="N87" s="146">
        <f t="shared" si="3"/>
        <v>7.9924399999999993E-2</v>
      </c>
      <c r="O87" s="146">
        <f t="shared" si="3"/>
        <v>7.9924399999999993E-2</v>
      </c>
      <c r="P87" s="146">
        <f t="shared" si="3"/>
        <v>7.9924399999999993E-2</v>
      </c>
      <c r="Q87" s="146">
        <f t="shared" si="3"/>
        <v>7.9924399999999993E-2</v>
      </c>
      <c r="R87" s="146">
        <f t="shared" si="3"/>
        <v>7.9924399999999993E-2</v>
      </c>
      <c r="S87" s="146">
        <f t="shared" si="3"/>
        <v>7.9924399999999993E-2</v>
      </c>
      <c r="T87" s="146">
        <f t="shared" si="3"/>
        <v>7.9924399999999993E-2</v>
      </c>
      <c r="U87" s="146">
        <f t="shared" si="3"/>
        <v>7.9924399999999993E-2</v>
      </c>
      <c r="V87" s="146">
        <f t="shared" si="3"/>
        <v>7.9924399999999993E-2</v>
      </c>
      <c r="W87" s="146">
        <f t="shared" si="3"/>
        <v>7.9924399999999993E-2</v>
      </c>
      <c r="X87" s="146">
        <f t="shared" si="3"/>
        <v>7.9924399999999993E-2</v>
      </c>
      <c r="Y87" s="146">
        <f t="shared" si="3"/>
        <v>7.9924399999999993E-2</v>
      </c>
      <c r="Z87" s="146">
        <f t="shared" si="3"/>
        <v>7.9924399999999993E-2</v>
      </c>
      <c r="AA87" s="146">
        <f t="shared" si="3"/>
        <v>7.9924399999999993E-2</v>
      </c>
      <c r="AB87" s="146">
        <f t="shared" si="3"/>
        <v>7.9924399999999993E-2</v>
      </c>
      <c r="AC87" s="146">
        <f t="shared" si="3"/>
        <v>7.9924399999999993E-2</v>
      </c>
      <c r="AD87" s="146">
        <f t="shared" si="3"/>
        <v>7.9924399999999993E-2</v>
      </c>
      <c r="AE87" s="146">
        <f t="shared" si="3"/>
        <v>7.9924399999999993E-2</v>
      </c>
      <c r="AF87" s="146">
        <f t="shared" si="3"/>
        <v>7.9924399999999993E-2</v>
      </c>
      <c r="AG87" s="146">
        <f t="shared" si="3"/>
        <v>7.9924399999999993E-2</v>
      </c>
      <c r="AH87" s="146">
        <f t="shared" si="3"/>
        <v>7.9924399999999993E-2</v>
      </c>
      <c r="AI87" s="146">
        <f t="shared" si="3"/>
        <v>7.9924399999999993E-2</v>
      </c>
    </row>
    <row r="88" spans="2:62" ht="15" hidden="1" customHeight="1" x14ac:dyDescent="0.25">
      <c r="B88" s="83"/>
      <c r="D88" s="142"/>
      <c r="E88" s="143" t="s">
        <v>137</v>
      </c>
      <c r="F88" s="143" t="s">
        <v>128</v>
      </c>
      <c r="G88" s="145">
        <f t="shared" ref="G88:AI90" si="4">(1+G85)/(1+G$67) - 1</f>
        <v>5.3584780487804906E-2</v>
      </c>
      <c r="H88" s="145">
        <f t="shared" si="4"/>
        <v>5.3584780487804906E-2</v>
      </c>
      <c r="I88" s="145">
        <f t="shared" si="4"/>
        <v>5.3584780487804906E-2</v>
      </c>
      <c r="J88" s="145">
        <f t="shared" si="4"/>
        <v>5.3584780487804906E-2</v>
      </c>
      <c r="K88" s="145">
        <f t="shared" si="4"/>
        <v>5.3584780487804906E-2</v>
      </c>
      <c r="L88" s="145">
        <f t="shared" si="4"/>
        <v>5.3584780487804906E-2</v>
      </c>
      <c r="M88" s="145">
        <f t="shared" si="4"/>
        <v>5.3584780487804906E-2</v>
      </c>
      <c r="N88" s="145">
        <f t="shared" si="4"/>
        <v>5.3584780487804906E-2</v>
      </c>
      <c r="O88" s="145">
        <f t="shared" si="4"/>
        <v>5.3584780487804906E-2</v>
      </c>
      <c r="P88" s="145">
        <f t="shared" si="4"/>
        <v>5.3584780487804906E-2</v>
      </c>
      <c r="Q88" s="145">
        <f t="shared" si="4"/>
        <v>5.3584780487804906E-2</v>
      </c>
      <c r="R88" s="145">
        <f t="shared" si="4"/>
        <v>5.3584780487804906E-2</v>
      </c>
      <c r="S88" s="145">
        <f t="shared" si="4"/>
        <v>5.3584780487804906E-2</v>
      </c>
      <c r="T88" s="145">
        <f t="shared" si="4"/>
        <v>5.3584780487804906E-2</v>
      </c>
      <c r="U88" s="145">
        <f t="shared" si="4"/>
        <v>5.3584780487804906E-2</v>
      </c>
      <c r="V88" s="145">
        <f t="shared" si="4"/>
        <v>5.3584780487804906E-2</v>
      </c>
      <c r="W88" s="145">
        <f t="shared" si="4"/>
        <v>5.3584780487804906E-2</v>
      </c>
      <c r="X88" s="145">
        <f t="shared" si="4"/>
        <v>5.3584780487804906E-2</v>
      </c>
      <c r="Y88" s="145">
        <f t="shared" si="4"/>
        <v>5.3584780487804906E-2</v>
      </c>
      <c r="Z88" s="145">
        <f t="shared" si="4"/>
        <v>5.3584780487804906E-2</v>
      </c>
      <c r="AA88" s="145">
        <f t="shared" si="4"/>
        <v>5.3584780487804906E-2</v>
      </c>
      <c r="AB88" s="145">
        <f t="shared" si="4"/>
        <v>5.3584780487804906E-2</v>
      </c>
      <c r="AC88" s="145">
        <f t="shared" si="4"/>
        <v>5.3584780487804906E-2</v>
      </c>
      <c r="AD88" s="145">
        <f t="shared" si="4"/>
        <v>5.3584780487804906E-2</v>
      </c>
      <c r="AE88" s="145">
        <f t="shared" si="4"/>
        <v>5.3584780487804906E-2</v>
      </c>
      <c r="AF88" s="145">
        <f t="shared" si="4"/>
        <v>5.3584780487804906E-2</v>
      </c>
      <c r="AG88" s="145">
        <f t="shared" si="4"/>
        <v>5.3584780487804906E-2</v>
      </c>
      <c r="AH88" s="145">
        <f t="shared" si="4"/>
        <v>5.3584780487804906E-2</v>
      </c>
      <c r="AI88" s="145">
        <f t="shared" si="4"/>
        <v>5.3584780487804906E-2</v>
      </c>
    </row>
    <row r="89" spans="2:62" ht="15" hidden="1" customHeight="1" x14ac:dyDescent="0.25">
      <c r="B89" s="83"/>
      <c r="D89" s="142"/>
      <c r="E89" s="143" t="s">
        <v>137</v>
      </c>
      <c r="F89" s="143" t="s">
        <v>22</v>
      </c>
      <c r="G89" s="145">
        <f t="shared" si="4"/>
        <v>5.3584780487804906E-2</v>
      </c>
      <c r="H89" s="145">
        <f t="shared" si="4"/>
        <v>5.3584780487804906E-2</v>
      </c>
      <c r="I89" s="145">
        <f t="shared" si="4"/>
        <v>5.3584780487804906E-2</v>
      </c>
      <c r="J89" s="145">
        <f t="shared" si="4"/>
        <v>5.3584780487804906E-2</v>
      </c>
      <c r="K89" s="145">
        <f t="shared" si="4"/>
        <v>5.3584780487804906E-2</v>
      </c>
      <c r="L89" s="145">
        <f t="shared" si="4"/>
        <v>5.3584780487804906E-2</v>
      </c>
      <c r="M89" s="145">
        <f t="shared" si="4"/>
        <v>5.3584780487804906E-2</v>
      </c>
      <c r="N89" s="145">
        <f t="shared" si="4"/>
        <v>5.3584780487804906E-2</v>
      </c>
      <c r="O89" s="145">
        <f t="shared" si="4"/>
        <v>5.3584780487804906E-2</v>
      </c>
      <c r="P89" s="145">
        <f t="shared" si="4"/>
        <v>5.3584780487804906E-2</v>
      </c>
      <c r="Q89" s="145">
        <f t="shared" si="4"/>
        <v>5.3584780487804906E-2</v>
      </c>
      <c r="R89" s="145">
        <f t="shared" si="4"/>
        <v>5.3584780487804906E-2</v>
      </c>
      <c r="S89" s="145">
        <f t="shared" si="4"/>
        <v>5.3584780487804906E-2</v>
      </c>
      <c r="T89" s="145">
        <f t="shared" si="4"/>
        <v>5.3584780487804906E-2</v>
      </c>
      <c r="U89" s="145">
        <f t="shared" si="4"/>
        <v>5.3584780487804906E-2</v>
      </c>
      <c r="V89" s="145">
        <f t="shared" si="4"/>
        <v>5.3584780487804906E-2</v>
      </c>
      <c r="W89" s="145">
        <f t="shared" si="4"/>
        <v>5.3584780487804906E-2</v>
      </c>
      <c r="X89" s="145">
        <f t="shared" si="4"/>
        <v>5.3584780487804906E-2</v>
      </c>
      <c r="Y89" s="145">
        <f t="shared" si="4"/>
        <v>5.3584780487804906E-2</v>
      </c>
      <c r="Z89" s="145">
        <f t="shared" si="4"/>
        <v>5.3584780487804906E-2</v>
      </c>
      <c r="AA89" s="145">
        <f t="shared" si="4"/>
        <v>5.3584780487804906E-2</v>
      </c>
      <c r="AB89" s="145">
        <f t="shared" si="4"/>
        <v>5.3584780487804906E-2</v>
      </c>
      <c r="AC89" s="145">
        <f t="shared" si="4"/>
        <v>5.3584780487804906E-2</v>
      </c>
      <c r="AD89" s="145">
        <f t="shared" si="4"/>
        <v>5.3584780487804906E-2</v>
      </c>
      <c r="AE89" s="145">
        <f t="shared" si="4"/>
        <v>5.3584780487804906E-2</v>
      </c>
      <c r="AF89" s="145">
        <f t="shared" si="4"/>
        <v>5.3584780487804906E-2</v>
      </c>
      <c r="AG89" s="145">
        <f t="shared" si="4"/>
        <v>5.3584780487804906E-2</v>
      </c>
      <c r="AH89" s="145">
        <f t="shared" si="4"/>
        <v>5.3584780487804906E-2</v>
      </c>
      <c r="AI89" s="145">
        <f t="shared" si="4"/>
        <v>5.3584780487804906E-2</v>
      </c>
    </row>
    <row r="90" spans="2:62" ht="15" hidden="1" customHeight="1" x14ac:dyDescent="0.25">
      <c r="B90" s="83"/>
      <c r="D90" s="142"/>
      <c r="E90" s="143" t="s">
        <v>137</v>
      </c>
      <c r="F90" s="143" t="s">
        <v>129</v>
      </c>
      <c r="G90" s="145">
        <f t="shared" si="4"/>
        <v>5.3584780487804906E-2</v>
      </c>
      <c r="H90" s="145">
        <f t="shared" si="4"/>
        <v>5.3584780487804906E-2</v>
      </c>
      <c r="I90" s="145">
        <f t="shared" si="4"/>
        <v>5.3584780487804906E-2</v>
      </c>
      <c r="J90" s="145">
        <f t="shared" si="4"/>
        <v>5.3584780487804906E-2</v>
      </c>
      <c r="K90" s="145">
        <f t="shared" si="4"/>
        <v>5.3584780487804906E-2</v>
      </c>
      <c r="L90" s="145">
        <f t="shared" si="4"/>
        <v>5.3584780487804906E-2</v>
      </c>
      <c r="M90" s="145">
        <f t="shared" si="4"/>
        <v>5.3584780487804906E-2</v>
      </c>
      <c r="N90" s="145">
        <f t="shared" si="4"/>
        <v>5.3584780487804906E-2</v>
      </c>
      <c r="O90" s="145">
        <f t="shared" si="4"/>
        <v>5.3584780487804906E-2</v>
      </c>
      <c r="P90" s="145">
        <f t="shared" si="4"/>
        <v>5.3584780487804906E-2</v>
      </c>
      <c r="Q90" s="145">
        <f t="shared" si="4"/>
        <v>5.3584780487804906E-2</v>
      </c>
      <c r="R90" s="145">
        <f t="shared" si="4"/>
        <v>5.3584780487804906E-2</v>
      </c>
      <c r="S90" s="145">
        <f t="shared" si="4"/>
        <v>5.3584780487804906E-2</v>
      </c>
      <c r="T90" s="145">
        <f t="shared" si="4"/>
        <v>5.3584780487804906E-2</v>
      </c>
      <c r="U90" s="145">
        <f t="shared" si="4"/>
        <v>5.3584780487804906E-2</v>
      </c>
      <c r="V90" s="145">
        <f t="shared" si="4"/>
        <v>5.3584780487804906E-2</v>
      </c>
      <c r="W90" s="145">
        <f t="shared" si="4"/>
        <v>5.3584780487804906E-2</v>
      </c>
      <c r="X90" s="145">
        <f t="shared" si="4"/>
        <v>5.3584780487804906E-2</v>
      </c>
      <c r="Y90" s="145">
        <f t="shared" si="4"/>
        <v>5.3584780487804906E-2</v>
      </c>
      <c r="Z90" s="145">
        <f t="shared" si="4"/>
        <v>5.3584780487804906E-2</v>
      </c>
      <c r="AA90" s="145">
        <f t="shared" si="4"/>
        <v>5.3584780487804906E-2</v>
      </c>
      <c r="AB90" s="145">
        <f t="shared" si="4"/>
        <v>5.3584780487804906E-2</v>
      </c>
      <c r="AC90" s="145">
        <f t="shared" si="4"/>
        <v>5.3584780487804906E-2</v>
      </c>
      <c r="AD90" s="145">
        <f t="shared" si="4"/>
        <v>5.3584780487804906E-2</v>
      </c>
      <c r="AE90" s="145">
        <f t="shared" si="4"/>
        <v>5.3584780487804906E-2</v>
      </c>
      <c r="AF90" s="145">
        <f t="shared" si="4"/>
        <v>5.3584780487804906E-2</v>
      </c>
      <c r="AG90" s="145">
        <f t="shared" si="4"/>
        <v>5.3584780487804906E-2</v>
      </c>
      <c r="AH90" s="145">
        <f t="shared" si="4"/>
        <v>5.3584780487804906E-2</v>
      </c>
      <c r="AI90" s="145">
        <f t="shared" si="4"/>
        <v>5.3584780487804906E-2</v>
      </c>
    </row>
    <row r="91" spans="2:62" ht="15" x14ac:dyDescent="0.25">
      <c r="B91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39"/>
    </row>
    <row r="92" spans="2:62" x14ac:dyDescent="0.2"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9"/>
    </row>
    <row r="93" spans="2:62" x14ac:dyDescent="0.2"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</row>
    <row r="94" spans="2:62" x14ac:dyDescent="0.2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6"/>
      <c r="Q94" s="36"/>
      <c r="R94" s="36"/>
      <c r="S94" s="36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</row>
    <row r="95" spans="2:62" x14ac:dyDescent="0.2">
      <c r="G95" s="15" t="s">
        <v>139</v>
      </c>
    </row>
    <row r="96" spans="2:62" ht="15.75" x14ac:dyDescent="0.25">
      <c r="B96" s="153"/>
      <c r="D96" s="154"/>
      <c r="E96" s="155"/>
      <c r="F96" s="155"/>
      <c r="G96" s="141">
        <v>2022</v>
      </c>
      <c r="H96" s="141">
        <v>2023</v>
      </c>
      <c r="I96" s="141">
        <v>2024</v>
      </c>
      <c r="J96" s="141">
        <v>2025</v>
      </c>
      <c r="K96" s="141">
        <v>2026</v>
      </c>
      <c r="L96" s="141">
        <v>2027</v>
      </c>
      <c r="M96" s="141">
        <v>2028</v>
      </c>
      <c r="N96" s="141">
        <v>2029</v>
      </c>
      <c r="O96" s="141">
        <v>2030</v>
      </c>
      <c r="P96" s="141">
        <v>2031</v>
      </c>
      <c r="Q96" s="141">
        <v>2032</v>
      </c>
      <c r="R96" s="141">
        <v>2033</v>
      </c>
      <c r="S96" s="141">
        <v>2034</v>
      </c>
      <c r="T96" s="141">
        <v>2035</v>
      </c>
      <c r="U96" s="141">
        <v>2036</v>
      </c>
      <c r="V96" s="141">
        <v>2037</v>
      </c>
      <c r="W96" s="141">
        <v>2038</v>
      </c>
      <c r="X96" s="141">
        <v>2039</v>
      </c>
      <c r="Y96" s="141">
        <v>2040</v>
      </c>
      <c r="Z96" s="141">
        <v>2041</v>
      </c>
      <c r="AA96" s="141">
        <v>2042</v>
      </c>
      <c r="AB96" s="141">
        <v>2043</v>
      </c>
      <c r="AC96" s="141">
        <v>2044</v>
      </c>
      <c r="AD96" s="141">
        <v>2045</v>
      </c>
      <c r="AE96" s="141">
        <v>2046</v>
      </c>
      <c r="AF96" s="141">
        <v>2047</v>
      </c>
      <c r="AG96" s="141">
        <v>2048</v>
      </c>
      <c r="AH96" s="141">
        <v>2049</v>
      </c>
      <c r="AI96" s="141">
        <v>2050</v>
      </c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</row>
    <row r="97" spans="2:62" ht="15" hidden="1" x14ac:dyDescent="0.25">
      <c r="B97" s="153"/>
      <c r="D97" s="142" t="s">
        <v>140</v>
      </c>
      <c r="E97" s="156" t="s">
        <v>17</v>
      </c>
      <c r="F97" s="143" t="s">
        <v>128</v>
      </c>
      <c r="G97" s="157">
        <v>9.7170000000000005</v>
      </c>
      <c r="H97" s="157">
        <v>9.7170000000000005</v>
      </c>
      <c r="I97" s="157">
        <v>9.7170000000000005</v>
      </c>
      <c r="J97" s="157">
        <v>9.7170000000000005</v>
      </c>
      <c r="K97" s="157">
        <v>9.7170000000000005</v>
      </c>
      <c r="L97" s="157">
        <v>9.7170000000000005</v>
      </c>
      <c r="M97" s="157">
        <v>9.7170000000000005</v>
      </c>
      <c r="N97" s="157">
        <v>9.7170000000000005</v>
      </c>
      <c r="O97" s="157">
        <v>9.7170000000000005</v>
      </c>
      <c r="P97" s="157">
        <v>9.7170000000000005</v>
      </c>
      <c r="Q97" s="157">
        <v>9.7170000000000005</v>
      </c>
      <c r="R97" s="157">
        <v>9.7170000000000005</v>
      </c>
      <c r="S97" s="157">
        <v>9.7170000000000005</v>
      </c>
      <c r="T97" s="157">
        <v>9.7170000000000005</v>
      </c>
      <c r="U97" s="157">
        <v>9.7170000000000005</v>
      </c>
      <c r="V97" s="157">
        <v>9.7170000000000005</v>
      </c>
      <c r="W97" s="157">
        <v>9.7170000000000005</v>
      </c>
      <c r="X97" s="157">
        <v>9.7170000000000005</v>
      </c>
      <c r="Y97" s="157">
        <v>9.7170000000000005</v>
      </c>
      <c r="Z97" s="157">
        <v>9.7170000000000005</v>
      </c>
      <c r="AA97" s="157">
        <v>9.7170000000000005</v>
      </c>
      <c r="AB97" s="157">
        <v>9.7170000000000005</v>
      </c>
      <c r="AC97" s="157">
        <v>9.7170000000000005</v>
      </c>
      <c r="AD97" s="157">
        <v>9.7170000000000005</v>
      </c>
      <c r="AE97" s="157">
        <v>9.7170000000000005</v>
      </c>
      <c r="AF97" s="157">
        <v>9.7170000000000005</v>
      </c>
      <c r="AG97" s="157">
        <v>9.7170000000000005</v>
      </c>
      <c r="AH97" s="157">
        <v>9.7170000000000005</v>
      </c>
      <c r="AI97" s="157">
        <v>9.7170000000000005</v>
      </c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</row>
    <row r="98" spans="2:62" ht="15" x14ac:dyDescent="0.25">
      <c r="B98" s="153"/>
      <c r="D98" s="142"/>
      <c r="E98" s="155" t="s">
        <v>17</v>
      </c>
      <c r="F98" s="143" t="s">
        <v>22</v>
      </c>
      <c r="G98" s="158">
        <v>9.7170000000000005</v>
      </c>
      <c r="H98" s="158">
        <v>9.7170000000000005</v>
      </c>
      <c r="I98" s="158">
        <v>9.7170000000000005</v>
      </c>
      <c r="J98" s="158">
        <v>9.7170000000000005</v>
      </c>
      <c r="K98" s="158">
        <v>9.7170000000000005</v>
      </c>
      <c r="L98" s="158">
        <v>9.7170000000000005</v>
      </c>
      <c r="M98" s="158">
        <v>9.7170000000000005</v>
      </c>
      <c r="N98" s="158">
        <v>9.7170000000000005</v>
      </c>
      <c r="O98" s="158">
        <v>9.7170000000000005</v>
      </c>
      <c r="P98" s="158">
        <v>9.7170000000000005</v>
      </c>
      <c r="Q98" s="158">
        <v>9.7170000000000005</v>
      </c>
      <c r="R98" s="158">
        <v>9.7170000000000005</v>
      </c>
      <c r="S98" s="158">
        <v>9.7170000000000005</v>
      </c>
      <c r="T98" s="158">
        <v>9.7170000000000005</v>
      </c>
      <c r="U98" s="158">
        <v>9.7170000000000005</v>
      </c>
      <c r="V98" s="158">
        <v>9.7170000000000005</v>
      </c>
      <c r="W98" s="158">
        <v>9.7170000000000005</v>
      </c>
      <c r="X98" s="158">
        <v>9.7170000000000005</v>
      </c>
      <c r="Y98" s="158">
        <v>9.7170000000000005</v>
      </c>
      <c r="Z98" s="158">
        <v>9.7170000000000005</v>
      </c>
      <c r="AA98" s="158">
        <v>9.7170000000000005</v>
      </c>
      <c r="AB98" s="158">
        <v>9.7170000000000005</v>
      </c>
      <c r="AC98" s="158">
        <v>9.7170000000000005</v>
      </c>
      <c r="AD98" s="158">
        <v>9.7170000000000005</v>
      </c>
      <c r="AE98" s="158">
        <v>9.7170000000000005</v>
      </c>
      <c r="AF98" s="158">
        <v>9.7170000000000005</v>
      </c>
      <c r="AG98" s="158">
        <v>9.7170000000000005</v>
      </c>
      <c r="AH98" s="158">
        <v>9.7170000000000005</v>
      </c>
      <c r="AI98" s="158">
        <v>9.7170000000000005</v>
      </c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</row>
    <row r="99" spans="2:62" ht="15.75" hidden="1" thickBot="1" x14ac:dyDescent="0.3">
      <c r="B99" s="153"/>
      <c r="D99" s="142"/>
      <c r="E99" s="155" t="s">
        <v>17</v>
      </c>
      <c r="F99" s="143" t="s">
        <v>129</v>
      </c>
      <c r="G99" s="159">
        <v>9.7170000000000005</v>
      </c>
      <c r="H99" s="159">
        <v>9.7170000000000005</v>
      </c>
      <c r="I99" s="159">
        <v>9.7170000000000005</v>
      </c>
      <c r="J99" s="159">
        <v>9.7170000000000005</v>
      </c>
      <c r="K99" s="159">
        <v>9.7170000000000005</v>
      </c>
      <c r="L99" s="159">
        <v>9.7170000000000005</v>
      </c>
      <c r="M99" s="159">
        <v>9.7170000000000005</v>
      </c>
      <c r="N99" s="159">
        <v>9.7170000000000005</v>
      </c>
      <c r="O99" s="159">
        <v>9.7170000000000005</v>
      </c>
      <c r="P99" s="159">
        <v>9.7170000000000005</v>
      </c>
      <c r="Q99" s="159">
        <v>9.7170000000000005</v>
      </c>
      <c r="R99" s="159">
        <v>9.7170000000000005</v>
      </c>
      <c r="S99" s="159">
        <v>9.7170000000000005</v>
      </c>
      <c r="T99" s="159">
        <v>9.7170000000000005</v>
      </c>
      <c r="U99" s="159">
        <v>9.7170000000000005</v>
      </c>
      <c r="V99" s="159">
        <v>9.7170000000000005</v>
      </c>
      <c r="W99" s="159">
        <v>9.7170000000000005</v>
      </c>
      <c r="X99" s="159">
        <v>9.7170000000000005</v>
      </c>
      <c r="Y99" s="159">
        <v>9.7170000000000005</v>
      </c>
      <c r="Z99" s="159">
        <v>9.7170000000000005</v>
      </c>
      <c r="AA99" s="159">
        <v>9.7170000000000005</v>
      </c>
      <c r="AB99" s="159">
        <v>9.7170000000000005</v>
      </c>
      <c r="AC99" s="159">
        <v>9.7170000000000005</v>
      </c>
      <c r="AD99" s="159">
        <v>9.7170000000000005</v>
      </c>
      <c r="AE99" s="159">
        <v>9.7170000000000005</v>
      </c>
      <c r="AF99" s="159">
        <v>9.7170000000000005</v>
      </c>
      <c r="AG99" s="159">
        <v>9.7170000000000005</v>
      </c>
      <c r="AH99" s="159">
        <v>9.7170000000000005</v>
      </c>
      <c r="AI99" s="159">
        <v>9.7170000000000005</v>
      </c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</row>
    <row r="100" spans="2:62" ht="15" hidden="1" customHeight="1" x14ac:dyDescent="0.25">
      <c r="B100" s="153"/>
      <c r="D100" s="142"/>
      <c r="E100" s="155" t="s">
        <v>18</v>
      </c>
      <c r="F100" s="143" t="s">
        <v>128</v>
      </c>
      <c r="G100" s="157">
        <v>6.3630000000000004</v>
      </c>
      <c r="H100" s="160">
        <v>6.3319999999999999</v>
      </c>
      <c r="I100" s="160">
        <v>6.3</v>
      </c>
      <c r="J100" s="160">
        <v>6.2690000000000001</v>
      </c>
      <c r="K100" s="160">
        <v>6.2380000000000004</v>
      </c>
      <c r="L100" s="160">
        <v>6.2060000000000004</v>
      </c>
      <c r="M100" s="160">
        <v>6.1749999999999998</v>
      </c>
      <c r="N100" s="160">
        <v>6.1429999999999998</v>
      </c>
      <c r="O100" s="160">
        <v>6.1120000000000001</v>
      </c>
      <c r="P100" s="160">
        <v>6.0810000000000004</v>
      </c>
      <c r="Q100" s="160">
        <v>6.0490000000000004</v>
      </c>
      <c r="R100" s="160">
        <v>6.0179999999999998</v>
      </c>
      <c r="S100" s="160">
        <v>5.9859999999999998</v>
      </c>
      <c r="T100" s="160">
        <v>5.9550000000000001</v>
      </c>
      <c r="U100" s="160">
        <v>5.9550000000000001</v>
      </c>
      <c r="V100" s="160">
        <v>5.9550000000000001</v>
      </c>
      <c r="W100" s="160">
        <v>5.9550000000000001</v>
      </c>
      <c r="X100" s="160">
        <v>5.9550000000000001</v>
      </c>
      <c r="Y100" s="160">
        <v>5.9550000000000001</v>
      </c>
      <c r="Z100" s="160">
        <v>5.9550000000000001</v>
      </c>
      <c r="AA100" s="160">
        <v>5.9550000000000001</v>
      </c>
      <c r="AB100" s="160">
        <v>5.9550000000000001</v>
      </c>
      <c r="AC100" s="160">
        <v>5.9550000000000001</v>
      </c>
      <c r="AD100" s="160">
        <v>5.9550000000000001</v>
      </c>
      <c r="AE100" s="160">
        <v>5.9550000000000001</v>
      </c>
      <c r="AF100" s="160">
        <v>5.9550000000000001</v>
      </c>
      <c r="AG100" s="160">
        <v>5.9550000000000001</v>
      </c>
      <c r="AH100" s="160">
        <v>5.9550000000000001</v>
      </c>
      <c r="AI100" s="160">
        <v>5.9550000000000001</v>
      </c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</row>
    <row r="101" spans="2:62" ht="15" x14ac:dyDescent="0.25">
      <c r="B101" s="153"/>
      <c r="D101" s="142"/>
      <c r="E101" s="161" t="s">
        <v>19</v>
      </c>
      <c r="F101" s="162" t="s">
        <v>22</v>
      </c>
      <c r="G101" s="163">
        <v>6.3630000000000004</v>
      </c>
      <c r="H101" s="164">
        <v>6.3479999999999999</v>
      </c>
      <c r="I101" s="164">
        <v>6.3319999999999999</v>
      </c>
      <c r="J101" s="164">
        <v>6.3159999999999998</v>
      </c>
      <c r="K101" s="164">
        <v>6.3</v>
      </c>
      <c r="L101" s="164">
        <v>6.2850000000000001</v>
      </c>
      <c r="M101" s="164">
        <v>6.2690000000000001</v>
      </c>
      <c r="N101" s="164">
        <v>6.2530000000000001</v>
      </c>
      <c r="O101" s="164">
        <v>6.2380000000000004</v>
      </c>
      <c r="P101" s="164">
        <v>6.2220000000000004</v>
      </c>
      <c r="Q101" s="164">
        <v>6.2060000000000004</v>
      </c>
      <c r="R101" s="164">
        <v>6.19</v>
      </c>
      <c r="S101" s="164">
        <v>6.1749999999999998</v>
      </c>
      <c r="T101" s="164">
        <v>6.1589999999999998</v>
      </c>
      <c r="U101" s="164">
        <v>6.1589999999999998</v>
      </c>
      <c r="V101" s="164">
        <v>6.1589999999999998</v>
      </c>
      <c r="W101" s="164">
        <v>6.1589999999999998</v>
      </c>
      <c r="X101" s="164">
        <v>6.1589999999999998</v>
      </c>
      <c r="Y101" s="164">
        <v>6.1589999999999998</v>
      </c>
      <c r="Z101" s="164">
        <v>6.1589999999999998</v>
      </c>
      <c r="AA101" s="164">
        <v>6.1589999999999998</v>
      </c>
      <c r="AB101" s="164">
        <v>6.1589999999999998</v>
      </c>
      <c r="AC101" s="164">
        <v>6.1589999999999998</v>
      </c>
      <c r="AD101" s="164">
        <v>6.1589999999999998</v>
      </c>
      <c r="AE101" s="164">
        <v>6.1589999999999998</v>
      </c>
      <c r="AF101" s="164">
        <v>6.1589999999999998</v>
      </c>
      <c r="AG101" s="164">
        <v>6.1589999999999998</v>
      </c>
      <c r="AH101" s="164">
        <v>6.1589999999999998</v>
      </c>
      <c r="AI101" s="164">
        <v>6.1589999999999998</v>
      </c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</row>
    <row r="102" spans="2:62" ht="15" x14ac:dyDescent="0.25">
      <c r="B102" s="153"/>
      <c r="D102" s="142"/>
      <c r="E102" s="155" t="s">
        <v>18</v>
      </c>
      <c r="F102" s="143" t="s">
        <v>22</v>
      </c>
      <c r="G102" s="158">
        <v>6.3630000000000004</v>
      </c>
      <c r="H102" s="165">
        <v>6.3479999999999999</v>
      </c>
      <c r="I102" s="165">
        <v>6.3319999999999999</v>
      </c>
      <c r="J102" s="165">
        <v>6.3159999999999998</v>
      </c>
      <c r="K102" s="165">
        <v>6.3</v>
      </c>
      <c r="L102" s="165">
        <v>6.2850000000000001</v>
      </c>
      <c r="M102" s="165">
        <v>6.2690000000000001</v>
      </c>
      <c r="N102" s="165">
        <v>6.2530000000000001</v>
      </c>
      <c r="O102" s="165">
        <v>6.2380000000000004</v>
      </c>
      <c r="P102" s="165">
        <v>6.2220000000000004</v>
      </c>
      <c r="Q102" s="165">
        <v>6.2060000000000004</v>
      </c>
      <c r="R102" s="165">
        <v>6.19</v>
      </c>
      <c r="S102" s="165">
        <v>6.1749999999999998</v>
      </c>
      <c r="T102" s="165">
        <v>6.1589999999999998</v>
      </c>
      <c r="U102" s="165">
        <v>6.1589999999999998</v>
      </c>
      <c r="V102" s="165">
        <v>6.1589999999999998</v>
      </c>
      <c r="W102" s="165">
        <v>6.1589999999999998</v>
      </c>
      <c r="X102" s="165">
        <v>6.1589999999999998</v>
      </c>
      <c r="Y102" s="165">
        <v>6.1589999999999998</v>
      </c>
      <c r="Z102" s="165">
        <v>6.1589999999999998</v>
      </c>
      <c r="AA102" s="165">
        <v>6.1589999999999998</v>
      </c>
      <c r="AB102" s="165">
        <v>6.1589999999999998</v>
      </c>
      <c r="AC102" s="165">
        <v>6.1589999999999998</v>
      </c>
      <c r="AD102" s="165">
        <v>6.1589999999999998</v>
      </c>
      <c r="AE102" s="165">
        <v>6.1589999999999998</v>
      </c>
      <c r="AF102" s="165">
        <v>6.1589999999999998</v>
      </c>
      <c r="AG102" s="165">
        <v>6.1589999999999998</v>
      </c>
      <c r="AH102" s="165">
        <v>6.1589999999999998</v>
      </c>
      <c r="AI102" s="165">
        <v>6.1589999999999998</v>
      </c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</row>
    <row r="103" spans="2:62" ht="15.75" hidden="1" thickBot="1" x14ac:dyDescent="0.3">
      <c r="B103" s="153"/>
      <c r="D103" s="142"/>
      <c r="E103" s="155" t="s">
        <v>18</v>
      </c>
      <c r="F103" s="143" t="s">
        <v>129</v>
      </c>
      <c r="G103" s="159">
        <v>6.3630000000000004</v>
      </c>
      <c r="H103" s="159">
        <v>6.3630000000000004</v>
      </c>
      <c r="I103" s="159">
        <v>6.3630000000000004</v>
      </c>
      <c r="J103" s="159">
        <v>6.3630000000000004</v>
      </c>
      <c r="K103" s="159">
        <v>6.3630000000000004</v>
      </c>
      <c r="L103" s="159">
        <v>6.3630000000000004</v>
      </c>
      <c r="M103" s="159">
        <v>6.3630000000000004</v>
      </c>
      <c r="N103" s="159">
        <v>6.3630000000000004</v>
      </c>
      <c r="O103" s="159">
        <v>6.3630000000000004</v>
      </c>
      <c r="P103" s="159">
        <v>6.3630000000000004</v>
      </c>
      <c r="Q103" s="159">
        <v>6.3630000000000004</v>
      </c>
      <c r="R103" s="159">
        <v>6.3630000000000004</v>
      </c>
      <c r="S103" s="159">
        <v>6.3630000000000004</v>
      </c>
      <c r="T103" s="159">
        <v>6.3630000000000004</v>
      </c>
      <c r="U103" s="159">
        <v>6.3630000000000004</v>
      </c>
      <c r="V103" s="159">
        <v>6.3630000000000004</v>
      </c>
      <c r="W103" s="159">
        <v>6.3630000000000004</v>
      </c>
      <c r="X103" s="159">
        <v>6.3630000000000004</v>
      </c>
      <c r="Y103" s="159">
        <v>6.3630000000000004</v>
      </c>
      <c r="Z103" s="159">
        <v>6.3630000000000004</v>
      </c>
      <c r="AA103" s="159">
        <v>6.3630000000000004</v>
      </c>
      <c r="AB103" s="159">
        <v>6.3630000000000004</v>
      </c>
      <c r="AC103" s="159">
        <v>6.3630000000000004</v>
      </c>
      <c r="AD103" s="159">
        <v>6.3630000000000004</v>
      </c>
      <c r="AE103" s="159">
        <v>6.3630000000000004</v>
      </c>
      <c r="AF103" s="159">
        <v>6.3630000000000004</v>
      </c>
      <c r="AG103" s="159">
        <v>6.3630000000000004</v>
      </c>
      <c r="AH103" s="159">
        <v>6.3630000000000004</v>
      </c>
      <c r="AI103" s="159">
        <v>6.3630000000000004</v>
      </c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</row>
    <row r="104" spans="2:62" ht="15" hidden="1" x14ac:dyDescent="0.25">
      <c r="B104" s="153"/>
      <c r="D104" s="142"/>
      <c r="E104" s="155" t="s">
        <v>141</v>
      </c>
      <c r="F104" s="143" t="s">
        <v>128</v>
      </c>
      <c r="G104" s="157">
        <v>6.1959999999999997</v>
      </c>
      <c r="H104" s="157">
        <v>6.1769999999999996</v>
      </c>
      <c r="I104" s="157">
        <v>6.1589999999999998</v>
      </c>
      <c r="J104" s="157">
        <v>6.14</v>
      </c>
      <c r="K104" s="157">
        <v>6.1219999999999999</v>
      </c>
      <c r="L104" s="157">
        <v>6.1029999999999998</v>
      </c>
      <c r="M104" s="157">
        <v>6.085</v>
      </c>
      <c r="N104" s="157">
        <v>6.0659999999999998</v>
      </c>
      <c r="O104" s="157">
        <v>6.048</v>
      </c>
      <c r="P104" s="157">
        <v>6.0289999999999999</v>
      </c>
      <c r="Q104" s="157">
        <v>6.0110000000000001</v>
      </c>
      <c r="R104" s="157">
        <v>5.992</v>
      </c>
      <c r="S104" s="157">
        <v>5.9729999999999999</v>
      </c>
      <c r="T104" s="157">
        <v>5.9550000000000001</v>
      </c>
      <c r="U104" s="157">
        <v>5.9550000000000001</v>
      </c>
      <c r="V104" s="157">
        <v>5.9550000000000001</v>
      </c>
      <c r="W104" s="157">
        <v>5.9550000000000001</v>
      </c>
      <c r="X104" s="157">
        <v>5.9550000000000001</v>
      </c>
      <c r="Y104" s="157">
        <v>5.9550000000000001</v>
      </c>
      <c r="Z104" s="157">
        <v>5.9550000000000001</v>
      </c>
      <c r="AA104" s="157">
        <v>5.9550000000000001</v>
      </c>
      <c r="AB104" s="157">
        <v>5.9550000000000001</v>
      </c>
      <c r="AC104" s="157">
        <v>5.9550000000000001</v>
      </c>
      <c r="AD104" s="157">
        <v>5.9550000000000001</v>
      </c>
      <c r="AE104" s="157">
        <v>5.9550000000000001</v>
      </c>
      <c r="AF104" s="157">
        <v>5.9550000000000001</v>
      </c>
      <c r="AG104" s="157">
        <v>5.9550000000000001</v>
      </c>
      <c r="AH104" s="157">
        <v>5.9550000000000001</v>
      </c>
      <c r="AI104" s="157">
        <v>5.9550000000000001</v>
      </c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</row>
    <row r="105" spans="2:62" ht="15" hidden="1" x14ac:dyDescent="0.25">
      <c r="B105" s="153"/>
      <c r="D105" s="142"/>
      <c r="E105" s="155" t="s">
        <v>141</v>
      </c>
      <c r="F105" s="143" t="s">
        <v>22</v>
      </c>
      <c r="G105" s="158">
        <v>6.1959999999999997</v>
      </c>
      <c r="H105" s="158">
        <v>6.1870000000000003</v>
      </c>
      <c r="I105" s="158">
        <v>6.1769999999999996</v>
      </c>
      <c r="J105" s="158">
        <v>6.1680000000000001</v>
      </c>
      <c r="K105" s="158">
        <v>6.1589999999999998</v>
      </c>
      <c r="L105" s="158">
        <v>6.15</v>
      </c>
      <c r="M105" s="158">
        <v>6.14</v>
      </c>
      <c r="N105" s="158">
        <v>6.1310000000000002</v>
      </c>
      <c r="O105" s="158">
        <v>6.1219999999999999</v>
      </c>
      <c r="P105" s="158">
        <v>6.1120000000000001</v>
      </c>
      <c r="Q105" s="158">
        <v>6.1029999999999998</v>
      </c>
      <c r="R105" s="158">
        <v>6.0940000000000003</v>
      </c>
      <c r="S105" s="158">
        <v>6.085</v>
      </c>
      <c r="T105" s="158">
        <v>6.0750000000000002</v>
      </c>
      <c r="U105" s="158">
        <v>6.0750000000000002</v>
      </c>
      <c r="V105" s="158">
        <v>6.0750000000000002</v>
      </c>
      <c r="W105" s="158">
        <v>6.0750000000000002</v>
      </c>
      <c r="X105" s="158">
        <v>6.0750000000000002</v>
      </c>
      <c r="Y105" s="158">
        <v>6.0750000000000002</v>
      </c>
      <c r="Z105" s="158">
        <v>6.0750000000000002</v>
      </c>
      <c r="AA105" s="158">
        <v>6.0750000000000002</v>
      </c>
      <c r="AB105" s="158">
        <v>6.0750000000000002</v>
      </c>
      <c r="AC105" s="158">
        <v>6.0750000000000002</v>
      </c>
      <c r="AD105" s="158">
        <v>6.0750000000000002</v>
      </c>
      <c r="AE105" s="158">
        <v>6.0750000000000002</v>
      </c>
      <c r="AF105" s="158">
        <v>6.0750000000000002</v>
      </c>
      <c r="AG105" s="158">
        <v>6.0750000000000002</v>
      </c>
      <c r="AH105" s="158">
        <v>6.0750000000000002</v>
      </c>
      <c r="AI105" s="158">
        <v>6.0750000000000002</v>
      </c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</row>
    <row r="106" spans="2:62" ht="15.75" hidden="1" thickBot="1" x14ac:dyDescent="0.3">
      <c r="B106" s="153"/>
      <c r="D106" s="142"/>
      <c r="E106" s="155" t="s">
        <v>141</v>
      </c>
      <c r="F106" s="143" t="s">
        <v>129</v>
      </c>
      <c r="G106" s="159">
        <v>6.1959999999999997</v>
      </c>
      <c r="H106" s="159">
        <v>6.1959999999999997</v>
      </c>
      <c r="I106" s="159">
        <v>6.1959999999999997</v>
      </c>
      <c r="J106" s="159">
        <v>6.1959999999999997</v>
      </c>
      <c r="K106" s="159">
        <v>6.1959999999999997</v>
      </c>
      <c r="L106" s="159">
        <v>6.1959999999999997</v>
      </c>
      <c r="M106" s="159">
        <v>6.1959999999999997</v>
      </c>
      <c r="N106" s="159">
        <v>6.1959999999999997</v>
      </c>
      <c r="O106" s="159">
        <v>6.1959999999999997</v>
      </c>
      <c r="P106" s="159">
        <v>6.1959999999999997</v>
      </c>
      <c r="Q106" s="159">
        <v>6.1959999999999997</v>
      </c>
      <c r="R106" s="159">
        <v>6.1959999999999997</v>
      </c>
      <c r="S106" s="159">
        <v>6.1959999999999997</v>
      </c>
      <c r="T106" s="159">
        <v>6.1959999999999997</v>
      </c>
      <c r="U106" s="159">
        <v>6.1959999999999997</v>
      </c>
      <c r="V106" s="159">
        <v>6.1959999999999997</v>
      </c>
      <c r="W106" s="159">
        <v>6.1959999999999997</v>
      </c>
      <c r="X106" s="159">
        <v>6.1959999999999997</v>
      </c>
      <c r="Y106" s="159">
        <v>6.1959999999999997</v>
      </c>
      <c r="Z106" s="159">
        <v>6.1959999999999997</v>
      </c>
      <c r="AA106" s="159">
        <v>6.1959999999999997</v>
      </c>
      <c r="AB106" s="159">
        <v>6.1959999999999997</v>
      </c>
      <c r="AC106" s="159">
        <v>6.1959999999999997</v>
      </c>
      <c r="AD106" s="159">
        <v>6.1959999999999997</v>
      </c>
      <c r="AE106" s="159">
        <v>6.1959999999999997</v>
      </c>
      <c r="AF106" s="159">
        <v>6.1959999999999997</v>
      </c>
      <c r="AG106" s="159">
        <v>6.1959999999999997</v>
      </c>
      <c r="AH106" s="159">
        <v>6.1959999999999997</v>
      </c>
      <c r="AI106" s="159">
        <v>6.1959999999999997</v>
      </c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</row>
    <row r="107" spans="2:62" ht="15" hidden="1" x14ac:dyDescent="0.25">
      <c r="B107" s="153"/>
      <c r="D107" s="142"/>
      <c r="E107" s="155" t="s">
        <v>20</v>
      </c>
      <c r="F107" s="143" t="s">
        <v>128</v>
      </c>
      <c r="G107" s="157">
        <v>6.0679999999999996</v>
      </c>
      <c r="H107" s="157">
        <v>6.0609999999999999</v>
      </c>
      <c r="I107" s="157">
        <v>6.0540000000000003</v>
      </c>
      <c r="J107" s="157">
        <v>6.0469999999999997</v>
      </c>
      <c r="K107" s="157">
        <v>6.04</v>
      </c>
      <c r="L107" s="157">
        <v>6.0339999999999998</v>
      </c>
      <c r="M107" s="157">
        <v>6.0270000000000001</v>
      </c>
      <c r="N107" s="157">
        <v>6.02</v>
      </c>
      <c r="O107" s="157">
        <v>6.0129999999999999</v>
      </c>
      <c r="P107" s="157">
        <v>6.0060000000000002</v>
      </c>
      <c r="Q107" s="157">
        <v>5.9989999999999997</v>
      </c>
      <c r="R107" s="157">
        <v>5.9930000000000003</v>
      </c>
      <c r="S107" s="157">
        <v>5.9859999999999998</v>
      </c>
      <c r="T107" s="157">
        <v>5.9790000000000001</v>
      </c>
      <c r="U107" s="157">
        <v>5.9790000000000001</v>
      </c>
      <c r="V107" s="157">
        <v>5.9790000000000001</v>
      </c>
      <c r="W107" s="157">
        <v>5.9790000000000001</v>
      </c>
      <c r="X107" s="157">
        <v>5.9790000000000001</v>
      </c>
      <c r="Y107" s="157">
        <v>5.9790000000000001</v>
      </c>
      <c r="Z107" s="157">
        <v>5.9790000000000001</v>
      </c>
      <c r="AA107" s="157">
        <v>5.9790000000000001</v>
      </c>
      <c r="AB107" s="157">
        <v>5.9790000000000001</v>
      </c>
      <c r="AC107" s="157">
        <v>5.9790000000000001</v>
      </c>
      <c r="AD107" s="157">
        <v>5.9790000000000001</v>
      </c>
      <c r="AE107" s="157">
        <v>5.9790000000000001</v>
      </c>
      <c r="AF107" s="157">
        <v>5.9790000000000001</v>
      </c>
      <c r="AG107" s="157">
        <v>5.9790000000000001</v>
      </c>
      <c r="AH107" s="157">
        <v>5.9790000000000001</v>
      </c>
      <c r="AI107" s="157">
        <v>5.9790000000000001</v>
      </c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</row>
    <row r="108" spans="2:62" ht="15" x14ac:dyDescent="0.25">
      <c r="B108" s="153"/>
      <c r="D108" s="142"/>
      <c r="E108" s="155" t="s">
        <v>20</v>
      </c>
      <c r="F108" s="143" t="s">
        <v>22</v>
      </c>
      <c r="G108" s="158">
        <v>6.0679999999999996</v>
      </c>
      <c r="H108" s="158">
        <v>6.0640000000000001</v>
      </c>
      <c r="I108" s="158">
        <v>6.0609999999999999</v>
      </c>
      <c r="J108" s="158">
        <v>6.0570000000000004</v>
      </c>
      <c r="K108" s="158">
        <v>6.0540000000000003</v>
      </c>
      <c r="L108" s="158">
        <v>6.0510000000000002</v>
      </c>
      <c r="M108" s="158">
        <v>6.0469999999999997</v>
      </c>
      <c r="N108" s="158">
        <v>6.0439999999999996</v>
      </c>
      <c r="O108" s="158">
        <v>6.04</v>
      </c>
      <c r="P108" s="158">
        <v>6.0369999999999999</v>
      </c>
      <c r="Q108" s="158">
        <v>6.0339999999999998</v>
      </c>
      <c r="R108" s="158">
        <v>6.03</v>
      </c>
      <c r="S108" s="158">
        <v>6.0270000000000001</v>
      </c>
      <c r="T108" s="158">
        <v>6.0229999999999997</v>
      </c>
      <c r="U108" s="158">
        <v>6.0229999999999997</v>
      </c>
      <c r="V108" s="158">
        <v>6.0229999999999997</v>
      </c>
      <c r="W108" s="158">
        <v>6.0229999999999997</v>
      </c>
      <c r="X108" s="158">
        <v>6.0229999999999997</v>
      </c>
      <c r="Y108" s="158">
        <v>6.0229999999999997</v>
      </c>
      <c r="Z108" s="158">
        <v>6.0229999999999997</v>
      </c>
      <c r="AA108" s="158">
        <v>6.0229999999999997</v>
      </c>
      <c r="AB108" s="158">
        <v>6.0229999999999997</v>
      </c>
      <c r="AC108" s="158">
        <v>6.0229999999999997</v>
      </c>
      <c r="AD108" s="158">
        <v>6.0229999999999997</v>
      </c>
      <c r="AE108" s="158">
        <v>6.0229999999999997</v>
      </c>
      <c r="AF108" s="158">
        <v>6.0229999999999997</v>
      </c>
      <c r="AG108" s="158">
        <v>6.0229999999999997</v>
      </c>
      <c r="AH108" s="158">
        <v>6.0229999999999997</v>
      </c>
      <c r="AI108" s="158">
        <v>6.0229999999999997</v>
      </c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</row>
    <row r="109" spans="2:62" ht="15.75" hidden="1" thickBot="1" x14ac:dyDescent="0.3">
      <c r="B109" s="153"/>
      <c r="D109" s="142"/>
      <c r="E109" s="155" t="s">
        <v>20</v>
      </c>
      <c r="F109" s="143" t="s">
        <v>129</v>
      </c>
      <c r="G109" s="159">
        <v>6.0679999999999996</v>
      </c>
      <c r="H109" s="159">
        <v>6.0679999999999996</v>
      </c>
      <c r="I109" s="159">
        <v>6.0679999999999996</v>
      </c>
      <c r="J109" s="159">
        <v>6.0679999999999996</v>
      </c>
      <c r="K109" s="159">
        <v>6.0679999999999996</v>
      </c>
      <c r="L109" s="159">
        <v>6.0679999999999996</v>
      </c>
      <c r="M109" s="159">
        <v>6.0679999999999996</v>
      </c>
      <c r="N109" s="159">
        <v>6.0679999999999996</v>
      </c>
      <c r="O109" s="159">
        <v>6.0679999999999996</v>
      </c>
      <c r="P109" s="159">
        <v>6.0679999999999996</v>
      </c>
      <c r="Q109" s="159">
        <v>6.0679999999999996</v>
      </c>
      <c r="R109" s="159">
        <v>6.0679999999999996</v>
      </c>
      <c r="S109" s="159">
        <v>6.0679999999999996</v>
      </c>
      <c r="T109" s="159">
        <v>6.0679999999999996</v>
      </c>
      <c r="U109" s="159">
        <v>6.0679999999999996</v>
      </c>
      <c r="V109" s="159">
        <v>6.0679999999999996</v>
      </c>
      <c r="W109" s="159">
        <v>6.0679999999999996</v>
      </c>
      <c r="X109" s="159">
        <v>6.0679999999999996</v>
      </c>
      <c r="Y109" s="159">
        <v>6.0679999999999996</v>
      </c>
      <c r="Z109" s="159">
        <v>6.0679999999999996</v>
      </c>
      <c r="AA109" s="159">
        <v>6.0679999999999996</v>
      </c>
      <c r="AB109" s="159">
        <v>6.0679999999999996</v>
      </c>
      <c r="AC109" s="159">
        <v>6.0679999999999996</v>
      </c>
      <c r="AD109" s="159">
        <v>6.0679999999999996</v>
      </c>
      <c r="AE109" s="159">
        <v>6.0679999999999996</v>
      </c>
      <c r="AF109" s="159">
        <v>6.0679999999999996</v>
      </c>
      <c r="AG109" s="159">
        <v>6.0679999999999996</v>
      </c>
      <c r="AH109" s="159">
        <v>6.0679999999999996</v>
      </c>
      <c r="AI109" s="159">
        <v>6.0679999999999996</v>
      </c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</row>
    <row r="110" spans="2:62" ht="15.75" hidden="1" thickTop="1" x14ac:dyDescent="0.25">
      <c r="B110" s="153"/>
      <c r="D110" s="142"/>
      <c r="E110" s="155" t="s">
        <v>142</v>
      </c>
      <c r="F110" s="143" t="s">
        <v>128</v>
      </c>
      <c r="G110" s="157">
        <v>7.22</v>
      </c>
      <c r="H110" s="160">
        <v>7.1619999999999999</v>
      </c>
      <c r="I110" s="160">
        <v>7.1050000000000004</v>
      </c>
      <c r="J110" s="160">
        <v>7.048</v>
      </c>
      <c r="K110" s="160">
        <v>6.99</v>
      </c>
      <c r="L110" s="160">
        <v>6.9329999999999998</v>
      </c>
      <c r="M110" s="160">
        <v>6.875</v>
      </c>
      <c r="N110" s="160">
        <v>6.8179999999999996</v>
      </c>
      <c r="O110" s="160">
        <v>6.7610000000000001</v>
      </c>
      <c r="P110" s="160">
        <v>6.7030000000000003</v>
      </c>
      <c r="Q110" s="160">
        <v>6.6459999999999999</v>
      </c>
      <c r="R110" s="160">
        <v>6.5890000000000004</v>
      </c>
      <c r="S110" s="160">
        <v>6.5309999999999997</v>
      </c>
      <c r="T110" s="160">
        <v>6.4740000000000002</v>
      </c>
      <c r="U110" s="160">
        <v>6.4740000000000002</v>
      </c>
      <c r="V110" s="160">
        <v>6.4740000000000002</v>
      </c>
      <c r="W110" s="160">
        <v>6.4740000000000002</v>
      </c>
      <c r="X110" s="160">
        <v>6.4740000000000002</v>
      </c>
      <c r="Y110" s="160">
        <v>6.4740000000000002</v>
      </c>
      <c r="Z110" s="160">
        <v>6.4740000000000002</v>
      </c>
      <c r="AA110" s="160">
        <v>6.4740000000000002</v>
      </c>
      <c r="AB110" s="160">
        <v>6.4740000000000002</v>
      </c>
      <c r="AC110" s="160">
        <v>6.4740000000000002</v>
      </c>
      <c r="AD110" s="160">
        <v>6.4740000000000002</v>
      </c>
      <c r="AE110" s="160">
        <v>6.4740000000000002</v>
      </c>
      <c r="AF110" s="160">
        <v>6.4740000000000002</v>
      </c>
      <c r="AG110" s="160">
        <v>6.4740000000000002</v>
      </c>
      <c r="AH110" s="160">
        <v>6.4740000000000002</v>
      </c>
      <c r="AI110" s="160">
        <v>6.4740000000000002</v>
      </c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</row>
    <row r="111" spans="2:62" ht="15" hidden="1" x14ac:dyDescent="0.25">
      <c r="B111" s="153"/>
      <c r="D111" s="142"/>
      <c r="E111" s="155" t="s">
        <v>142</v>
      </c>
      <c r="F111" s="143" t="s">
        <v>22</v>
      </c>
      <c r="G111" s="158">
        <v>7.22</v>
      </c>
      <c r="H111" s="165">
        <v>7.1909999999999998</v>
      </c>
      <c r="I111" s="165">
        <v>7.1619999999999999</v>
      </c>
      <c r="J111" s="165">
        <v>7.1340000000000003</v>
      </c>
      <c r="K111" s="165">
        <v>7.1050000000000004</v>
      </c>
      <c r="L111" s="165">
        <v>7.0759999999999996</v>
      </c>
      <c r="M111" s="165">
        <v>7.048</v>
      </c>
      <c r="N111" s="165">
        <v>7.0190000000000001</v>
      </c>
      <c r="O111" s="165">
        <v>6.99</v>
      </c>
      <c r="P111" s="165">
        <v>6.9610000000000003</v>
      </c>
      <c r="Q111" s="165">
        <v>6.9329999999999998</v>
      </c>
      <c r="R111" s="165">
        <v>6.9039999999999999</v>
      </c>
      <c r="S111" s="165">
        <v>6.875</v>
      </c>
      <c r="T111" s="165">
        <v>6.8470000000000004</v>
      </c>
      <c r="U111" s="165">
        <v>6.8470000000000004</v>
      </c>
      <c r="V111" s="165">
        <v>6.8470000000000004</v>
      </c>
      <c r="W111" s="165">
        <v>6.8470000000000004</v>
      </c>
      <c r="X111" s="165">
        <v>6.8470000000000004</v>
      </c>
      <c r="Y111" s="165">
        <v>6.8470000000000004</v>
      </c>
      <c r="Z111" s="165">
        <v>6.8470000000000004</v>
      </c>
      <c r="AA111" s="165">
        <v>6.8470000000000004</v>
      </c>
      <c r="AB111" s="165">
        <v>6.8470000000000004</v>
      </c>
      <c r="AC111" s="165">
        <v>6.8470000000000004</v>
      </c>
      <c r="AD111" s="165">
        <v>6.8470000000000004</v>
      </c>
      <c r="AE111" s="165">
        <v>6.8470000000000004</v>
      </c>
      <c r="AF111" s="165">
        <v>6.8470000000000004</v>
      </c>
      <c r="AG111" s="165">
        <v>6.8470000000000004</v>
      </c>
      <c r="AH111" s="165">
        <v>6.8470000000000004</v>
      </c>
      <c r="AI111" s="165">
        <v>6.8470000000000004</v>
      </c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</row>
    <row r="112" spans="2:62" ht="15.75" hidden="1" thickBot="1" x14ac:dyDescent="0.3">
      <c r="B112" s="153"/>
      <c r="D112" s="142"/>
      <c r="E112" s="155" t="s">
        <v>142</v>
      </c>
      <c r="F112" s="143" t="s">
        <v>129</v>
      </c>
      <c r="G112" s="159">
        <v>7.22</v>
      </c>
      <c r="H112" s="159">
        <v>7.22</v>
      </c>
      <c r="I112" s="159">
        <v>7.22</v>
      </c>
      <c r="J112" s="159">
        <v>7.22</v>
      </c>
      <c r="K112" s="159">
        <v>7.22</v>
      </c>
      <c r="L112" s="159">
        <v>7.22</v>
      </c>
      <c r="M112" s="159">
        <v>7.22</v>
      </c>
      <c r="N112" s="159">
        <v>7.22</v>
      </c>
      <c r="O112" s="159">
        <v>7.22</v>
      </c>
      <c r="P112" s="159">
        <v>7.22</v>
      </c>
      <c r="Q112" s="159">
        <v>7.22</v>
      </c>
      <c r="R112" s="159">
        <v>7.22</v>
      </c>
      <c r="S112" s="159">
        <v>7.22</v>
      </c>
      <c r="T112" s="159">
        <v>7.22</v>
      </c>
      <c r="U112" s="159">
        <v>7.22</v>
      </c>
      <c r="V112" s="159">
        <v>7.22</v>
      </c>
      <c r="W112" s="159">
        <v>7.22</v>
      </c>
      <c r="X112" s="159">
        <v>7.22</v>
      </c>
      <c r="Y112" s="159">
        <v>7.22</v>
      </c>
      <c r="Z112" s="159">
        <v>7.22</v>
      </c>
      <c r="AA112" s="159">
        <v>7.22</v>
      </c>
      <c r="AB112" s="159">
        <v>7.22</v>
      </c>
      <c r="AC112" s="159">
        <v>7.22</v>
      </c>
      <c r="AD112" s="159">
        <v>7.22</v>
      </c>
      <c r="AE112" s="159">
        <v>7.22</v>
      </c>
      <c r="AF112" s="159">
        <v>7.22</v>
      </c>
      <c r="AG112" s="159">
        <v>7.22</v>
      </c>
      <c r="AH112" s="159">
        <v>7.22</v>
      </c>
      <c r="AI112" s="159">
        <v>7.22</v>
      </c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</row>
    <row r="113" spans="2:62" ht="15.75" hidden="1" thickTop="1" x14ac:dyDescent="0.25">
      <c r="B113" s="153"/>
      <c r="D113" s="142"/>
      <c r="E113" s="155" t="s">
        <v>143</v>
      </c>
      <c r="F113" s="143" t="s">
        <v>128</v>
      </c>
      <c r="G113" s="157">
        <v>7.0069999999999997</v>
      </c>
      <c r="H113" s="160">
        <v>6.9660000000000002</v>
      </c>
      <c r="I113" s="160">
        <v>6.9249999999999998</v>
      </c>
      <c r="J113" s="160">
        <v>6.8840000000000003</v>
      </c>
      <c r="K113" s="160">
        <v>6.843</v>
      </c>
      <c r="L113" s="160">
        <v>6.8019999999999996</v>
      </c>
      <c r="M113" s="160">
        <v>6.7610000000000001</v>
      </c>
      <c r="N113" s="160">
        <v>6.72</v>
      </c>
      <c r="O113" s="160">
        <v>6.6790000000000003</v>
      </c>
      <c r="P113" s="160">
        <v>6.6379999999999999</v>
      </c>
      <c r="Q113" s="160">
        <v>6.5970000000000004</v>
      </c>
      <c r="R113" s="160">
        <v>6.556</v>
      </c>
      <c r="S113" s="160">
        <v>6.5149999999999997</v>
      </c>
      <c r="T113" s="160">
        <v>6.4740000000000002</v>
      </c>
      <c r="U113" s="160">
        <v>6.4740000000000002</v>
      </c>
      <c r="V113" s="160">
        <v>6.4740000000000002</v>
      </c>
      <c r="W113" s="160">
        <v>6.4740000000000002</v>
      </c>
      <c r="X113" s="160">
        <v>6.4740000000000002</v>
      </c>
      <c r="Y113" s="160">
        <v>6.4740000000000002</v>
      </c>
      <c r="Z113" s="160">
        <v>6.4740000000000002</v>
      </c>
      <c r="AA113" s="160">
        <v>6.4740000000000002</v>
      </c>
      <c r="AB113" s="160">
        <v>6.4740000000000002</v>
      </c>
      <c r="AC113" s="160">
        <v>6.4740000000000002</v>
      </c>
      <c r="AD113" s="160">
        <v>6.4740000000000002</v>
      </c>
      <c r="AE113" s="160">
        <v>6.4740000000000002</v>
      </c>
      <c r="AF113" s="160">
        <v>6.4740000000000002</v>
      </c>
      <c r="AG113" s="160">
        <v>6.4740000000000002</v>
      </c>
      <c r="AH113" s="160">
        <v>6.4740000000000002</v>
      </c>
      <c r="AI113" s="160">
        <v>6.4740000000000002</v>
      </c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</row>
    <row r="114" spans="2:62" ht="15" hidden="1" x14ac:dyDescent="0.25">
      <c r="B114" s="153"/>
      <c r="D114" s="142"/>
      <c r="E114" s="155" t="s">
        <v>143</v>
      </c>
      <c r="F114" s="143" t="s">
        <v>22</v>
      </c>
      <c r="G114" s="158">
        <v>7.0069999999999997</v>
      </c>
      <c r="H114" s="165">
        <v>6.9859999999999998</v>
      </c>
      <c r="I114" s="165">
        <v>6.9660000000000002</v>
      </c>
      <c r="J114" s="165">
        <v>6.9450000000000003</v>
      </c>
      <c r="K114" s="165">
        <v>6.9249999999999998</v>
      </c>
      <c r="L114" s="165">
        <v>6.9039999999999999</v>
      </c>
      <c r="M114" s="165">
        <v>6.8840000000000003</v>
      </c>
      <c r="N114" s="165">
        <v>6.8630000000000004</v>
      </c>
      <c r="O114" s="165">
        <v>6.843</v>
      </c>
      <c r="P114" s="165">
        <v>6.8220000000000001</v>
      </c>
      <c r="Q114" s="165">
        <v>6.8019999999999996</v>
      </c>
      <c r="R114" s="165">
        <v>6.7809999999999997</v>
      </c>
      <c r="S114" s="165">
        <v>6.7610000000000001</v>
      </c>
      <c r="T114" s="165">
        <v>6.74</v>
      </c>
      <c r="U114" s="165">
        <v>6.74</v>
      </c>
      <c r="V114" s="165">
        <v>6.74</v>
      </c>
      <c r="W114" s="165">
        <v>6.74</v>
      </c>
      <c r="X114" s="165">
        <v>6.74</v>
      </c>
      <c r="Y114" s="165">
        <v>6.74</v>
      </c>
      <c r="Z114" s="165">
        <v>6.74</v>
      </c>
      <c r="AA114" s="165">
        <v>6.74</v>
      </c>
      <c r="AB114" s="165">
        <v>6.74</v>
      </c>
      <c r="AC114" s="165">
        <v>6.74</v>
      </c>
      <c r="AD114" s="165">
        <v>6.74</v>
      </c>
      <c r="AE114" s="165">
        <v>6.74</v>
      </c>
      <c r="AF114" s="165">
        <v>6.74</v>
      </c>
      <c r="AG114" s="165">
        <v>6.74</v>
      </c>
      <c r="AH114" s="165">
        <v>6.74</v>
      </c>
      <c r="AI114" s="165">
        <v>6.74</v>
      </c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</row>
    <row r="115" spans="2:62" ht="15.75" hidden="1" thickBot="1" x14ac:dyDescent="0.3">
      <c r="B115" s="153"/>
      <c r="D115" s="142"/>
      <c r="E115" s="155" t="s">
        <v>143</v>
      </c>
      <c r="F115" s="143" t="s">
        <v>129</v>
      </c>
      <c r="G115" s="159">
        <v>7.0069999999999997</v>
      </c>
      <c r="H115" s="159">
        <v>7.0069999999999997</v>
      </c>
      <c r="I115" s="159">
        <v>7.0069999999999997</v>
      </c>
      <c r="J115" s="159">
        <v>7.0069999999999997</v>
      </c>
      <c r="K115" s="159">
        <v>7.0069999999999997</v>
      </c>
      <c r="L115" s="159">
        <v>7.0069999999999997</v>
      </c>
      <c r="M115" s="159">
        <v>7.0069999999999997</v>
      </c>
      <c r="N115" s="159">
        <v>7.0069999999999997</v>
      </c>
      <c r="O115" s="159">
        <v>7.0069999999999997</v>
      </c>
      <c r="P115" s="159">
        <v>7.0069999999999997</v>
      </c>
      <c r="Q115" s="159">
        <v>7.0069999999999997</v>
      </c>
      <c r="R115" s="159">
        <v>7.0069999999999997</v>
      </c>
      <c r="S115" s="159">
        <v>7.0069999999999997</v>
      </c>
      <c r="T115" s="159">
        <v>7.0069999999999997</v>
      </c>
      <c r="U115" s="159">
        <v>7.0069999999999997</v>
      </c>
      <c r="V115" s="159">
        <v>7.0069999999999997</v>
      </c>
      <c r="W115" s="159">
        <v>7.0069999999999997</v>
      </c>
      <c r="X115" s="159">
        <v>7.0069999999999997</v>
      </c>
      <c r="Y115" s="159">
        <v>7.0069999999999997</v>
      </c>
      <c r="Z115" s="159">
        <v>7.0069999999999997</v>
      </c>
      <c r="AA115" s="159">
        <v>7.0069999999999997</v>
      </c>
      <c r="AB115" s="159">
        <v>7.0069999999999997</v>
      </c>
      <c r="AC115" s="159">
        <v>7.0069999999999997</v>
      </c>
      <c r="AD115" s="159">
        <v>7.0069999999999997</v>
      </c>
      <c r="AE115" s="159">
        <v>7.0069999999999997</v>
      </c>
      <c r="AF115" s="159">
        <v>7.0069999999999997</v>
      </c>
      <c r="AG115" s="159">
        <v>7.0069999999999997</v>
      </c>
      <c r="AH115" s="159">
        <v>7.0069999999999997</v>
      </c>
      <c r="AI115" s="159">
        <v>7.0069999999999997</v>
      </c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</row>
    <row r="116" spans="2:62" ht="15.75" hidden="1" thickTop="1" x14ac:dyDescent="0.25">
      <c r="B116" s="153"/>
      <c r="D116" s="166"/>
      <c r="E116" s="155" t="s">
        <v>144</v>
      </c>
      <c r="F116" s="143" t="s">
        <v>128</v>
      </c>
      <c r="G116" s="157">
        <v>6.8479999999999999</v>
      </c>
      <c r="H116" s="160">
        <v>6.8220000000000001</v>
      </c>
      <c r="I116" s="160">
        <v>6.7949999999999999</v>
      </c>
      <c r="J116" s="160">
        <v>6.7690000000000001</v>
      </c>
      <c r="K116" s="160">
        <v>6.7430000000000003</v>
      </c>
      <c r="L116" s="160">
        <v>6.7160000000000002</v>
      </c>
      <c r="M116" s="160">
        <v>6.69</v>
      </c>
      <c r="N116" s="160">
        <v>6.6639999999999997</v>
      </c>
      <c r="O116" s="160">
        <v>6.6369999999999996</v>
      </c>
      <c r="P116" s="160">
        <v>6.6109999999999998</v>
      </c>
      <c r="Q116" s="160">
        <v>6.585</v>
      </c>
      <c r="R116" s="160">
        <v>6.5579999999999998</v>
      </c>
      <c r="S116" s="160">
        <v>6.532</v>
      </c>
      <c r="T116" s="160">
        <v>6.5060000000000002</v>
      </c>
      <c r="U116" s="160">
        <v>6.5060000000000002</v>
      </c>
      <c r="V116" s="160">
        <v>6.5060000000000002</v>
      </c>
      <c r="W116" s="160">
        <v>6.5060000000000002</v>
      </c>
      <c r="X116" s="160">
        <v>6.5060000000000002</v>
      </c>
      <c r="Y116" s="160">
        <v>6.5060000000000002</v>
      </c>
      <c r="Z116" s="160">
        <v>6.5060000000000002</v>
      </c>
      <c r="AA116" s="160">
        <v>6.5060000000000002</v>
      </c>
      <c r="AB116" s="160">
        <v>6.5060000000000002</v>
      </c>
      <c r="AC116" s="160">
        <v>6.5060000000000002</v>
      </c>
      <c r="AD116" s="160">
        <v>6.5060000000000002</v>
      </c>
      <c r="AE116" s="160">
        <v>6.5060000000000002</v>
      </c>
      <c r="AF116" s="160">
        <v>6.5060000000000002</v>
      </c>
      <c r="AG116" s="160">
        <v>6.5060000000000002</v>
      </c>
      <c r="AH116" s="160">
        <v>6.5060000000000002</v>
      </c>
      <c r="AI116" s="160">
        <v>6.5060000000000002</v>
      </c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</row>
    <row r="117" spans="2:62" ht="15" hidden="1" x14ac:dyDescent="0.25">
      <c r="B117" s="153"/>
      <c r="D117" s="166"/>
      <c r="E117" s="155" t="s">
        <v>144</v>
      </c>
      <c r="F117" s="143" t="s">
        <v>22</v>
      </c>
      <c r="G117" s="158">
        <v>6.8479999999999999</v>
      </c>
      <c r="H117" s="165">
        <v>6.835</v>
      </c>
      <c r="I117" s="165">
        <v>6.8220000000000001</v>
      </c>
      <c r="J117" s="165">
        <v>6.8079999999999998</v>
      </c>
      <c r="K117" s="165">
        <v>6.7949999999999999</v>
      </c>
      <c r="L117" s="165">
        <v>6.782</v>
      </c>
      <c r="M117" s="165">
        <v>6.7690000000000001</v>
      </c>
      <c r="N117" s="165">
        <v>6.7560000000000002</v>
      </c>
      <c r="O117" s="165">
        <v>6.7430000000000003</v>
      </c>
      <c r="P117" s="165">
        <v>6.73</v>
      </c>
      <c r="Q117" s="165">
        <v>6.7160000000000002</v>
      </c>
      <c r="R117" s="165">
        <v>6.7030000000000003</v>
      </c>
      <c r="S117" s="165">
        <v>6.69</v>
      </c>
      <c r="T117" s="165">
        <v>6.6769999999999996</v>
      </c>
      <c r="U117" s="165">
        <v>6.6769999999999996</v>
      </c>
      <c r="V117" s="165">
        <v>6.6769999999999996</v>
      </c>
      <c r="W117" s="165">
        <v>6.6769999999999996</v>
      </c>
      <c r="X117" s="165">
        <v>6.6769999999999996</v>
      </c>
      <c r="Y117" s="165">
        <v>6.6769999999999996</v>
      </c>
      <c r="Z117" s="165">
        <v>6.6769999999999996</v>
      </c>
      <c r="AA117" s="165">
        <v>6.6769999999999996</v>
      </c>
      <c r="AB117" s="165">
        <v>6.6769999999999996</v>
      </c>
      <c r="AC117" s="165">
        <v>6.6769999999999996</v>
      </c>
      <c r="AD117" s="165">
        <v>6.6769999999999996</v>
      </c>
      <c r="AE117" s="165">
        <v>6.6769999999999996</v>
      </c>
      <c r="AF117" s="165">
        <v>6.6769999999999996</v>
      </c>
      <c r="AG117" s="165">
        <v>6.6769999999999996</v>
      </c>
      <c r="AH117" s="165">
        <v>6.6769999999999996</v>
      </c>
      <c r="AI117" s="165">
        <v>6.6769999999999996</v>
      </c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</row>
    <row r="118" spans="2:62" ht="15.75" hidden="1" thickBot="1" x14ac:dyDescent="0.3">
      <c r="B118" s="153"/>
      <c r="D118" s="166"/>
      <c r="E118" s="155" t="s">
        <v>144</v>
      </c>
      <c r="F118" s="143" t="s">
        <v>129</v>
      </c>
      <c r="G118" s="159">
        <v>6.8479999999999999</v>
      </c>
      <c r="H118" s="159">
        <v>6.8479999999999999</v>
      </c>
      <c r="I118" s="159">
        <v>6.8479999999999999</v>
      </c>
      <c r="J118" s="159">
        <v>6.8479999999999999</v>
      </c>
      <c r="K118" s="159">
        <v>6.8479999999999999</v>
      </c>
      <c r="L118" s="159">
        <v>6.8479999999999999</v>
      </c>
      <c r="M118" s="159">
        <v>6.8479999999999999</v>
      </c>
      <c r="N118" s="159">
        <v>6.8479999999999999</v>
      </c>
      <c r="O118" s="159">
        <v>6.8479999999999999</v>
      </c>
      <c r="P118" s="159">
        <v>6.8479999999999999</v>
      </c>
      <c r="Q118" s="159">
        <v>6.8479999999999999</v>
      </c>
      <c r="R118" s="159">
        <v>6.8479999999999999</v>
      </c>
      <c r="S118" s="159">
        <v>6.8479999999999999</v>
      </c>
      <c r="T118" s="159">
        <v>6.8479999999999999</v>
      </c>
      <c r="U118" s="159">
        <v>6.8479999999999999</v>
      </c>
      <c r="V118" s="159">
        <v>6.8479999999999999</v>
      </c>
      <c r="W118" s="159">
        <v>6.8479999999999999</v>
      </c>
      <c r="X118" s="159">
        <v>6.8479999999999999</v>
      </c>
      <c r="Y118" s="159">
        <v>6.8479999999999999</v>
      </c>
      <c r="Z118" s="159">
        <v>6.8479999999999999</v>
      </c>
      <c r="AA118" s="159">
        <v>6.8479999999999999</v>
      </c>
      <c r="AB118" s="159">
        <v>6.8479999999999999</v>
      </c>
      <c r="AC118" s="159">
        <v>6.8479999999999999</v>
      </c>
      <c r="AD118" s="159">
        <v>6.8479999999999999</v>
      </c>
      <c r="AE118" s="159">
        <v>6.8479999999999999</v>
      </c>
      <c r="AF118" s="159">
        <v>6.8479999999999999</v>
      </c>
      <c r="AG118" s="159">
        <v>6.8479999999999999</v>
      </c>
      <c r="AH118" s="159">
        <v>6.8479999999999999</v>
      </c>
      <c r="AI118" s="159">
        <v>6.8479999999999999</v>
      </c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</row>
    <row r="119" spans="2:62" ht="15.75" hidden="1" thickTop="1" x14ac:dyDescent="0.25">
      <c r="B119" s="153"/>
      <c r="D119" s="166"/>
      <c r="E119" s="155" t="s">
        <v>145</v>
      </c>
      <c r="F119" s="143" t="s">
        <v>128</v>
      </c>
      <c r="G119" s="157">
        <v>7.26</v>
      </c>
      <c r="H119" s="160">
        <v>7.2009999999999996</v>
      </c>
      <c r="I119" s="160">
        <v>7.1420000000000003</v>
      </c>
      <c r="J119" s="160">
        <v>7.0830000000000002</v>
      </c>
      <c r="K119" s="160">
        <v>7.0250000000000004</v>
      </c>
      <c r="L119" s="160">
        <v>6.9660000000000002</v>
      </c>
      <c r="M119" s="160">
        <v>6.907</v>
      </c>
      <c r="N119" s="160">
        <v>6.8479999999999999</v>
      </c>
      <c r="O119" s="160">
        <v>6.79</v>
      </c>
      <c r="P119" s="160">
        <v>6.7309999999999999</v>
      </c>
      <c r="Q119" s="160">
        <v>6.6719999999999997</v>
      </c>
      <c r="R119" s="160">
        <v>6.6139999999999999</v>
      </c>
      <c r="S119" s="160">
        <v>6.5549999999999997</v>
      </c>
      <c r="T119" s="160">
        <v>6.4960000000000004</v>
      </c>
      <c r="U119" s="160">
        <v>6.4960000000000004</v>
      </c>
      <c r="V119" s="160">
        <v>6.4960000000000004</v>
      </c>
      <c r="W119" s="160">
        <v>6.4960000000000004</v>
      </c>
      <c r="X119" s="160">
        <v>6.4960000000000004</v>
      </c>
      <c r="Y119" s="160">
        <v>6.4960000000000004</v>
      </c>
      <c r="Z119" s="160">
        <v>6.4960000000000004</v>
      </c>
      <c r="AA119" s="160">
        <v>6.4960000000000004</v>
      </c>
      <c r="AB119" s="160">
        <v>6.4960000000000004</v>
      </c>
      <c r="AC119" s="160">
        <v>6.4960000000000004</v>
      </c>
      <c r="AD119" s="160">
        <v>6.4960000000000004</v>
      </c>
      <c r="AE119" s="160">
        <v>6.4960000000000004</v>
      </c>
      <c r="AF119" s="160">
        <v>6.4960000000000004</v>
      </c>
      <c r="AG119" s="160">
        <v>6.4960000000000004</v>
      </c>
      <c r="AH119" s="160">
        <v>6.4960000000000004</v>
      </c>
      <c r="AI119" s="160">
        <v>6.4960000000000004</v>
      </c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</row>
    <row r="120" spans="2:62" ht="15" hidden="1" x14ac:dyDescent="0.25">
      <c r="B120" s="153"/>
      <c r="D120" s="166"/>
      <c r="E120" s="155" t="s">
        <v>145</v>
      </c>
      <c r="F120" s="143" t="s">
        <v>22</v>
      </c>
      <c r="G120" s="158">
        <v>7.26</v>
      </c>
      <c r="H120" s="167">
        <v>7.23</v>
      </c>
      <c r="I120" s="167">
        <v>7.2009999999999996</v>
      </c>
      <c r="J120" s="167">
        <v>7.1710000000000003</v>
      </c>
      <c r="K120" s="167">
        <v>7.1420000000000003</v>
      </c>
      <c r="L120" s="167">
        <v>7.1130000000000004</v>
      </c>
      <c r="M120" s="167">
        <v>7.0830000000000002</v>
      </c>
      <c r="N120" s="167">
        <v>7.0540000000000003</v>
      </c>
      <c r="O120" s="167">
        <v>7.0250000000000004</v>
      </c>
      <c r="P120" s="167">
        <v>6.9950000000000001</v>
      </c>
      <c r="Q120" s="167">
        <v>6.9660000000000002</v>
      </c>
      <c r="R120" s="167">
        <v>6.9370000000000003</v>
      </c>
      <c r="S120" s="167">
        <v>6.907</v>
      </c>
      <c r="T120" s="167">
        <v>6.8780000000000001</v>
      </c>
      <c r="U120" s="167">
        <v>6.8780000000000001</v>
      </c>
      <c r="V120" s="167">
        <v>6.8780000000000001</v>
      </c>
      <c r="W120" s="167">
        <v>6.8780000000000001</v>
      </c>
      <c r="X120" s="167">
        <v>6.8780000000000001</v>
      </c>
      <c r="Y120" s="167">
        <v>6.8780000000000001</v>
      </c>
      <c r="Z120" s="167">
        <v>6.8780000000000001</v>
      </c>
      <c r="AA120" s="167">
        <v>6.8780000000000001</v>
      </c>
      <c r="AB120" s="167">
        <v>6.8780000000000001</v>
      </c>
      <c r="AC120" s="167">
        <v>6.8780000000000001</v>
      </c>
      <c r="AD120" s="167">
        <v>6.8780000000000001</v>
      </c>
      <c r="AE120" s="167">
        <v>6.8780000000000001</v>
      </c>
      <c r="AF120" s="167">
        <v>6.8780000000000001</v>
      </c>
      <c r="AG120" s="167">
        <v>6.8780000000000001</v>
      </c>
      <c r="AH120" s="167">
        <v>6.8780000000000001</v>
      </c>
      <c r="AI120" s="167">
        <v>6.8780000000000001</v>
      </c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</row>
    <row r="121" spans="2:62" ht="15.75" hidden="1" thickBot="1" x14ac:dyDescent="0.3">
      <c r="B121" s="153"/>
      <c r="D121" s="166"/>
      <c r="E121" s="155" t="s">
        <v>145</v>
      </c>
      <c r="F121" s="143" t="s">
        <v>129</v>
      </c>
      <c r="G121" s="159">
        <v>7.26</v>
      </c>
      <c r="H121" s="159">
        <v>7.26</v>
      </c>
      <c r="I121" s="159">
        <v>7.26</v>
      </c>
      <c r="J121" s="159">
        <v>7.26</v>
      </c>
      <c r="K121" s="159">
        <v>7.26</v>
      </c>
      <c r="L121" s="159">
        <v>7.26</v>
      </c>
      <c r="M121" s="159">
        <v>7.26</v>
      </c>
      <c r="N121" s="159">
        <v>7.26</v>
      </c>
      <c r="O121" s="159">
        <v>7.26</v>
      </c>
      <c r="P121" s="159">
        <v>7.26</v>
      </c>
      <c r="Q121" s="159">
        <v>7.26</v>
      </c>
      <c r="R121" s="159">
        <v>7.26</v>
      </c>
      <c r="S121" s="159">
        <v>7.26</v>
      </c>
      <c r="T121" s="159">
        <v>7.26</v>
      </c>
      <c r="U121" s="159">
        <v>7.26</v>
      </c>
      <c r="V121" s="159">
        <v>7.26</v>
      </c>
      <c r="W121" s="159">
        <v>7.26</v>
      </c>
      <c r="X121" s="159">
        <v>7.26</v>
      </c>
      <c r="Y121" s="159">
        <v>7.26</v>
      </c>
      <c r="Z121" s="159">
        <v>7.26</v>
      </c>
      <c r="AA121" s="159">
        <v>7.26</v>
      </c>
      <c r="AB121" s="159">
        <v>7.26</v>
      </c>
      <c r="AC121" s="159">
        <v>7.26</v>
      </c>
      <c r="AD121" s="159">
        <v>7.26</v>
      </c>
      <c r="AE121" s="159">
        <v>7.26</v>
      </c>
      <c r="AF121" s="159">
        <v>7.26</v>
      </c>
      <c r="AG121" s="159">
        <v>7.26</v>
      </c>
      <c r="AH121" s="159">
        <v>7.26</v>
      </c>
      <c r="AI121" s="159">
        <v>7.26</v>
      </c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</row>
    <row r="122" spans="2:62" ht="15.75" hidden="1" thickTop="1" x14ac:dyDescent="0.25">
      <c r="B122" s="153"/>
      <c r="D122" s="166"/>
      <c r="E122" s="155" t="s">
        <v>146</v>
      </c>
      <c r="F122" s="143" t="s">
        <v>128</v>
      </c>
      <c r="G122" s="157">
        <v>7.05</v>
      </c>
      <c r="H122" s="160">
        <v>7</v>
      </c>
      <c r="I122" s="160">
        <v>6.96</v>
      </c>
      <c r="J122" s="160">
        <v>6.92</v>
      </c>
      <c r="K122" s="160">
        <v>6.88</v>
      </c>
      <c r="L122" s="160">
        <v>6.83</v>
      </c>
      <c r="M122" s="160">
        <v>6.79</v>
      </c>
      <c r="N122" s="160">
        <v>6.75</v>
      </c>
      <c r="O122" s="160">
        <v>6.71</v>
      </c>
      <c r="P122" s="160">
        <v>6.67</v>
      </c>
      <c r="Q122" s="160">
        <v>6.62</v>
      </c>
      <c r="R122" s="160">
        <v>6.58</v>
      </c>
      <c r="S122" s="160">
        <v>6.54</v>
      </c>
      <c r="T122" s="160">
        <v>6.5</v>
      </c>
      <c r="U122" s="160">
        <v>6.5</v>
      </c>
      <c r="V122" s="160">
        <v>6.5</v>
      </c>
      <c r="W122" s="160">
        <v>6.5</v>
      </c>
      <c r="X122" s="160">
        <v>6.5</v>
      </c>
      <c r="Y122" s="160">
        <v>6.5</v>
      </c>
      <c r="Z122" s="160">
        <v>6.5</v>
      </c>
      <c r="AA122" s="160">
        <v>6.5</v>
      </c>
      <c r="AB122" s="160">
        <v>6.5</v>
      </c>
      <c r="AC122" s="160">
        <v>6.5</v>
      </c>
      <c r="AD122" s="160">
        <v>6.5</v>
      </c>
      <c r="AE122" s="160">
        <v>6.5</v>
      </c>
      <c r="AF122" s="160">
        <v>6.5</v>
      </c>
      <c r="AG122" s="160">
        <v>6.5</v>
      </c>
      <c r="AH122" s="160">
        <v>6.5</v>
      </c>
      <c r="AI122" s="160">
        <v>6.5</v>
      </c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</row>
    <row r="123" spans="2:62" ht="15" hidden="1" x14ac:dyDescent="0.25">
      <c r="B123" s="153"/>
      <c r="D123" s="166"/>
      <c r="E123" s="155" t="s">
        <v>146</v>
      </c>
      <c r="F123" s="143" t="s">
        <v>22</v>
      </c>
      <c r="G123" s="158">
        <v>7.05</v>
      </c>
      <c r="H123" s="167">
        <v>7.02</v>
      </c>
      <c r="I123" s="167">
        <v>7</v>
      </c>
      <c r="J123" s="167">
        <v>6.98</v>
      </c>
      <c r="K123" s="167">
        <v>6.96</v>
      </c>
      <c r="L123" s="167">
        <v>6.94</v>
      </c>
      <c r="M123" s="167">
        <v>6.92</v>
      </c>
      <c r="N123" s="167">
        <v>6.9</v>
      </c>
      <c r="O123" s="167">
        <v>6.88</v>
      </c>
      <c r="P123" s="167">
        <v>6.86</v>
      </c>
      <c r="Q123" s="167">
        <v>6.83</v>
      </c>
      <c r="R123" s="167">
        <v>6.81</v>
      </c>
      <c r="S123" s="167">
        <v>6.79</v>
      </c>
      <c r="T123" s="167">
        <v>6.77</v>
      </c>
      <c r="U123" s="167">
        <v>6.77</v>
      </c>
      <c r="V123" s="167">
        <v>6.77</v>
      </c>
      <c r="W123" s="167">
        <v>6.77</v>
      </c>
      <c r="X123" s="167">
        <v>6.77</v>
      </c>
      <c r="Y123" s="167">
        <v>6.77</v>
      </c>
      <c r="Z123" s="167">
        <v>6.77</v>
      </c>
      <c r="AA123" s="167">
        <v>6.77</v>
      </c>
      <c r="AB123" s="167">
        <v>6.77</v>
      </c>
      <c r="AC123" s="167">
        <v>6.77</v>
      </c>
      <c r="AD123" s="167">
        <v>6.77</v>
      </c>
      <c r="AE123" s="167">
        <v>6.77</v>
      </c>
      <c r="AF123" s="167">
        <v>6.77</v>
      </c>
      <c r="AG123" s="167">
        <v>6.77</v>
      </c>
      <c r="AH123" s="167">
        <v>6.77</v>
      </c>
      <c r="AI123" s="167">
        <v>6.77</v>
      </c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</row>
    <row r="124" spans="2:62" ht="15.75" hidden="1" thickBot="1" x14ac:dyDescent="0.3">
      <c r="B124" s="153"/>
      <c r="D124" s="166"/>
      <c r="E124" s="155" t="s">
        <v>146</v>
      </c>
      <c r="F124" s="143" t="s">
        <v>129</v>
      </c>
      <c r="G124" s="159">
        <v>7.05</v>
      </c>
      <c r="H124" s="159">
        <v>7.05</v>
      </c>
      <c r="I124" s="159">
        <v>7.05</v>
      </c>
      <c r="J124" s="159">
        <v>7.05</v>
      </c>
      <c r="K124" s="159">
        <v>7.05</v>
      </c>
      <c r="L124" s="159">
        <v>7.05</v>
      </c>
      <c r="M124" s="159">
        <v>7.05</v>
      </c>
      <c r="N124" s="159">
        <v>7.05</v>
      </c>
      <c r="O124" s="159">
        <v>7.05</v>
      </c>
      <c r="P124" s="159">
        <v>7.05</v>
      </c>
      <c r="Q124" s="159">
        <v>7.05</v>
      </c>
      <c r="R124" s="159">
        <v>7.05</v>
      </c>
      <c r="S124" s="159">
        <v>7.05</v>
      </c>
      <c r="T124" s="159">
        <v>7.05</v>
      </c>
      <c r="U124" s="159">
        <v>7.05</v>
      </c>
      <c r="V124" s="159">
        <v>7.05</v>
      </c>
      <c r="W124" s="159">
        <v>7.05</v>
      </c>
      <c r="X124" s="159">
        <v>7.05</v>
      </c>
      <c r="Y124" s="159">
        <v>7.05</v>
      </c>
      <c r="Z124" s="159">
        <v>7.05</v>
      </c>
      <c r="AA124" s="159">
        <v>7.05</v>
      </c>
      <c r="AB124" s="159">
        <v>7.05</v>
      </c>
      <c r="AC124" s="159">
        <v>7.05</v>
      </c>
      <c r="AD124" s="159">
        <v>7.05</v>
      </c>
      <c r="AE124" s="159">
        <v>7.05</v>
      </c>
      <c r="AF124" s="159">
        <v>7.05</v>
      </c>
      <c r="AG124" s="159">
        <v>7.05</v>
      </c>
      <c r="AH124" s="159">
        <v>7.05</v>
      </c>
      <c r="AI124" s="159">
        <v>7.05</v>
      </c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</row>
    <row r="125" spans="2:62" ht="15.75" hidden="1" thickTop="1" x14ac:dyDescent="0.25">
      <c r="B125" s="153"/>
      <c r="D125" s="166"/>
      <c r="E125" s="155" t="s">
        <v>147</v>
      </c>
      <c r="F125" s="143" t="s">
        <v>128</v>
      </c>
      <c r="G125" s="157">
        <v>6.8840000000000003</v>
      </c>
      <c r="H125" s="160">
        <v>6.8559999999999999</v>
      </c>
      <c r="I125" s="160">
        <v>6.8289999999999997</v>
      </c>
      <c r="J125" s="160">
        <v>6.8019999999999996</v>
      </c>
      <c r="K125" s="160">
        <v>6.774</v>
      </c>
      <c r="L125" s="160">
        <v>6.7469999999999999</v>
      </c>
      <c r="M125" s="160">
        <v>6.7190000000000003</v>
      </c>
      <c r="N125" s="160">
        <v>6.6920000000000002</v>
      </c>
      <c r="O125" s="160">
        <v>6.665</v>
      </c>
      <c r="P125" s="160">
        <v>6.6369999999999996</v>
      </c>
      <c r="Q125" s="160">
        <v>6.61</v>
      </c>
      <c r="R125" s="160">
        <v>6.5830000000000002</v>
      </c>
      <c r="S125" s="160">
        <v>6.5549999999999997</v>
      </c>
      <c r="T125" s="160">
        <v>6.5279999999999996</v>
      </c>
      <c r="U125" s="160">
        <v>6.5279999999999996</v>
      </c>
      <c r="V125" s="160">
        <v>6.5279999999999996</v>
      </c>
      <c r="W125" s="160">
        <v>6.5279999999999996</v>
      </c>
      <c r="X125" s="160">
        <v>6.5279999999999996</v>
      </c>
      <c r="Y125" s="160">
        <v>6.5279999999999996</v>
      </c>
      <c r="Z125" s="160">
        <v>6.5279999999999996</v>
      </c>
      <c r="AA125" s="160">
        <v>6.5279999999999996</v>
      </c>
      <c r="AB125" s="160">
        <v>6.5279999999999996</v>
      </c>
      <c r="AC125" s="160">
        <v>6.5279999999999996</v>
      </c>
      <c r="AD125" s="160">
        <v>6.5279999999999996</v>
      </c>
      <c r="AE125" s="160">
        <v>6.5279999999999996</v>
      </c>
      <c r="AF125" s="160">
        <v>6.5279999999999996</v>
      </c>
      <c r="AG125" s="160">
        <v>6.5279999999999996</v>
      </c>
      <c r="AH125" s="160">
        <v>6.5279999999999996</v>
      </c>
      <c r="AI125" s="160">
        <v>6.5279999999999996</v>
      </c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</row>
    <row r="126" spans="2:62" ht="15" hidden="1" x14ac:dyDescent="0.25">
      <c r="B126" s="153"/>
      <c r="D126" s="166"/>
      <c r="E126" s="155" t="s">
        <v>147</v>
      </c>
      <c r="F126" s="143" t="s">
        <v>22</v>
      </c>
      <c r="G126" s="158">
        <v>6.8840000000000003</v>
      </c>
      <c r="H126" s="167">
        <v>6.87</v>
      </c>
      <c r="I126" s="167">
        <v>6.8559999999999999</v>
      </c>
      <c r="J126" s="167">
        <v>6.843</v>
      </c>
      <c r="K126" s="167">
        <v>6.8289999999999997</v>
      </c>
      <c r="L126" s="167">
        <v>6.8150000000000004</v>
      </c>
      <c r="M126" s="167">
        <v>6.8019999999999996</v>
      </c>
      <c r="N126" s="167">
        <v>6.7880000000000003</v>
      </c>
      <c r="O126" s="167">
        <v>6.774</v>
      </c>
      <c r="P126" s="167">
        <v>6.76</v>
      </c>
      <c r="Q126" s="167">
        <v>6.7469999999999999</v>
      </c>
      <c r="R126" s="167">
        <v>6.7329999999999997</v>
      </c>
      <c r="S126" s="167">
        <v>6.7190000000000003</v>
      </c>
      <c r="T126" s="167">
        <v>6.7060000000000004</v>
      </c>
      <c r="U126" s="167">
        <v>6.7060000000000004</v>
      </c>
      <c r="V126" s="167">
        <v>6.7060000000000004</v>
      </c>
      <c r="W126" s="167">
        <v>6.7060000000000004</v>
      </c>
      <c r="X126" s="167">
        <v>6.7060000000000004</v>
      </c>
      <c r="Y126" s="167">
        <v>6.7060000000000004</v>
      </c>
      <c r="Z126" s="167">
        <v>6.7060000000000004</v>
      </c>
      <c r="AA126" s="167">
        <v>6.7060000000000004</v>
      </c>
      <c r="AB126" s="167">
        <v>6.7060000000000004</v>
      </c>
      <c r="AC126" s="167">
        <v>6.7060000000000004</v>
      </c>
      <c r="AD126" s="167">
        <v>6.7060000000000004</v>
      </c>
      <c r="AE126" s="167">
        <v>6.7060000000000004</v>
      </c>
      <c r="AF126" s="167">
        <v>6.7060000000000004</v>
      </c>
      <c r="AG126" s="167">
        <v>6.7060000000000004</v>
      </c>
      <c r="AH126" s="167">
        <v>6.7060000000000004</v>
      </c>
      <c r="AI126" s="167">
        <v>6.7060000000000004</v>
      </c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</row>
    <row r="127" spans="2:62" ht="15.75" hidden="1" thickBot="1" x14ac:dyDescent="0.3">
      <c r="B127" s="153"/>
      <c r="D127" s="166"/>
      <c r="E127" s="155" t="s">
        <v>147</v>
      </c>
      <c r="F127" s="143" t="s">
        <v>129</v>
      </c>
      <c r="G127" s="159">
        <v>6.8840000000000003</v>
      </c>
      <c r="H127" s="159">
        <v>6.8840000000000003</v>
      </c>
      <c r="I127" s="159">
        <v>6.8840000000000003</v>
      </c>
      <c r="J127" s="159">
        <v>6.8840000000000003</v>
      </c>
      <c r="K127" s="159">
        <v>6.8840000000000003</v>
      </c>
      <c r="L127" s="159">
        <v>6.8840000000000003</v>
      </c>
      <c r="M127" s="159">
        <v>6.8840000000000003</v>
      </c>
      <c r="N127" s="159">
        <v>6.8840000000000003</v>
      </c>
      <c r="O127" s="159">
        <v>6.8840000000000003</v>
      </c>
      <c r="P127" s="159">
        <v>6.8840000000000003</v>
      </c>
      <c r="Q127" s="159">
        <v>6.8840000000000003</v>
      </c>
      <c r="R127" s="159">
        <v>6.8840000000000003</v>
      </c>
      <c r="S127" s="159">
        <v>6.8840000000000003</v>
      </c>
      <c r="T127" s="159">
        <v>6.8840000000000003</v>
      </c>
      <c r="U127" s="159">
        <v>6.8840000000000003</v>
      </c>
      <c r="V127" s="159">
        <v>6.8840000000000003</v>
      </c>
      <c r="W127" s="159">
        <v>6.8840000000000003</v>
      </c>
      <c r="X127" s="159">
        <v>6.8840000000000003</v>
      </c>
      <c r="Y127" s="159">
        <v>6.8840000000000003</v>
      </c>
      <c r="Z127" s="159">
        <v>6.8840000000000003</v>
      </c>
      <c r="AA127" s="159">
        <v>6.8840000000000003</v>
      </c>
      <c r="AB127" s="159">
        <v>6.8840000000000003</v>
      </c>
      <c r="AC127" s="159">
        <v>6.8840000000000003</v>
      </c>
      <c r="AD127" s="159">
        <v>6.8840000000000003</v>
      </c>
      <c r="AE127" s="159">
        <v>6.8840000000000003</v>
      </c>
      <c r="AF127" s="159">
        <v>6.8840000000000003</v>
      </c>
      <c r="AG127" s="159">
        <v>6.8840000000000003</v>
      </c>
      <c r="AH127" s="159">
        <v>6.8840000000000003</v>
      </c>
      <c r="AI127" s="159">
        <v>6.8840000000000003</v>
      </c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</row>
    <row r="128" spans="2:62" ht="15" x14ac:dyDescent="0.25">
      <c r="B128" s="153"/>
      <c r="D128" s="168"/>
      <c r="E128" s="155"/>
      <c r="F128" s="155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/>
    </row>
    <row r="129" spans="2:62" ht="28.5" thickBot="1" x14ac:dyDescent="0.45">
      <c r="B129" s="153"/>
      <c r="D129" s="170" t="s">
        <v>148</v>
      </c>
      <c r="E129" s="171"/>
      <c r="F129" s="171"/>
      <c r="G129" s="141">
        <v>2022</v>
      </c>
      <c r="H129" s="141">
        <v>2023</v>
      </c>
      <c r="I129" s="141">
        <v>2024</v>
      </c>
      <c r="J129" s="141">
        <v>2025</v>
      </c>
      <c r="K129" s="141">
        <v>2026</v>
      </c>
      <c r="L129" s="141">
        <v>2027</v>
      </c>
      <c r="M129" s="141">
        <v>2028</v>
      </c>
      <c r="N129" s="141">
        <v>2029</v>
      </c>
      <c r="O129" s="141">
        <v>2030</v>
      </c>
      <c r="P129" s="141">
        <v>2031</v>
      </c>
      <c r="Q129" s="141">
        <v>2032</v>
      </c>
      <c r="R129" s="141">
        <v>2033</v>
      </c>
      <c r="S129" s="141">
        <v>2034</v>
      </c>
      <c r="T129" s="141">
        <v>2035</v>
      </c>
      <c r="U129" s="141">
        <v>2036</v>
      </c>
      <c r="V129" s="141">
        <v>2037</v>
      </c>
      <c r="W129" s="141">
        <v>2038</v>
      </c>
      <c r="X129" s="141">
        <v>2039</v>
      </c>
      <c r="Y129" s="141">
        <v>2040</v>
      </c>
      <c r="Z129" s="141">
        <v>2041</v>
      </c>
      <c r="AA129" s="141">
        <v>2042</v>
      </c>
      <c r="AB129" s="141">
        <v>2043</v>
      </c>
      <c r="AC129" s="141">
        <v>2044</v>
      </c>
      <c r="AD129" s="141">
        <v>2045</v>
      </c>
      <c r="AE129" s="141">
        <v>2046</v>
      </c>
      <c r="AF129" s="141">
        <v>2047</v>
      </c>
      <c r="AG129" s="141">
        <v>2048</v>
      </c>
      <c r="AH129" s="141">
        <v>2049</v>
      </c>
      <c r="AI129" s="141">
        <v>2050</v>
      </c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</row>
    <row r="130" spans="2:62" ht="16.5" hidden="1" thickTop="1" thickBot="1" x14ac:dyDescent="0.3">
      <c r="B130" s="153"/>
      <c r="D130" s="142" t="s">
        <v>149</v>
      </c>
      <c r="E130" s="156" t="s">
        <v>17</v>
      </c>
      <c r="F130" s="143" t="s">
        <v>128</v>
      </c>
      <c r="G130" s="172">
        <f t="shared" ref="G130:AI130" si="5">G$328*(G195+G295)</f>
        <v>1380.6411649506961</v>
      </c>
      <c r="H130" s="172">
        <f t="shared" si="5"/>
        <v>1370.603456547221</v>
      </c>
      <c r="I130" s="172">
        <f t="shared" si="5"/>
        <v>1360.5657481437461</v>
      </c>
      <c r="J130" s="172">
        <f t="shared" si="5"/>
        <v>1350.5280397402712</v>
      </c>
      <c r="K130" s="172">
        <f t="shared" si="5"/>
        <v>1340.4903313367961</v>
      </c>
      <c r="L130" s="172">
        <f t="shared" si="5"/>
        <v>1330.4526229333212</v>
      </c>
      <c r="M130" s="172">
        <f t="shared" si="5"/>
        <v>1320.4149145298461</v>
      </c>
      <c r="N130" s="172">
        <f t="shared" si="5"/>
        <v>1310.4912709945925</v>
      </c>
      <c r="O130" s="172">
        <f t="shared" si="5"/>
        <v>1300.4535625911174</v>
      </c>
      <c r="P130" s="172">
        <f t="shared" si="5"/>
        <v>1290.4158541876425</v>
      </c>
      <c r="Q130" s="172">
        <f t="shared" si="5"/>
        <v>1280.3781457841676</v>
      </c>
      <c r="R130" s="172">
        <f t="shared" si="5"/>
        <v>1270.3404373806925</v>
      </c>
      <c r="S130" s="172">
        <f t="shared" si="5"/>
        <v>1260.3027289772176</v>
      </c>
      <c r="T130" s="172">
        <f t="shared" si="5"/>
        <v>1250.2650205737425</v>
      </c>
      <c r="U130" s="172">
        <f t="shared" si="5"/>
        <v>1240.2273121702674</v>
      </c>
      <c r="V130" s="172">
        <f t="shared" si="5"/>
        <v>1230.3036686350138</v>
      </c>
      <c r="W130" s="172">
        <f t="shared" si="5"/>
        <v>1220.2659602315389</v>
      </c>
      <c r="X130" s="172">
        <f t="shared" si="5"/>
        <v>1210.2282518280638</v>
      </c>
      <c r="Y130" s="172">
        <f t="shared" si="5"/>
        <v>1200.1905434245889</v>
      </c>
      <c r="Z130" s="172">
        <f t="shared" si="5"/>
        <v>1190.152835021114</v>
      </c>
      <c r="AA130" s="172">
        <f t="shared" si="5"/>
        <v>1180.1151266176389</v>
      </c>
      <c r="AB130" s="172">
        <f t="shared" si="5"/>
        <v>1170.0774182141638</v>
      </c>
      <c r="AC130" s="172">
        <f t="shared" si="5"/>
        <v>1160.0397098106889</v>
      </c>
      <c r="AD130" s="172">
        <f t="shared" si="5"/>
        <v>1150.1160662754353</v>
      </c>
      <c r="AE130" s="172">
        <f t="shared" si="5"/>
        <v>1140.0783578719602</v>
      </c>
      <c r="AF130" s="172">
        <f t="shared" si="5"/>
        <v>1130.0406494684853</v>
      </c>
      <c r="AG130" s="172">
        <f t="shared" si="5"/>
        <v>1120.0029410650102</v>
      </c>
      <c r="AH130" s="172">
        <f t="shared" si="5"/>
        <v>1109.9652326615353</v>
      </c>
      <c r="AI130" s="172">
        <f t="shared" si="5"/>
        <v>1099.9275242580602</v>
      </c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</row>
    <row r="131" spans="2:62" ht="16.5" thickTop="1" thickBot="1" x14ac:dyDescent="0.3">
      <c r="B131" s="153"/>
      <c r="D131" s="142"/>
      <c r="E131" s="155" t="s">
        <v>17</v>
      </c>
      <c r="F131" s="143" t="s">
        <v>22</v>
      </c>
      <c r="G131" s="172">
        <f>G$329*(G196+G296)</f>
        <v>1380.6411649506961</v>
      </c>
      <c r="H131" s="172">
        <f t="shared" ref="H131:AI131" si="6">H$329*(H196+H296)</f>
        <v>1370.603456547221</v>
      </c>
      <c r="I131" s="172">
        <f t="shared" si="6"/>
        <v>1360.5657481437461</v>
      </c>
      <c r="J131" s="172">
        <f t="shared" si="6"/>
        <v>1350.5280397402712</v>
      </c>
      <c r="K131" s="172">
        <f t="shared" si="6"/>
        <v>1340.4903313367961</v>
      </c>
      <c r="L131" s="172">
        <f t="shared" si="6"/>
        <v>1330.4526229333212</v>
      </c>
      <c r="M131" s="172">
        <f t="shared" si="6"/>
        <v>1320.4149145298461</v>
      </c>
      <c r="N131" s="172">
        <f t="shared" si="6"/>
        <v>1310.4912709945925</v>
      </c>
      <c r="O131" s="172">
        <f t="shared" si="6"/>
        <v>1300.4535625911174</v>
      </c>
      <c r="P131" s="172">
        <f t="shared" si="6"/>
        <v>1290.4158541876425</v>
      </c>
      <c r="Q131" s="172">
        <f t="shared" si="6"/>
        <v>1280.3781457841676</v>
      </c>
      <c r="R131" s="172">
        <f t="shared" si="6"/>
        <v>1270.3404373806925</v>
      </c>
      <c r="S131" s="172">
        <f t="shared" si="6"/>
        <v>1260.3027289772176</v>
      </c>
      <c r="T131" s="172">
        <f t="shared" si="6"/>
        <v>1250.2650205737425</v>
      </c>
      <c r="U131" s="172">
        <f t="shared" si="6"/>
        <v>1240.2273121702674</v>
      </c>
      <c r="V131" s="172">
        <f t="shared" si="6"/>
        <v>1230.3036686350138</v>
      </c>
      <c r="W131" s="172">
        <f t="shared" si="6"/>
        <v>1220.2659602315389</v>
      </c>
      <c r="X131" s="172">
        <f t="shared" si="6"/>
        <v>1210.2282518280638</v>
      </c>
      <c r="Y131" s="172">
        <f t="shared" si="6"/>
        <v>1200.1905434245889</v>
      </c>
      <c r="Z131" s="172">
        <f t="shared" si="6"/>
        <v>1190.152835021114</v>
      </c>
      <c r="AA131" s="172">
        <f t="shared" si="6"/>
        <v>1180.1151266176389</v>
      </c>
      <c r="AB131" s="172">
        <f t="shared" si="6"/>
        <v>1170.0774182141638</v>
      </c>
      <c r="AC131" s="172">
        <f t="shared" si="6"/>
        <v>1160.0397098106889</v>
      </c>
      <c r="AD131" s="172">
        <f t="shared" si="6"/>
        <v>1150.1160662754353</v>
      </c>
      <c r="AE131" s="172">
        <f t="shared" si="6"/>
        <v>1140.0783578719602</v>
      </c>
      <c r="AF131" s="172">
        <f t="shared" si="6"/>
        <v>1130.0406494684853</v>
      </c>
      <c r="AG131" s="172">
        <f t="shared" si="6"/>
        <v>1120.0029410650102</v>
      </c>
      <c r="AH131" s="172">
        <f t="shared" si="6"/>
        <v>1109.9652326615353</v>
      </c>
      <c r="AI131" s="172">
        <f t="shared" si="6"/>
        <v>1099.9275242580602</v>
      </c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</row>
    <row r="132" spans="2:62" ht="16.5" hidden="1" thickTop="1" thickBot="1" x14ac:dyDescent="0.3">
      <c r="B132" s="153"/>
      <c r="D132" s="142"/>
      <c r="E132" s="155" t="s">
        <v>17</v>
      </c>
      <c r="F132" s="143" t="s">
        <v>129</v>
      </c>
      <c r="G132" s="172">
        <f>G$330*(G197+G297)</f>
        <v>1380.6411649506961</v>
      </c>
      <c r="H132" s="172">
        <f t="shared" ref="H132:AI132" si="7">H$330*(H197+H297)</f>
        <v>1370.603456547221</v>
      </c>
      <c r="I132" s="172">
        <f t="shared" si="7"/>
        <v>1360.5657481437461</v>
      </c>
      <c r="J132" s="172">
        <f t="shared" si="7"/>
        <v>1350.5280397402712</v>
      </c>
      <c r="K132" s="172">
        <f t="shared" si="7"/>
        <v>1340.4903313367961</v>
      </c>
      <c r="L132" s="172">
        <f t="shared" si="7"/>
        <v>1330.4526229333212</v>
      </c>
      <c r="M132" s="172">
        <f t="shared" si="7"/>
        <v>1320.4149145298461</v>
      </c>
      <c r="N132" s="172">
        <f t="shared" si="7"/>
        <v>1310.4912709945925</v>
      </c>
      <c r="O132" s="172">
        <f t="shared" si="7"/>
        <v>1300.4535625911174</v>
      </c>
      <c r="P132" s="172">
        <f t="shared" si="7"/>
        <v>1290.4158541876425</v>
      </c>
      <c r="Q132" s="172">
        <f t="shared" si="7"/>
        <v>1280.3781457841676</v>
      </c>
      <c r="R132" s="172">
        <f t="shared" si="7"/>
        <v>1270.3404373806925</v>
      </c>
      <c r="S132" s="172">
        <f t="shared" si="7"/>
        <v>1260.3027289772176</v>
      </c>
      <c r="T132" s="172">
        <f t="shared" si="7"/>
        <v>1250.2650205737425</v>
      </c>
      <c r="U132" s="172">
        <f t="shared" si="7"/>
        <v>1240.2273121702674</v>
      </c>
      <c r="V132" s="172">
        <f t="shared" si="7"/>
        <v>1230.3036686350138</v>
      </c>
      <c r="W132" s="172">
        <f t="shared" si="7"/>
        <v>1220.2659602315389</v>
      </c>
      <c r="X132" s="172">
        <f t="shared" si="7"/>
        <v>1210.2282518280638</v>
      </c>
      <c r="Y132" s="172">
        <f t="shared" si="7"/>
        <v>1200.1905434245889</v>
      </c>
      <c r="Z132" s="172">
        <f t="shared" si="7"/>
        <v>1190.152835021114</v>
      </c>
      <c r="AA132" s="172">
        <f t="shared" si="7"/>
        <v>1180.1151266176389</v>
      </c>
      <c r="AB132" s="172">
        <f t="shared" si="7"/>
        <v>1170.0774182141638</v>
      </c>
      <c r="AC132" s="172">
        <f t="shared" si="7"/>
        <v>1160.0397098106889</v>
      </c>
      <c r="AD132" s="172">
        <f t="shared" si="7"/>
        <v>1150.1160662754353</v>
      </c>
      <c r="AE132" s="172">
        <f t="shared" si="7"/>
        <v>1140.0783578719602</v>
      </c>
      <c r="AF132" s="172">
        <f t="shared" si="7"/>
        <v>1130.0406494684853</v>
      </c>
      <c r="AG132" s="172">
        <f t="shared" si="7"/>
        <v>1120.0029410650102</v>
      </c>
      <c r="AH132" s="172">
        <f t="shared" si="7"/>
        <v>1109.9652326615353</v>
      </c>
      <c r="AI132" s="172">
        <f t="shared" si="7"/>
        <v>1099.9275242580602</v>
      </c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</row>
    <row r="133" spans="2:62" ht="16.5" hidden="1" thickTop="1" thickBot="1" x14ac:dyDescent="0.3">
      <c r="B133" s="153"/>
      <c r="D133" s="142"/>
      <c r="E133" s="155" t="s">
        <v>18</v>
      </c>
      <c r="F133" s="143" t="s">
        <v>128</v>
      </c>
      <c r="G133" s="172">
        <f t="shared" ref="G133:AI133" si="8">G$328*(G198+G298)</f>
        <v>1534.6287370494601</v>
      </c>
      <c r="H133" s="172">
        <f t="shared" si="8"/>
        <v>1519.5721744442476</v>
      </c>
      <c r="I133" s="172">
        <f t="shared" si="8"/>
        <v>1504.401546970814</v>
      </c>
      <c r="J133" s="172">
        <f t="shared" si="8"/>
        <v>1489.3449843656015</v>
      </c>
      <c r="K133" s="172">
        <f t="shared" si="8"/>
        <v>1474.1743568921677</v>
      </c>
      <c r="L133" s="172">
        <f t="shared" si="8"/>
        <v>1459.0037294187337</v>
      </c>
      <c r="M133" s="172">
        <f t="shared" si="8"/>
        <v>1443.9471668135213</v>
      </c>
      <c r="N133" s="172">
        <f t="shared" si="8"/>
        <v>1428.7765393400873</v>
      </c>
      <c r="O133" s="172">
        <f t="shared" si="8"/>
        <v>1413.7199767348752</v>
      </c>
      <c r="P133" s="172">
        <f t="shared" si="8"/>
        <v>1398.5493492614412</v>
      </c>
      <c r="Q133" s="172">
        <f t="shared" si="8"/>
        <v>1383.4927866562289</v>
      </c>
      <c r="R133" s="172">
        <f t="shared" si="8"/>
        <v>1368.3221591827948</v>
      </c>
      <c r="S133" s="172">
        <f t="shared" si="8"/>
        <v>1353.1515317093611</v>
      </c>
      <c r="T133" s="172">
        <f t="shared" si="8"/>
        <v>1338.0949691041485</v>
      </c>
      <c r="U133" s="172">
        <f t="shared" si="8"/>
        <v>1326.8025471502394</v>
      </c>
      <c r="V133" s="172">
        <f t="shared" si="8"/>
        <v>1315.3960603281087</v>
      </c>
      <c r="W133" s="172">
        <f t="shared" si="8"/>
        <v>1304.1036383741991</v>
      </c>
      <c r="X133" s="172">
        <f t="shared" si="8"/>
        <v>1292.8112164202901</v>
      </c>
      <c r="Y133" s="172">
        <f t="shared" si="8"/>
        <v>1281.5187944663805</v>
      </c>
      <c r="Z133" s="172">
        <f t="shared" si="8"/>
        <v>1270.11230764425</v>
      </c>
      <c r="AA133" s="172">
        <f t="shared" si="8"/>
        <v>1258.8198856903405</v>
      </c>
      <c r="AB133" s="172">
        <f t="shared" si="8"/>
        <v>1247.5274637364312</v>
      </c>
      <c r="AC133" s="172">
        <f t="shared" si="8"/>
        <v>1236.2350417825216</v>
      </c>
      <c r="AD133" s="172">
        <f t="shared" si="8"/>
        <v>1224.8285549603911</v>
      </c>
      <c r="AE133" s="172">
        <f t="shared" si="8"/>
        <v>1213.5361330064818</v>
      </c>
      <c r="AF133" s="172">
        <f t="shared" si="8"/>
        <v>1202.2437110525725</v>
      </c>
      <c r="AG133" s="172">
        <f t="shared" si="8"/>
        <v>1190.951289098663</v>
      </c>
      <c r="AH133" s="172">
        <f t="shared" si="8"/>
        <v>1179.5448022765322</v>
      </c>
      <c r="AI133" s="172">
        <f t="shared" si="8"/>
        <v>1168.2523803226231</v>
      </c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</row>
    <row r="134" spans="2:62" ht="16.5" thickTop="1" thickBot="1" x14ac:dyDescent="0.3">
      <c r="B134" s="153"/>
      <c r="D134" s="142"/>
      <c r="E134" s="161" t="s">
        <v>19</v>
      </c>
      <c r="F134" s="162" t="s">
        <v>22</v>
      </c>
      <c r="G134" s="173">
        <f t="shared" ref="G134:AI135" si="9">G$329*(G198+G298)</f>
        <v>1534.6287370494601</v>
      </c>
      <c r="H134" s="173">
        <f t="shared" si="9"/>
        <v>1519.5721744442476</v>
      </c>
      <c r="I134" s="173">
        <f t="shared" si="9"/>
        <v>1504.401546970814</v>
      </c>
      <c r="J134" s="173">
        <f t="shared" si="9"/>
        <v>1489.3449843656015</v>
      </c>
      <c r="K134" s="173">
        <f t="shared" si="9"/>
        <v>1474.1743568921677</v>
      </c>
      <c r="L134" s="173">
        <f t="shared" si="9"/>
        <v>1459.0037294187337</v>
      </c>
      <c r="M134" s="173">
        <f t="shared" si="9"/>
        <v>1443.9471668135213</v>
      </c>
      <c r="N134" s="173">
        <f t="shared" si="9"/>
        <v>1428.7765393400873</v>
      </c>
      <c r="O134" s="173">
        <f t="shared" si="9"/>
        <v>1413.7199767348752</v>
      </c>
      <c r="P134" s="173">
        <f t="shared" si="9"/>
        <v>1398.5493492614412</v>
      </c>
      <c r="Q134" s="173">
        <f t="shared" si="9"/>
        <v>1383.4927866562289</v>
      </c>
      <c r="R134" s="173">
        <f t="shared" si="9"/>
        <v>1368.3221591827948</v>
      </c>
      <c r="S134" s="173">
        <f t="shared" si="9"/>
        <v>1353.1515317093611</v>
      </c>
      <c r="T134" s="173">
        <f t="shared" si="9"/>
        <v>1338.0949691041485</v>
      </c>
      <c r="U134" s="173">
        <f t="shared" si="9"/>
        <v>1326.8025471502394</v>
      </c>
      <c r="V134" s="173">
        <f t="shared" si="9"/>
        <v>1315.3960603281087</v>
      </c>
      <c r="W134" s="173">
        <f t="shared" si="9"/>
        <v>1304.1036383741991</v>
      </c>
      <c r="X134" s="173">
        <f t="shared" si="9"/>
        <v>1292.8112164202901</v>
      </c>
      <c r="Y134" s="173">
        <f t="shared" si="9"/>
        <v>1281.5187944663805</v>
      </c>
      <c r="Z134" s="173">
        <f t="shared" si="9"/>
        <v>1270.11230764425</v>
      </c>
      <c r="AA134" s="173">
        <f t="shared" si="9"/>
        <v>1258.8198856903405</v>
      </c>
      <c r="AB134" s="173">
        <f t="shared" si="9"/>
        <v>1247.5274637364312</v>
      </c>
      <c r="AC134" s="173">
        <f t="shared" si="9"/>
        <v>1236.2350417825216</v>
      </c>
      <c r="AD134" s="173">
        <f t="shared" si="9"/>
        <v>1224.8285549603911</v>
      </c>
      <c r="AE134" s="173">
        <f t="shared" si="9"/>
        <v>1213.5361330064818</v>
      </c>
      <c r="AF134" s="173">
        <f t="shared" si="9"/>
        <v>1202.2437110525725</v>
      </c>
      <c r="AG134" s="173">
        <f t="shared" si="9"/>
        <v>1190.951289098663</v>
      </c>
      <c r="AH134" s="173">
        <f t="shared" si="9"/>
        <v>1179.5448022765322</v>
      </c>
      <c r="AI134" s="173">
        <f t="shared" si="9"/>
        <v>1168.2523803226231</v>
      </c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</row>
    <row r="135" spans="2:62" ht="16.5" thickTop="1" thickBot="1" x14ac:dyDescent="0.3">
      <c r="B135" s="153"/>
      <c r="D135" s="142"/>
      <c r="E135" s="155" t="s">
        <v>18</v>
      </c>
      <c r="F135" s="143" t="s">
        <v>22</v>
      </c>
      <c r="G135" s="172">
        <f t="shared" si="9"/>
        <v>1534.6287370494601</v>
      </c>
      <c r="H135" s="172">
        <f t="shared" si="9"/>
        <v>1522.4237961497804</v>
      </c>
      <c r="I135" s="172">
        <f t="shared" si="9"/>
        <v>1510.1047903818792</v>
      </c>
      <c r="J135" s="172">
        <f t="shared" si="9"/>
        <v>1497.785784613978</v>
      </c>
      <c r="K135" s="172">
        <f t="shared" si="9"/>
        <v>1485.5808437142982</v>
      </c>
      <c r="L135" s="172">
        <f t="shared" si="9"/>
        <v>1473.261837946397</v>
      </c>
      <c r="M135" s="172">
        <f t="shared" si="9"/>
        <v>1460.942832178496</v>
      </c>
      <c r="N135" s="172">
        <f t="shared" si="9"/>
        <v>1448.7378912788161</v>
      </c>
      <c r="O135" s="172">
        <f t="shared" si="9"/>
        <v>1436.4188855109151</v>
      </c>
      <c r="P135" s="172">
        <f t="shared" si="9"/>
        <v>1424.0998797430138</v>
      </c>
      <c r="Q135" s="172">
        <f t="shared" si="9"/>
        <v>1411.8949388433341</v>
      </c>
      <c r="R135" s="172">
        <f t="shared" si="9"/>
        <v>1399.5759330754329</v>
      </c>
      <c r="S135" s="172">
        <f t="shared" si="9"/>
        <v>1387.2569273075319</v>
      </c>
      <c r="T135" s="172">
        <f t="shared" si="9"/>
        <v>1375.0519864078519</v>
      </c>
      <c r="U135" s="172">
        <f t="shared" si="9"/>
        <v>1364.6720833997133</v>
      </c>
      <c r="V135" s="172">
        <f t="shared" si="9"/>
        <v>1354.2921803915742</v>
      </c>
      <c r="W135" s="172">
        <f t="shared" si="9"/>
        <v>1343.9122773834354</v>
      </c>
      <c r="X135" s="172">
        <f t="shared" si="9"/>
        <v>1333.418309507075</v>
      </c>
      <c r="Y135" s="172">
        <f t="shared" si="9"/>
        <v>1323.0384064989364</v>
      </c>
      <c r="Z135" s="172">
        <f t="shared" si="9"/>
        <v>1312.6585034907973</v>
      </c>
      <c r="AA135" s="172">
        <f t="shared" si="9"/>
        <v>1302.2786004826585</v>
      </c>
      <c r="AB135" s="172">
        <f t="shared" si="9"/>
        <v>1291.8986974745194</v>
      </c>
      <c r="AC135" s="172">
        <f t="shared" si="9"/>
        <v>1281.5187944663805</v>
      </c>
      <c r="AD135" s="172">
        <f t="shared" si="9"/>
        <v>1271.1388914582417</v>
      </c>
      <c r="AE135" s="172">
        <f t="shared" si="9"/>
        <v>1260.7589884501026</v>
      </c>
      <c r="AF135" s="172">
        <f t="shared" si="9"/>
        <v>1250.379085441964</v>
      </c>
      <c r="AG135" s="172">
        <f t="shared" si="9"/>
        <v>1239.9991824338249</v>
      </c>
      <c r="AH135" s="172">
        <f t="shared" si="9"/>
        <v>1229.619279425686</v>
      </c>
      <c r="AI135" s="172">
        <f t="shared" si="9"/>
        <v>1219.2393764175472</v>
      </c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</row>
    <row r="136" spans="2:62" ht="16.5" hidden="1" thickTop="1" thickBot="1" x14ac:dyDescent="0.3">
      <c r="B136" s="153"/>
      <c r="D136" s="142"/>
      <c r="E136" s="155" t="s">
        <v>18</v>
      </c>
      <c r="F136" s="143" t="s">
        <v>129</v>
      </c>
      <c r="G136" s="172">
        <f t="shared" ref="G136:AI136" si="10">G$330*(G200+G300)</f>
        <v>1534.6287370494601</v>
      </c>
      <c r="H136" s="172">
        <f t="shared" si="10"/>
        <v>1525.275417855313</v>
      </c>
      <c r="I136" s="172">
        <f t="shared" si="10"/>
        <v>1515.8080337929446</v>
      </c>
      <c r="J136" s="172">
        <f t="shared" si="10"/>
        <v>1506.3406497305759</v>
      </c>
      <c r="K136" s="172">
        <f t="shared" si="10"/>
        <v>1496.8732656682075</v>
      </c>
      <c r="L136" s="172">
        <f t="shared" si="10"/>
        <v>1487.4058816058391</v>
      </c>
      <c r="M136" s="172">
        <f t="shared" si="10"/>
        <v>1478.052562411692</v>
      </c>
      <c r="N136" s="172">
        <f t="shared" si="10"/>
        <v>1468.5851783493235</v>
      </c>
      <c r="O136" s="172">
        <f t="shared" si="10"/>
        <v>1459.1177942869551</v>
      </c>
      <c r="P136" s="172">
        <f t="shared" si="10"/>
        <v>1449.6504102245867</v>
      </c>
      <c r="Q136" s="172">
        <f t="shared" si="10"/>
        <v>1440.2970910304396</v>
      </c>
      <c r="R136" s="172">
        <f t="shared" si="10"/>
        <v>1430.8297069680712</v>
      </c>
      <c r="S136" s="172">
        <f t="shared" si="10"/>
        <v>1421.3623229057025</v>
      </c>
      <c r="T136" s="172">
        <f t="shared" si="10"/>
        <v>1411.8949388433341</v>
      </c>
      <c r="U136" s="172">
        <f t="shared" si="10"/>
        <v>1402.4275547809657</v>
      </c>
      <c r="V136" s="172">
        <f t="shared" si="10"/>
        <v>1393.0742355868185</v>
      </c>
      <c r="W136" s="172">
        <f t="shared" si="10"/>
        <v>1383.6068515244501</v>
      </c>
      <c r="X136" s="172">
        <f t="shared" si="10"/>
        <v>1374.1394674620817</v>
      </c>
      <c r="Y136" s="172">
        <f t="shared" si="10"/>
        <v>1364.6720833997133</v>
      </c>
      <c r="Z136" s="172">
        <f t="shared" si="10"/>
        <v>1355.3187642055661</v>
      </c>
      <c r="AA136" s="172">
        <f t="shared" si="10"/>
        <v>1345.8513801431977</v>
      </c>
      <c r="AB136" s="172">
        <f t="shared" si="10"/>
        <v>1336.3839960808289</v>
      </c>
      <c r="AC136" s="172">
        <f t="shared" si="10"/>
        <v>1326.9166120184607</v>
      </c>
      <c r="AD136" s="172">
        <f t="shared" si="10"/>
        <v>1317.4492279560923</v>
      </c>
      <c r="AE136" s="172">
        <f t="shared" si="10"/>
        <v>1308.0959087619449</v>
      </c>
      <c r="AF136" s="172">
        <f t="shared" si="10"/>
        <v>1298.6285246995765</v>
      </c>
      <c r="AG136" s="172">
        <f t="shared" si="10"/>
        <v>1289.1611406372081</v>
      </c>
      <c r="AH136" s="172">
        <f t="shared" si="10"/>
        <v>1279.6937565748397</v>
      </c>
      <c r="AI136" s="172">
        <f t="shared" si="10"/>
        <v>1270.3404373806925</v>
      </c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</row>
    <row r="137" spans="2:62" ht="16.5" hidden="1" thickTop="1" thickBot="1" x14ac:dyDescent="0.3">
      <c r="B137" s="153"/>
      <c r="D137" s="142"/>
      <c r="E137" s="155" t="s">
        <v>141</v>
      </c>
      <c r="F137" s="143" t="s">
        <v>128</v>
      </c>
      <c r="G137" s="172">
        <f t="shared" ref="G137:AI137" si="11">G$328*(G201+G301)</f>
        <v>1572.2701435624913</v>
      </c>
      <c r="H137" s="172">
        <f t="shared" si="11"/>
        <v>1554.2478943835247</v>
      </c>
      <c r="I137" s="172">
        <f t="shared" si="11"/>
        <v>1536.2256452045583</v>
      </c>
      <c r="J137" s="172">
        <f t="shared" si="11"/>
        <v>1518.2033960255919</v>
      </c>
      <c r="K137" s="172">
        <f t="shared" si="11"/>
        <v>1500.1811468466256</v>
      </c>
      <c r="L137" s="172">
        <f t="shared" si="11"/>
        <v>1482.1588976676592</v>
      </c>
      <c r="M137" s="172">
        <f t="shared" si="11"/>
        <v>1464.1366484886923</v>
      </c>
      <c r="N137" s="172">
        <f t="shared" si="11"/>
        <v>1446.114399309726</v>
      </c>
      <c r="O137" s="172">
        <f t="shared" si="11"/>
        <v>1428.0921501307596</v>
      </c>
      <c r="P137" s="172">
        <f t="shared" si="11"/>
        <v>1410.0699009517932</v>
      </c>
      <c r="Q137" s="172">
        <f t="shared" si="11"/>
        <v>1392.1617166410481</v>
      </c>
      <c r="R137" s="172">
        <f t="shared" si="11"/>
        <v>1374.1394674620817</v>
      </c>
      <c r="S137" s="172">
        <f t="shared" si="11"/>
        <v>1356.1172182831153</v>
      </c>
      <c r="T137" s="172">
        <f t="shared" si="11"/>
        <v>1338.0949691041485</v>
      </c>
      <c r="U137" s="172">
        <f t="shared" si="11"/>
        <v>1326.8025471502394</v>
      </c>
      <c r="V137" s="172">
        <f t="shared" si="11"/>
        <v>1315.3960603281087</v>
      </c>
      <c r="W137" s="172">
        <f t="shared" si="11"/>
        <v>1304.1036383741991</v>
      </c>
      <c r="X137" s="172">
        <f t="shared" si="11"/>
        <v>1292.8112164202901</v>
      </c>
      <c r="Y137" s="172">
        <f t="shared" si="11"/>
        <v>1281.5187944663805</v>
      </c>
      <c r="Z137" s="172">
        <f t="shared" si="11"/>
        <v>1270.11230764425</v>
      </c>
      <c r="AA137" s="172">
        <f t="shared" si="11"/>
        <v>1258.8198856903405</v>
      </c>
      <c r="AB137" s="172">
        <f t="shared" si="11"/>
        <v>1247.5274637364312</v>
      </c>
      <c r="AC137" s="172">
        <f t="shared" si="11"/>
        <v>1236.2350417825216</v>
      </c>
      <c r="AD137" s="172">
        <f t="shared" si="11"/>
        <v>1224.8285549603911</v>
      </c>
      <c r="AE137" s="172">
        <f t="shared" si="11"/>
        <v>1213.5361330064818</v>
      </c>
      <c r="AF137" s="172">
        <f t="shared" si="11"/>
        <v>1202.2437110525725</v>
      </c>
      <c r="AG137" s="172">
        <f t="shared" si="11"/>
        <v>1190.951289098663</v>
      </c>
      <c r="AH137" s="172">
        <f t="shared" si="11"/>
        <v>1179.5448022765322</v>
      </c>
      <c r="AI137" s="172">
        <f t="shared" si="11"/>
        <v>1168.2523803226231</v>
      </c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</row>
    <row r="138" spans="2:62" ht="16.5" hidden="1" thickTop="1" thickBot="1" x14ac:dyDescent="0.3">
      <c r="B138" s="153"/>
      <c r="D138" s="142"/>
      <c r="E138" s="155" t="s">
        <v>141</v>
      </c>
      <c r="F138" s="143" t="s">
        <v>22</v>
      </c>
      <c r="G138" s="172">
        <f t="shared" ref="G138:AI138" si="12">G$329*(G202+G302)</f>
        <v>1572.2701435624913</v>
      </c>
      <c r="H138" s="172">
        <f t="shared" si="12"/>
        <v>1558.3542296394919</v>
      </c>
      <c r="I138" s="172">
        <f t="shared" si="12"/>
        <v>1544.5523805847138</v>
      </c>
      <c r="J138" s="172">
        <f t="shared" si="12"/>
        <v>1530.6364666617144</v>
      </c>
      <c r="K138" s="172">
        <f t="shared" si="12"/>
        <v>1516.8346176069363</v>
      </c>
      <c r="L138" s="172">
        <f t="shared" si="12"/>
        <v>1502.9187036839367</v>
      </c>
      <c r="M138" s="172">
        <f t="shared" si="12"/>
        <v>1489.1168546291588</v>
      </c>
      <c r="N138" s="172">
        <f t="shared" si="12"/>
        <v>1475.2009407061591</v>
      </c>
      <c r="O138" s="172">
        <f t="shared" si="12"/>
        <v>1461.3990916513812</v>
      </c>
      <c r="P138" s="172">
        <f t="shared" si="12"/>
        <v>1447.4831777283819</v>
      </c>
      <c r="Q138" s="172">
        <f t="shared" si="12"/>
        <v>1433.6813286736037</v>
      </c>
      <c r="R138" s="172">
        <f t="shared" si="12"/>
        <v>1419.7654147506044</v>
      </c>
      <c r="S138" s="172">
        <f t="shared" si="12"/>
        <v>1405.963565695826</v>
      </c>
      <c r="T138" s="172">
        <f t="shared" si="12"/>
        <v>1392.0476517728268</v>
      </c>
      <c r="U138" s="172">
        <f t="shared" si="12"/>
        <v>1381.5536838964665</v>
      </c>
      <c r="V138" s="172">
        <f t="shared" si="12"/>
        <v>1371.0597160201064</v>
      </c>
      <c r="W138" s="172">
        <f t="shared" si="12"/>
        <v>1360.5657481437461</v>
      </c>
      <c r="X138" s="172">
        <f t="shared" si="12"/>
        <v>1350.0717802673857</v>
      </c>
      <c r="Y138" s="172">
        <f t="shared" si="12"/>
        <v>1339.5778123910259</v>
      </c>
      <c r="Z138" s="172">
        <f t="shared" si="12"/>
        <v>1329.0838445146655</v>
      </c>
      <c r="AA138" s="172">
        <f t="shared" si="12"/>
        <v>1318.475811770084</v>
      </c>
      <c r="AB138" s="172">
        <f t="shared" si="12"/>
        <v>1307.9818438937239</v>
      </c>
      <c r="AC138" s="172">
        <f t="shared" si="12"/>
        <v>1297.4878760173635</v>
      </c>
      <c r="AD138" s="172">
        <f t="shared" si="12"/>
        <v>1286.9939081410032</v>
      </c>
      <c r="AE138" s="172">
        <f t="shared" si="12"/>
        <v>1276.4999402646429</v>
      </c>
      <c r="AF138" s="172">
        <f t="shared" si="12"/>
        <v>1266.005972388283</v>
      </c>
      <c r="AG138" s="172">
        <f t="shared" si="12"/>
        <v>1255.5120045119227</v>
      </c>
      <c r="AH138" s="172">
        <f t="shared" si="12"/>
        <v>1244.9039717673413</v>
      </c>
      <c r="AI138" s="172">
        <f t="shared" si="12"/>
        <v>1234.410003890981</v>
      </c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</row>
    <row r="139" spans="2:62" ht="16.5" hidden="1" thickTop="1" thickBot="1" x14ac:dyDescent="0.3">
      <c r="B139" s="153"/>
      <c r="D139" s="142"/>
      <c r="E139" s="155" t="s">
        <v>141</v>
      </c>
      <c r="F139" s="143" t="s">
        <v>129</v>
      </c>
      <c r="G139" s="172">
        <f t="shared" ref="G139:AI139" si="13">G$330*(G203+G303)</f>
        <v>1572.2701435624913</v>
      </c>
      <c r="H139" s="172">
        <f t="shared" si="13"/>
        <v>1562.5746297636804</v>
      </c>
      <c r="I139" s="172">
        <f t="shared" si="13"/>
        <v>1552.8791159648692</v>
      </c>
      <c r="J139" s="172">
        <f t="shared" si="13"/>
        <v>1543.0695372978366</v>
      </c>
      <c r="K139" s="172">
        <f t="shared" si="13"/>
        <v>1533.3740234990257</v>
      </c>
      <c r="L139" s="172">
        <f t="shared" si="13"/>
        <v>1523.6785097002146</v>
      </c>
      <c r="M139" s="172">
        <f t="shared" si="13"/>
        <v>1513.9829959014035</v>
      </c>
      <c r="N139" s="172">
        <f t="shared" si="13"/>
        <v>1504.2874821025925</v>
      </c>
      <c r="O139" s="172">
        <f t="shared" si="13"/>
        <v>1494.5919683037814</v>
      </c>
      <c r="P139" s="172">
        <f t="shared" si="13"/>
        <v>1484.8964545049703</v>
      </c>
      <c r="Q139" s="172">
        <f t="shared" si="13"/>
        <v>1475.2009407061591</v>
      </c>
      <c r="R139" s="172">
        <f t="shared" si="13"/>
        <v>1465.5054269073482</v>
      </c>
      <c r="S139" s="172">
        <f t="shared" si="13"/>
        <v>1455.8099131085371</v>
      </c>
      <c r="T139" s="172">
        <f t="shared" si="13"/>
        <v>1446.114399309726</v>
      </c>
      <c r="U139" s="172">
        <f t="shared" si="13"/>
        <v>1436.4188855109151</v>
      </c>
      <c r="V139" s="172">
        <f t="shared" si="13"/>
        <v>1426.7233717121039</v>
      </c>
      <c r="W139" s="172">
        <f t="shared" si="13"/>
        <v>1417.0278579132928</v>
      </c>
      <c r="X139" s="172">
        <f t="shared" si="13"/>
        <v>1407.3323441144819</v>
      </c>
      <c r="Y139" s="172">
        <f t="shared" si="13"/>
        <v>1397.6368303156707</v>
      </c>
      <c r="Z139" s="172">
        <f t="shared" si="13"/>
        <v>1387.9413165168596</v>
      </c>
      <c r="AA139" s="172">
        <f t="shared" si="13"/>
        <v>1378.2458027180485</v>
      </c>
      <c r="AB139" s="172">
        <f t="shared" si="13"/>
        <v>1368.5502889192376</v>
      </c>
      <c r="AC139" s="172">
        <f t="shared" si="13"/>
        <v>1358.8547751204264</v>
      </c>
      <c r="AD139" s="172">
        <f t="shared" si="13"/>
        <v>1349.1592613216153</v>
      </c>
      <c r="AE139" s="172">
        <f t="shared" si="13"/>
        <v>1339.3496826545831</v>
      </c>
      <c r="AF139" s="172">
        <f t="shared" si="13"/>
        <v>1329.654168855772</v>
      </c>
      <c r="AG139" s="172">
        <f t="shared" si="13"/>
        <v>1319.9586550569609</v>
      </c>
      <c r="AH139" s="172">
        <f t="shared" si="13"/>
        <v>1310.26314125815</v>
      </c>
      <c r="AI139" s="172">
        <f t="shared" si="13"/>
        <v>1300.5676274593388</v>
      </c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</row>
    <row r="140" spans="2:62" ht="16.5" hidden="1" thickTop="1" thickBot="1" x14ac:dyDescent="0.3">
      <c r="B140" s="153"/>
      <c r="D140" s="142"/>
      <c r="E140" s="155" t="s">
        <v>20</v>
      </c>
      <c r="F140" s="143" t="s">
        <v>128</v>
      </c>
      <c r="G140" s="172">
        <f t="shared" ref="G140:AI140" si="14">G$328*(G204+G304)</f>
        <v>1804.620280129293</v>
      </c>
      <c r="H140" s="172">
        <f t="shared" si="14"/>
        <v>1791.7309500202853</v>
      </c>
      <c r="I140" s="172">
        <f t="shared" si="14"/>
        <v>1778.9556847794988</v>
      </c>
      <c r="J140" s="172">
        <f t="shared" si="14"/>
        <v>1766.0663546704914</v>
      </c>
      <c r="K140" s="172">
        <f t="shared" si="14"/>
        <v>1753.2910894297049</v>
      </c>
      <c r="L140" s="172">
        <f t="shared" si="14"/>
        <v>1740.4017593206972</v>
      </c>
      <c r="M140" s="172">
        <f t="shared" si="14"/>
        <v>1727.6264940799108</v>
      </c>
      <c r="N140" s="172">
        <f t="shared" si="14"/>
        <v>1714.7371639709033</v>
      </c>
      <c r="O140" s="172">
        <f t="shared" si="14"/>
        <v>1701.8478338618957</v>
      </c>
      <c r="P140" s="172">
        <f t="shared" si="14"/>
        <v>1689.0725686211092</v>
      </c>
      <c r="Q140" s="172">
        <f t="shared" si="14"/>
        <v>1676.1832385121018</v>
      </c>
      <c r="R140" s="172">
        <f t="shared" si="14"/>
        <v>1663.4079732713153</v>
      </c>
      <c r="S140" s="172">
        <f t="shared" si="14"/>
        <v>1650.5186431623076</v>
      </c>
      <c r="T140" s="172">
        <f t="shared" si="14"/>
        <v>1637.7433779215212</v>
      </c>
      <c r="U140" s="172">
        <f t="shared" si="14"/>
        <v>1623.5993342620793</v>
      </c>
      <c r="V140" s="172">
        <f t="shared" si="14"/>
        <v>1609.4552906026372</v>
      </c>
      <c r="W140" s="172">
        <f t="shared" si="14"/>
        <v>1595.4253118114166</v>
      </c>
      <c r="X140" s="172">
        <f t="shared" si="14"/>
        <v>1581.2812681519745</v>
      </c>
      <c r="Y140" s="172">
        <f t="shared" si="14"/>
        <v>1567.1372244925326</v>
      </c>
      <c r="Z140" s="172">
        <f t="shared" si="14"/>
        <v>1553.1072457013117</v>
      </c>
      <c r="AA140" s="172">
        <f t="shared" si="14"/>
        <v>1538.9632020418699</v>
      </c>
      <c r="AB140" s="172">
        <f t="shared" si="14"/>
        <v>1524.8191583824278</v>
      </c>
      <c r="AC140" s="172">
        <f t="shared" si="14"/>
        <v>1510.7891795912069</v>
      </c>
      <c r="AD140" s="172">
        <f t="shared" si="14"/>
        <v>1496.6451359317648</v>
      </c>
      <c r="AE140" s="172">
        <f t="shared" si="14"/>
        <v>1482.5010922723229</v>
      </c>
      <c r="AF140" s="172">
        <f t="shared" si="14"/>
        <v>1468.4711134811023</v>
      </c>
      <c r="AG140" s="172">
        <f t="shared" si="14"/>
        <v>1454.3270698216602</v>
      </c>
      <c r="AH140" s="172">
        <f t="shared" si="14"/>
        <v>1440.2970910304396</v>
      </c>
      <c r="AI140" s="172">
        <f t="shared" si="14"/>
        <v>1426.1530473709975</v>
      </c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</row>
    <row r="141" spans="2:62" ht="15.75" thickTop="1" x14ac:dyDescent="0.25">
      <c r="B141" s="153"/>
      <c r="D141" s="142"/>
      <c r="E141" s="155" t="s">
        <v>20</v>
      </c>
      <c r="F141" s="143" t="s">
        <v>22</v>
      </c>
      <c r="G141" s="172">
        <f t="shared" ref="G141:AI141" si="15">G$329*(G205+G305)</f>
        <v>1804.620280129293</v>
      </c>
      <c r="H141" s="172">
        <f t="shared" si="15"/>
        <v>1792.5294040978345</v>
      </c>
      <c r="I141" s="172">
        <f t="shared" si="15"/>
        <v>1780.5525929345972</v>
      </c>
      <c r="J141" s="172">
        <f t="shared" si="15"/>
        <v>1768.4617169031389</v>
      </c>
      <c r="K141" s="172">
        <f t="shared" si="15"/>
        <v>1756.4849057399017</v>
      </c>
      <c r="L141" s="172">
        <f t="shared" si="15"/>
        <v>1744.394029708443</v>
      </c>
      <c r="M141" s="172">
        <f t="shared" si="15"/>
        <v>1732.3031536769847</v>
      </c>
      <c r="N141" s="172">
        <f t="shared" si="15"/>
        <v>1720.3263425137475</v>
      </c>
      <c r="O141" s="172">
        <f t="shared" si="15"/>
        <v>1708.2354664822888</v>
      </c>
      <c r="P141" s="172">
        <f t="shared" si="15"/>
        <v>1696.1445904508303</v>
      </c>
      <c r="Q141" s="172">
        <f t="shared" si="15"/>
        <v>1684.1677792875932</v>
      </c>
      <c r="R141" s="172">
        <f t="shared" si="15"/>
        <v>1672.0769032561348</v>
      </c>
      <c r="S141" s="172">
        <f t="shared" si="15"/>
        <v>1660.1000920928975</v>
      </c>
      <c r="T141" s="172">
        <f t="shared" si="15"/>
        <v>1648.0092160614388</v>
      </c>
      <c r="U141" s="172">
        <f t="shared" si="15"/>
        <v>1635.3480156888738</v>
      </c>
      <c r="V141" s="172">
        <f t="shared" si="15"/>
        <v>1622.6868153163086</v>
      </c>
      <c r="W141" s="172">
        <f t="shared" si="15"/>
        <v>1609.9115500755227</v>
      </c>
      <c r="X141" s="172">
        <f t="shared" si="15"/>
        <v>1597.2503497029575</v>
      </c>
      <c r="Y141" s="172">
        <f t="shared" si="15"/>
        <v>1584.5891493303925</v>
      </c>
      <c r="Z141" s="172">
        <f t="shared" si="15"/>
        <v>1571.9279489578273</v>
      </c>
      <c r="AA141" s="172">
        <f t="shared" si="15"/>
        <v>1559.2667485852623</v>
      </c>
      <c r="AB141" s="172">
        <f t="shared" si="15"/>
        <v>1546.6055482126974</v>
      </c>
      <c r="AC141" s="172">
        <f t="shared" si="15"/>
        <v>1533.9443478401322</v>
      </c>
      <c r="AD141" s="172">
        <f t="shared" si="15"/>
        <v>1521.1690825993458</v>
      </c>
      <c r="AE141" s="172">
        <f t="shared" si="15"/>
        <v>1508.5078822267808</v>
      </c>
      <c r="AF141" s="172">
        <f t="shared" si="15"/>
        <v>1495.8466818542158</v>
      </c>
      <c r="AG141" s="172">
        <f t="shared" si="15"/>
        <v>1483.1854814816506</v>
      </c>
      <c r="AH141" s="172">
        <f t="shared" si="15"/>
        <v>1470.5242811090857</v>
      </c>
      <c r="AI141" s="172">
        <f t="shared" si="15"/>
        <v>1457.8630807365205</v>
      </c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</row>
    <row r="142" spans="2:62" ht="15.75" hidden="1" thickTop="1" x14ac:dyDescent="0.25">
      <c r="B142" s="153"/>
      <c r="D142" s="142"/>
      <c r="E142" s="155" t="s">
        <v>20</v>
      </c>
      <c r="F142" s="143" t="s">
        <v>129</v>
      </c>
      <c r="G142" s="172">
        <f t="shared" ref="G142:AI142" si="16">G$330*(G206+G306)</f>
        <v>1804.620280129293</v>
      </c>
      <c r="H142" s="172">
        <f t="shared" si="16"/>
        <v>1793.3278581753837</v>
      </c>
      <c r="I142" s="172">
        <f t="shared" si="16"/>
        <v>1782.1495010896956</v>
      </c>
      <c r="J142" s="172">
        <f t="shared" si="16"/>
        <v>1770.8570791357863</v>
      </c>
      <c r="K142" s="172">
        <f t="shared" si="16"/>
        <v>1759.5646571818768</v>
      </c>
      <c r="L142" s="172">
        <f t="shared" si="16"/>
        <v>1748.3863000961887</v>
      </c>
      <c r="M142" s="172">
        <f t="shared" si="16"/>
        <v>1737.0938781422797</v>
      </c>
      <c r="N142" s="172">
        <f t="shared" si="16"/>
        <v>1725.8014561883701</v>
      </c>
      <c r="O142" s="172">
        <f t="shared" si="16"/>
        <v>1714.6230991026821</v>
      </c>
      <c r="P142" s="172">
        <f t="shared" si="16"/>
        <v>1703.3306771487726</v>
      </c>
      <c r="Q142" s="172">
        <f t="shared" si="16"/>
        <v>1692.0382551948635</v>
      </c>
      <c r="R142" s="172">
        <f t="shared" si="16"/>
        <v>1680.8598981091752</v>
      </c>
      <c r="S142" s="172">
        <f t="shared" si="16"/>
        <v>1669.5674761552659</v>
      </c>
      <c r="T142" s="172">
        <f t="shared" si="16"/>
        <v>1658.2750542013564</v>
      </c>
      <c r="U142" s="172">
        <f t="shared" si="16"/>
        <v>1647.0966971156686</v>
      </c>
      <c r="V142" s="172">
        <f t="shared" si="16"/>
        <v>1635.8042751617591</v>
      </c>
      <c r="W142" s="172">
        <f t="shared" si="16"/>
        <v>1624.5118532078498</v>
      </c>
      <c r="X142" s="172">
        <f t="shared" si="16"/>
        <v>1613.3334961221617</v>
      </c>
      <c r="Y142" s="172">
        <f t="shared" si="16"/>
        <v>1602.0410741682524</v>
      </c>
      <c r="Z142" s="172">
        <f t="shared" si="16"/>
        <v>1590.7486522143429</v>
      </c>
      <c r="AA142" s="172">
        <f t="shared" si="16"/>
        <v>1579.5702951286548</v>
      </c>
      <c r="AB142" s="172">
        <f t="shared" si="16"/>
        <v>1568.2778731747458</v>
      </c>
      <c r="AC142" s="172">
        <f t="shared" si="16"/>
        <v>1556.9854512208362</v>
      </c>
      <c r="AD142" s="172">
        <f t="shared" si="16"/>
        <v>1545.8070941351482</v>
      </c>
      <c r="AE142" s="172">
        <f t="shared" si="16"/>
        <v>1534.5146721812387</v>
      </c>
      <c r="AF142" s="172">
        <f t="shared" si="16"/>
        <v>1523.2222502273296</v>
      </c>
      <c r="AG142" s="172">
        <f t="shared" si="16"/>
        <v>1512.0438931416413</v>
      </c>
      <c r="AH142" s="172">
        <f t="shared" si="16"/>
        <v>1500.751471187732</v>
      </c>
      <c r="AI142" s="172">
        <f t="shared" si="16"/>
        <v>1489.4590492338225</v>
      </c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</row>
    <row r="143" spans="2:62" ht="15.75" hidden="1" thickTop="1" x14ac:dyDescent="0.25">
      <c r="B143" s="153"/>
      <c r="D143" s="142"/>
      <c r="E143" s="155" t="s">
        <v>142</v>
      </c>
      <c r="F143" s="143" t="s">
        <v>128</v>
      </c>
      <c r="G143" s="172">
        <f t="shared" ref="G143:AI143" si="17">G$328*(G207+G307)</f>
        <v>3144.3121573885401</v>
      </c>
      <c r="H143" s="172">
        <f t="shared" si="17"/>
        <v>3057.622857540347</v>
      </c>
      <c r="I143" s="172">
        <f t="shared" si="17"/>
        <v>2971.0476225603747</v>
      </c>
      <c r="J143" s="172">
        <f t="shared" si="17"/>
        <v>2884.3583227121817</v>
      </c>
      <c r="K143" s="172">
        <f t="shared" si="17"/>
        <v>2797.7830877322103</v>
      </c>
      <c r="L143" s="172">
        <f t="shared" si="17"/>
        <v>2711.2078527522385</v>
      </c>
      <c r="M143" s="172">
        <f t="shared" si="17"/>
        <v>2624.5185529040455</v>
      </c>
      <c r="N143" s="172">
        <f t="shared" si="17"/>
        <v>2537.9433179240737</v>
      </c>
      <c r="O143" s="172">
        <f t="shared" si="17"/>
        <v>2451.2540180758806</v>
      </c>
      <c r="P143" s="172">
        <f t="shared" si="17"/>
        <v>2364.6787830959088</v>
      </c>
      <c r="Q143" s="172">
        <f t="shared" si="17"/>
        <v>2277.9894832477157</v>
      </c>
      <c r="R143" s="172">
        <f t="shared" si="17"/>
        <v>2191.4142482677439</v>
      </c>
      <c r="S143" s="172">
        <f t="shared" si="17"/>
        <v>2104.7249484195509</v>
      </c>
      <c r="T143" s="172">
        <f t="shared" si="17"/>
        <v>2018.149713439579</v>
      </c>
      <c r="U143" s="172">
        <f t="shared" si="17"/>
        <v>1995.108610058875</v>
      </c>
      <c r="V143" s="172">
        <f t="shared" si="17"/>
        <v>1972.0675066781714</v>
      </c>
      <c r="W143" s="172">
        <f t="shared" si="17"/>
        <v>1949.0264032974674</v>
      </c>
      <c r="X143" s="172">
        <f t="shared" si="17"/>
        <v>1926.0993647849846</v>
      </c>
      <c r="Y143" s="172">
        <f t="shared" si="17"/>
        <v>1903.0582614042808</v>
      </c>
      <c r="Z143" s="172">
        <f t="shared" si="17"/>
        <v>1880.0171580235767</v>
      </c>
      <c r="AA143" s="172">
        <f t="shared" si="17"/>
        <v>1856.9760546428727</v>
      </c>
      <c r="AB143" s="172">
        <f t="shared" si="17"/>
        <v>1834.0490161303903</v>
      </c>
      <c r="AC143" s="172">
        <f t="shared" si="17"/>
        <v>1811.0079127496863</v>
      </c>
      <c r="AD143" s="172">
        <f t="shared" si="17"/>
        <v>1787.9668093689822</v>
      </c>
      <c r="AE143" s="172">
        <f t="shared" si="17"/>
        <v>1764.9257059882782</v>
      </c>
      <c r="AF143" s="172">
        <f t="shared" si="17"/>
        <v>1741.8846026075742</v>
      </c>
      <c r="AG143" s="172">
        <f t="shared" si="17"/>
        <v>1718.9575640950916</v>
      </c>
      <c r="AH143" s="172">
        <f t="shared" si="17"/>
        <v>1695.9164607143878</v>
      </c>
      <c r="AI143" s="172">
        <f t="shared" si="17"/>
        <v>1672.8753573336837</v>
      </c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</row>
    <row r="144" spans="2:62" ht="15.75" hidden="1" thickTop="1" x14ac:dyDescent="0.25">
      <c r="B144" s="153"/>
      <c r="D144" s="142"/>
      <c r="E144" s="155" t="s">
        <v>142</v>
      </c>
      <c r="F144" s="143" t="s">
        <v>22</v>
      </c>
      <c r="G144" s="172">
        <f t="shared" ref="G144:AI144" si="18">G$329*(G208+G308)</f>
        <v>3144.3121573885401</v>
      </c>
      <c r="H144" s="172">
        <f t="shared" si="18"/>
        <v>3086.4812692003375</v>
      </c>
      <c r="I144" s="172">
        <f t="shared" si="18"/>
        <v>3028.6503810121349</v>
      </c>
      <c r="J144" s="172">
        <f t="shared" si="18"/>
        <v>2970.8194928239327</v>
      </c>
      <c r="K144" s="172">
        <f t="shared" si="18"/>
        <v>2912.9886046357301</v>
      </c>
      <c r="L144" s="172">
        <f t="shared" si="18"/>
        <v>2855.1577164475275</v>
      </c>
      <c r="M144" s="172">
        <f t="shared" si="18"/>
        <v>2797.2127633911041</v>
      </c>
      <c r="N144" s="172">
        <f t="shared" si="18"/>
        <v>2739.381875202901</v>
      </c>
      <c r="O144" s="172">
        <f t="shared" si="18"/>
        <v>2681.5509870146989</v>
      </c>
      <c r="P144" s="172">
        <f t="shared" si="18"/>
        <v>2623.7200988264963</v>
      </c>
      <c r="Q144" s="172">
        <f t="shared" si="18"/>
        <v>2565.8892106382937</v>
      </c>
      <c r="R144" s="172">
        <f t="shared" si="18"/>
        <v>2508.0583224500915</v>
      </c>
      <c r="S144" s="172">
        <f t="shared" si="18"/>
        <v>2450.2274342618889</v>
      </c>
      <c r="T144" s="172">
        <f t="shared" si="18"/>
        <v>2392.3965460736863</v>
      </c>
      <c r="U144" s="172">
        <f t="shared" si="18"/>
        <v>2366.3897561192284</v>
      </c>
      <c r="V144" s="172">
        <f t="shared" si="18"/>
        <v>2340.3829661647706</v>
      </c>
      <c r="W144" s="172">
        <f t="shared" si="18"/>
        <v>2314.2621113420914</v>
      </c>
      <c r="X144" s="172">
        <f t="shared" si="18"/>
        <v>2288.2553213876331</v>
      </c>
      <c r="Y144" s="172">
        <f t="shared" si="18"/>
        <v>2262.2485314331752</v>
      </c>
      <c r="Z144" s="172">
        <f t="shared" si="18"/>
        <v>2236.2417414787174</v>
      </c>
      <c r="AA144" s="172">
        <f t="shared" si="18"/>
        <v>2210.1208866560382</v>
      </c>
      <c r="AB144" s="172">
        <f t="shared" si="18"/>
        <v>2184.1140967015804</v>
      </c>
      <c r="AC144" s="172">
        <f t="shared" si="18"/>
        <v>2158.1073067471225</v>
      </c>
      <c r="AD144" s="172">
        <f t="shared" si="18"/>
        <v>2132.1005167926646</v>
      </c>
      <c r="AE144" s="172">
        <f t="shared" si="18"/>
        <v>2106.0937268382067</v>
      </c>
      <c r="AF144" s="172">
        <f t="shared" si="18"/>
        <v>2079.9728720155272</v>
      </c>
      <c r="AG144" s="172">
        <f t="shared" si="18"/>
        <v>2053.9660820610693</v>
      </c>
      <c r="AH144" s="172">
        <f t="shared" si="18"/>
        <v>2027.9592921066117</v>
      </c>
      <c r="AI144" s="172">
        <f t="shared" si="18"/>
        <v>2001.9525021521536</v>
      </c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</row>
    <row r="145" spans="2:62" ht="15.75" hidden="1" thickTop="1" x14ac:dyDescent="0.25">
      <c r="B145" s="153"/>
      <c r="D145" s="142"/>
      <c r="E145" s="155" t="s">
        <v>142</v>
      </c>
      <c r="F145" s="143" t="s">
        <v>129</v>
      </c>
      <c r="G145" s="172">
        <f t="shared" ref="G145:AI145" si="19">G$330*(G209+G309)</f>
        <v>3144.3121573885401</v>
      </c>
      <c r="H145" s="172">
        <f t="shared" si="19"/>
        <v>3115.2256159921067</v>
      </c>
      <c r="I145" s="172">
        <f t="shared" si="19"/>
        <v>3086.2531394638945</v>
      </c>
      <c r="J145" s="172">
        <f t="shared" si="19"/>
        <v>3057.1665980674616</v>
      </c>
      <c r="K145" s="172">
        <f t="shared" si="19"/>
        <v>3028.0800566710282</v>
      </c>
      <c r="L145" s="172">
        <f t="shared" si="19"/>
        <v>2999.1075801428169</v>
      </c>
      <c r="M145" s="172">
        <f t="shared" si="19"/>
        <v>2970.0210387463835</v>
      </c>
      <c r="N145" s="172">
        <f t="shared" si="19"/>
        <v>2940.9344973499506</v>
      </c>
      <c r="O145" s="172">
        <f t="shared" si="19"/>
        <v>2911.9620208217384</v>
      </c>
      <c r="P145" s="172">
        <f t="shared" si="19"/>
        <v>2882.875479425305</v>
      </c>
      <c r="Q145" s="172">
        <f t="shared" si="19"/>
        <v>2853.7889380288721</v>
      </c>
      <c r="R145" s="172">
        <f t="shared" si="19"/>
        <v>2824.8164615006599</v>
      </c>
      <c r="S145" s="172">
        <f t="shared" si="19"/>
        <v>2795.7299201042269</v>
      </c>
      <c r="T145" s="172">
        <f t="shared" si="19"/>
        <v>2766.6433787077935</v>
      </c>
      <c r="U145" s="172">
        <f t="shared" si="19"/>
        <v>2737.6709021795814</v>
      </c>
      <c r="V145" s="172">
        <f t="shared" si="19"/>
        <v>2708.5843607831484</v>
      </c>
      <c r="W145" s="172">
        <f t="shared" si="19"/>
        <v>2679.497819386715</v>
      </c>
      <c r="X145" s="172">
        <f t="shared" si="19"/>
        <v>2650.5253428585033</v>
      </c>
      <c r="Y145" s="172">
        <f t="shared" si="19"/>
        <v>2621.4388014620699</v>
      </c>
      <c r="Z145" s="172">
        <f t="shared" si="19"/>
        <v>2592.3522600656365</v>
      </c>
      <c r="AA145" s="172">
        <f t="shared" si="19"/>
        <v>2563.3797835374253</v>
      </c>
      <c r="AB145" s="172">
        <f t="shared" si="19"/>
        <v>2534.2932421409919</v>
      </c>
      <c r="AC145" s="172">
        <f t="shared" si="19"/>
        <v>2505.2067007445589</v>
      </c>
      <c r="AD145" s="172">
        <f t="shared" si="19"/>
        <v>2476.2342242163468</v>
      </c>
      <c r="AE145" s="172">
        <f t="shared" si="19"/>
        <v>2447.1476828199138</v>
      </c>
      <c r="AF145" s="172">
        <f t="shared" si="19"/>
        <v>2418.0611414234804</v>
      </c>
      <c r="AG145" s="172">
        <f t="shared" si="19"/>
        <v>2389.0886648952683</v>
      </c>
      <c r="AH145" s="172">
        <f t="shared" si="19"/>
        <v>2360.0021234988353</v>
      </c>
      <c r="AI145" s="172">
        <f t="shared" si="19"/>
        <v>2330.9155821024019</v>
      </c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</row>
    <row r="146" spans="2:62" ht="15.75" hidden="1" thickTop="1" x14ac:dyDescent="0.25">
      <c r="B146" s="153"/>
      <c r="D146" s="142"/>
      <c r="E146" s="155" t="s">
        <v>143</v>
      </c>
      <c r="F146" s="143" t="s">
        <v>128</v>
      </c>
      <c r="G146" s="172">
        <f t="shared" ref="G146:AI146" si="20">G$328*(G210+G310)</f>
        <v>2993.1762069953083</v>
      </c>
      <c r="H146" s="172">
        <f t="shared" si="20"/>
        <v>2918.2355885739103</v>
      </c>
      <c r="I146" s="172">
        <f t="shared" si="20"/>
        <v>2843.18090528429</v>
      </c>
      <c r="J146" s="172">
        <f t="shared" si="20"/>
        <v>2768.2402868628919</v>
      </c>
      <c r="K146" s="172">
        <f t="shared" si="20"/>
        <v>2693.1856035732721</v>
      </c>
      <c r="L146" s="172">
        <f t="shared" si="20"/>
        <v>2618.1309202836524</v>
      </c>
      <c r="M146" s="172">
        <f t="shared" si="20"/>
        <v>2543.1903018622538</v>
      </c>
      <c r="N146" s="172">
        <f t="shared" si="20"/>
        <v>2468.135618572634</v>
      </c>
      <c r="O146" s="172">
        <f t="shared" si="20"/>
        <v>2393.1950001512355</v>
      </c>
      <c r="P146" s="172">
        <f t="shared" si="20"/>
        <v>2318.1403168616157</v>
      </c>
      <c r="Q146" s="172">
        <f t="shared" si="20"/>
        <v>2243.0856335719959</v>
      </c>
      <c r="R146" s="172">
        <f t="shared" si="20"/>
        <v>2168.1450151505974</v>
      </c>
      <c r="S146" s="172">
        <f t="shared" si="20"/>
        <v>2093.0903318609776</v>
      </c>
      <c r="T146" s="172">
        <f t="shared" si="20"/>
        <v>2018.149713439579</v>
      </c>
      <c r="U146" s="172">
        <f t="shared" si="20"/>
        <v>1995.108610058875</v>
      </c>
      <c r="V146" s="172">
        <f t="shared" si="20"/>
        <v>1972.0675066781714</v>
      </c>
      <c r="W146" s="172">
        <f t="shared" si="20"/>
        <v>1949.0264032974674</v>
      </c>
      <c r="X146" s="172">
        <f t="shared" si="20"/>
        <v>1926.0993647849846</v>
      </c>
      <c r="Y146" s="172">
        <f t="shared" si="20"/>
        <v>1903.0582614042808</v>
      </c>
      <c r="Z146" s="172">
        <f t="shared" si="20"/>
        <v>1880.0171580235767</v>
      </c>
      <c r="AA146" s="172">
        <f t="shared" si="20"/>
        <v>1856.9760546428727</v>
      </c>
      <c r="AB146" s="172">
        <f t="shared" si="20"/>
        <v>1834.0490161303903</v>
      </c>
      <c r="AC146" s="172">
        <f t="shared" si="20"/>
        <v>1811.0079127496863</v>
      </c>
      <c r="AD146" s="172">
        <f t="shared" si="20"/>
        <v>1787.9668093689822</v>
      </c>
      <c r="AE146" s="172">
        <f t="shared" si="20"/>
        <v>1764.9257059882782</v>
      </c>
      <c r="AF146" s="172">
        <f t="shared" si="20"/>
        <v>1741.8846026075742</v>
      </c>
      <c r="AG146" s="172">
        <f t="shared" si="20"/>
        <v>1718.9575640950916</v>
      </c>
      <c r="AH146" s="172">
        <f t="shared" si="20"/>
        <v>1695.9164607143878</v>
      </c>
      <c r="AI146" s="172">
        <f t="shared" si="20"/>
        <v>1672.8753573336837</v>
      </c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</row>
    <row r="147" spans="2:62" ht="15.75" hidden="1" thickTop="1" x14ac:dyDescent="0.25">
      <c r="B147" s="153"/>
      <c r="D147" s="142"/>
      <c r="E147" s="155" t="s">
        <v>143</v>
      </c>
      <c r="F147" s="143" t="s">
        <v>22</v>
      </c>
      <c r="G147" s="172">
        <f t="shared" ref="G147:AI147" si="21">G$329*(G211+G311)</f>
        <v>2993.1762069953083</v>
      </c>
      <c r="H147" s="172">
        <f t="shared" si="21"/>
        <v>2941.9610811639418</v>
      </c>
      <c r="I147" s="172">
        <f t="shared" si="21"/>
        <v>2890.6318904643535</v>
      </c>
      <c r="J147" s="172">
        <f t="shared" si="21"/>
        <v>2839.3026997647657</v>
      </c>
      <c r="K147" s="172">
        <f t="shared" si="21"/>
        <v>2787.9735090651775</v>
      </c>
      <c r="L147" s="172">
        <f t="shared" si="21"/>
        <v>2736.6443183655897</v>
      </c>
      <c r="M147" s="172">
        <f t="shared" si="21"/>
        <v>2685.4291925342236</v>
      </c>
      <c r="N147" s="172">
        <f t="shared" si="21"/>
        <v>2634.1000018346353</v>
      </c>
      <c r="O147" s="172">
        <f t="shared" si="21"/>
        <v>2582.7708111350476</v>
      </c>
      <c r="P147" s="172">
        <f t="shared" si="21"/>
        <v>2531.4416204354593</v>
      </c>
      <c r="Q147" s="172">
        <f t="shared" si="21"/>
        <v>2480.1124297358715</v>
      </c>
      <c r="R147" s="172">
        <f t="shared" si="21"/>
        <v>2428.7832390362832</v>
      </c>
      <c r="S147" s="172">
        <f t="shared" si="21"/>
        <v>2377.5681132049167</v>
      </c>
      <c r="T147" s="172">
        <f t="shared" si="21"/>
        <v>2326.2389225053284</v>
      </c>
      <c r="U147" s="172">
        <f t="shared" si="21"/>
        <v>2300.9165217601985</v>
      </c>
      <c r="V147" s="172">
        <f t="shared" si="21"/>
        <v>2275.5941210150681</v>
      </c>
      <c r="W147" s="172">
        <f t="shared" si="21"/>
        <v>2250.2717202699382</v>
      </c>
      <c r="X147" s="172">
        <f t="shared" si="21"/>
        <v>2224.9493195248078</v>
      </c>
      <c r="Y147" s="172">
        <f t="shared" si="21"/>
        <v>2199.6269187796784</v>
      </c>
      <c r="Z147" s="172">
        <f t="shared" si="21"/>
        <v>2174.304518034548</v>
      </c>
      <c r="AA147" s="172">
        <f t="shared" si="21"/>
        <v>2149.0961821576389</v>
      </c>
      <c r="AB147" s="172">
        <f t="shared" si="21"/>
        <v>2123.7737814125094</v>
      </c>
      <c r="AC147" s="172">
        <f t="shared" si="21"/>
        <v>2098.451380667379</v>
      </c>
      <c r="AD147" s="172">
        <f t="shared" si="21"/>
        <v>2073.1289799222491</v>
      </c>
      <c r="AE147" s="172">
        <f t="shared" si="21"/>
        <v>2047.8065791771187</v>
      </c>
      <c r="AF147" s="172">
        <f t="shared" si="21"/>
        <v>2022.4841784319888</v>
      </c>
      <c r="AG147" s="172">
        <f t="shared" si="21"/>
        <v>1997.1617776868588</v>
      </c>
      <c r="AH147" s="172">
        <f t="shared" si="21"/>
        <v>1971.8393769417287</v>
      </c>
      <c r="AI147" s="172">
        <f t="shared" si="21"/>
        <v>1946.5169761965985</v>
      </c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</row>
    <row r="148" spans="2:62" ht="15.75" hidden="1" thickTop="1" x14ac:dyDescent="0.25">
      <c r="B148" s="153"/>
      <c r="D148" s="142"/>
      <c r="E148" s="155" t="s">
        <v>143</v>
      </c>
      <c r="F148" s="143" t="s">
        <v>129</v>
      </c>
      <c r="G148" s="172">
        <f t="shared" ref="G148:AI148" si="22">G$330*(G212+G312)</f>
        <v>2993.1762069953083</v>
      </c>
      <c r="H148" s="172">
        <f t="shared" si="22"/>
        <v>2965.5725088857525</v>
      </c>
      <c r="I148" s="172">
        <f t="shared" si="22"/>
        <v>2937.9688107761958</v>
      </c>
      <c r="J148" s="172">
        <f t="shared" si="22"/>
        <v>2910.36511266664</v>
      </c>
      <c r="K148" s="172">
        <f t="shared" si="22"/>
        <v>2882.7614145570838</v>
      </c>
      <c r="L148" s="172">
        <f t="shared" si="22"/>
        <v>2855.1577164475275</v>
      </c>
      <c r="M148" s="172">
        <f t="shared" si="22"/>
        <v>2827.5540183379712</v>
      </c>
      <c r="N148" s="172">
        <f t="shared" si="22"/>
        <v>2799.950320228415</v>
      </c>
      <c r="O148" s="172">
        <f t="shared" si="22"/>
        <v>2772.3466221188587</v>
      </c>
      <c r="P148" s="172">
        <f t="shared" si="22"/>
        <v>2744.7429240093029</v>
      </c>
      <c r="Q148" s="172">
        <f t="shared" si="22"/>
        <v>2717.1392258997462</v>
      </c>
      <c r="R148" s="172">
        <f t="shared" si="22"/>
        <v>2689.5355277901904</v>
      </c>
      <c r="S148" s="172">
        <f t="shared" si="22"/>
        <v>2661.9318296806337</v>
      </c>
      <c r="T148" s="172">
        <f t="shared" si="22"/>
        <v>2634.3281315710778</v>
      </c>
      <c r="U148" s="172">
        <f t="shared" si="22"/>
        <v>2606.7244334615216</v>
      </c>
      <c r="V148" s="172">
        <f t="shared" si="22"/>
        <v>2579.1207353519653</v>
      </c>
      <c r="W148" s="172">
        <f t="shared" si="22"/>
        <v>2551.5170372424091</v>
      </c>
      <c r="X148" s="172">
        <f t="shared" si="22"/>
        <v>2523.9133391328528</v>
      </c>
      <c r="Y148" s="172">
        <f t="shared" si="22"/>
        <v>2496.3096410232965</v>
      </c>
      <c r="Z148" s="172">
        <f t="shared" si="22"/>
        <v>2468.7059429137407</v>
      </c>
      <c r="AA148" s="172">
        <f t="shared" si="22"/>
        <v>2441.102244804184</v>
      </c>
      <c r="AB148" s="172">
        <f t="shared" si="22"/>
        <v>2413.4985466946282</v>
      </c>
      <c r="AC148" s="172">
        <f t="shared" si="22"/>
        <v>2385.8948485850715</v>
      </c>
      <c r="AD148" s="172">
        <f t="shared" si="22"/>
        <v>2358.2911504755157</v>
      </c>
      <c r="AE148" s="172">
        <f t="shared" si="22"/>
        <v>2330.6874523659594</v>
      </c>
      <c r="AF148" s="172">
        <f t="shared" si="22"/>
        <v>2303.0837542564032</v>
      </c>
      <c r="AG148" s="172">
        <f t="shared" si="22"/>
        <v>2275.4800561468469</v>
      </c>
      <c r="AH148" s="172">
        <f t="shared" si="22"/>
        <v>2247.8763580372906</v>
      </c>
      <c r="AI148" s="172">
        <f t="shared" si="22"/>
        <v>2220.2726599277344</v>
      </c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</row>
    <row r="149" spans="2:62" ht="15.75" hidden="1" thickTop="1" x14ac:dyDescent="0.25">
      <c r="B149" s="153"/>
      <c r="D149" s="166"/>
      <c r="E149" s="155" t="s">
        <v>144</v>
      </c>
      <c r="F149" s="143" t="s">
        <v>128</v>
      </c>
      <c r="G149" s="172">
        <f t="shared" ref="G149:AI149" si="23">G$328*(G213+G313)</f>
        <v>3500.308611107238</v>
      </c>
      <c r="H149" s="172">
        <f t="shared" si="23"/>
        <v>3429.7024576782496</v>
      </c>
      <c r="I149" s="172">
        <f t="shared" si="23"/>
        <v>3359.0963042492604</v>
      </c>
      <c r="J149" s="172">
        <f t="shared" si="23"/>
        <v>3288.4901508202715</v>
      </c>
      <c r="K149" s="172">
        <f t="shared" si="23"/>
        <v>3217.8839973912827</v>
      </c>
      <c r="L149" s="172">
        <f t="shared" si="23"/>
        <v>3147.2778439622939</v>
      </c>
      <c r="M149" s="172">
        <f t="shared" si="23"/>
        <v>3076.6716905333055</v>
      </c>
      <c r="N149" s="172">
        <f t="shared" si="23"/>
        <v>3006.0655371043163</v>
      </c>
      <c r="O149" s="172">
        <f t="shared" si="23"/>
        <v>2935.4593836753274</v>
      </c>
      <c r="P149" s="172">
        <f t="shared" si="23"/>
        <v>2864.8532302463386</v>
      </c>
      <c r="Q149" s="172">
        <f t="shared" si="23"/>
        <v>2794.2470768173494</v>
      </c>
      <c r="R149" s="172">
        <f t="shared" si="23"/>
        <v>2723.640923388361</v>
      </c>
      <c r="S149" s="172">
        <f t="shared" si="23"/>
        <v>2653.0347699593722</v>
      </c>
      <c r="T149" s="172">
        <f t="shared" si="23"/>
        <v>2582.5426813986046</v>
      </c>
      <c r="U149" s="172">
        <f t="shared" si="23"/>
        <v>2552.6576859246225</v>
      </c>
      <c r="V149" s="172">
        <f t="shared" si="23"/>
        <v>2522.7726904506399</v>
      </c>
      <c r="W149" s="172">
        <f t="shared" si="23"/>
        <v>2492.8876949766577</v>
      </c>
      <c r="X149" s="172">
        <f t="shared" si="23"/>
        <v>2463.0026995026756</v>
      </c>
      <c r="Y149" s="172">
        <f t="shared" si="23"/>
        <v>2433.1177040286925</v>
      </c>
      <c r="Z149" s="172">
        <f t="shared" si="23"/>
        <v>2403.2327085547104</v>
      </c>
      <c r="AA149" s="172">
        <f t="shared" si="23"/>
        <v>2373.3477130807278</v>
      </c>
      <c r="AB149" s="172">
        <f t="shared" si="23"/>
        <v>2343.5767824749669</v>
      </c>
      <c r="AC149" s="172">
        <f t="shared" si="23"/>
        <v>2313.6917870009847</v>
      </c>
      <c r="AD149" s="172">
        <f t="shared" si="23"/>
        <v>2283.8067915270026</v>
      </c>
      <c r="AE149" s="172">
        <f t="shared" si="23"/>
        <v>2253.92179605302</v>
      </c>
      <c r="AF149" s="172">
        <f t="shared" si="23"/>
        <v>2224.0368005790374</v>
      </c>
      <c r="AG149" s="172">
        <f t="shared" si="23"/>
        <v>2194.1518051050552</v>
      </c>
      <c r="AH149" s="172">
        <f t="shared" si="23"/>
        <v>2164.2668096310731</v>
      </c>
      <c r="AI149" s="172">
        <f t="shared" si="23"/>
        <v>2134.3818141570905</v>
      </c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</row>
    <row r="150" spans="2:62" ht="15.75" hidden="1" thickTop="1" x14ac:dyDescent="0.25">
      <c r="B150" s="153"/>
      <c r="D150" s="166"/>
      <c r="E150" s="155" t="s">
        <v>144</v>
      </c>
      <c r="F150" s="143" t="s">
        <v>22</v>
      </c>
      <c r="G150" s="172">
        <f t="shared" ref="G150:AI150" si="24">G$329*(G214+G314)</f>
        <v>3500.308611107238</v>
      </c>
      <c r="H150" s="172">
        <f t="shared" si="24"/>
        <v>3448.7512906712077</v>
      </c>
      <c r="I150" s="172">
        <f t="shared" si="24"/>
        <v>3397.1939702351769</v>
      </c>
      <c r="J150" s="172">
        <f t="shared" si="24"/>
        <v>3345.6366497991462</v>
      </c>
      <c r="K150" s="172">
        <f t="shared" si="24"/>
        <v>3294.0793293631159</v>
      </c>
      <c r="L150" s="172">
        <f t="shared" si="24"/>
        <v>3242.5220089270847</v>
      </c>
      <c r="M150" s="172">
        <f t="shared" si="24"/>
        <v>3191.0787533592757</v>
      </c>
      <c r="N150" s="172">
        <f t="shared" si="24"/>
        <v>3139.5214329232454</v>
      </c>
      <c r="O150" s="172">
        <f t="shared" si="24"/>
        <v>3087.9641124872142</v>
      </c>
      <c r="P150" s="172">
        <f t="shared" si="24"/>
        <v>3036.4067920511839</v>
      </c>
      <c r="Q150" s="172">
        <f t="shared" si="24"/>
        <v>2984.8494716151536</v>
      </c>
      <c r="R150" s="172">
        <f t="shared" si="24"/>
        <v>2933.2921511791224</v>
      </c>
      <c r="S150" s="172">
        <f t="shared" si="24"/>
        <v>2881.7348307430921</v>
      </c>
      <c r="T150" s="172">
        <f t="shared" si="24"/>
        <v>2830.1775103070613</v>
      </c>
      <c r="U150" s="172">
        <f t="shared" si="24"/>
        <v>2799.037801282645</v>
      </c>
      <c r="V150" s="172">
        <f t="shared" si="24"/>
        <v>2767.7840273900065</v>
      </c>
      <c r="W150" s="172">
        <f t="shared" si="24"/>
        <v>2736.6443183655897</v>
      </c>
      <c r="X150" s="172">
        <f t="shared" si="24"/>
        <v>2705.5046093411734</v>
      </c>
      <c r="Y150" s="172">
        <f t="shared" si="24"/>
        <v>2674.2508354485353</v>
      </c>
      <c r="Z150" s="172">
        <f t="shared" si="24"/>
        <v>2643.1111264241181</v>
      </c>
      <c r="AA150" s="172">
        <f t="shared" si="24"/>
        <v>2611.9714173997017</v>
      </c>
      <c r="AB150" s="172">
        <f t="shared" si="24"/>
        <v>2580.7176435070637</v>
      </c>
      <c r="AC150" s="172">
        <f t="shared" si="24"/>
        <v>2549.5779344826469</v>
      </c>
      <c r="AD150" s="172">
        <f t="shared" si="24"/>
        <v>2518.4382254582301</v>
      </c>
      <c r="AE150" s="172">
        <f t="shared" si="24"/>
        <v>2487.1844515655921</v>
      </c>
      <c r="AF150" s="172">
        <f t="shared" si="24"/>
        <v>2456.0447425411753</v>
      </c>
      <c r="AG150" s="172">
        <f t="shared" si="24"/>
        <v>2424.905033516759</v>
      </c>
      <c r="AH150" s="172">
        <f t="shared" si="24"/>
        <v>2393.6512596241205</v>
      </c>
      <c r="AI150" s="172">
        <f t="shared" si="24"/>
        <v>2362.5115505997037</v>
      </c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</row>
    <row r="151" spans="2:62" ht="15.75" hidden="1" thickTop="1" x14ac:dyDescent="0.25">
      <c r="B151" s="153"/>
      <c r="D151" s="166"/>
      <c r="E151" s="155" t="s">
        <v>144</v>
      </c>
      <c r="F151" s="143" t="s">
        <v>129</v>
      </c>
      <c r="G151" s="172">
        <f t="shared" ref="G151:AI151" si="25">G$330*(G215+G315)</f>
        <v>3500.308611107238</v>
      </c>
      <c r="H151" s="172">
        <f t="shared" si="25"/>
        <v>3467.8001236641653</v>
      </c>
      <c r="I151" s="172">
        <f t="shared" si="25"/>
        <v>3435.2916362210931</v>
      </c>
      <c r="J151" s="172">
        <f t="shared" si="25"/>
        <v>3402.7831487780209</v>
      </c>
      <c r="K151" s="172">
        <f t="shared" si="25"/>
        <v>3370.3887262031699</v>
      </c>
      <c r="L151" s="172">
        <f t="shared" si="25"/>
        <v>3337.8802387600977</v>
      </c>
      <c r="M151" s="172">
        <f t="shared" si="25"/>
        <v>3305.3717513170254</v>
      </c>
      <c r="N151" s="172">
        <f t="shared" si="25"/>
        <v>3272.8632638739527</v>
      </c>
      <c r="O151" s="172">
        <f t="shared" si="25"/>
        <v>3240.3547764308805</v>
      </c>
      <c r="P151" s="172">
        <f t="shared" si="25"/>
        <v>3207.8462889878078</v>
      </c>
      <c r="Q151" s="172">
        <f t="shared" si="25"/>
        <v>3175.3378015447356</v>
      </c>
      <c r="R151" s="172">
        <f t="shared" si="25"/>
        <v>3142.9433789698842</v>
      </c>
      <c r="S151" s="172">
        <f t="shared" si="25"/>
        <v>3110.434891526812</v>
      </c>
      <c r="T151" s="172">
        <f t="shared" si="25"/>
        <v>3077.9264040837397</v>
      </c>
      <c r="U151" s="172">
        <f t="shared" si="25"/>
        <v>3045.417916640667</v>
      </c>
      <c r="V151" s="172">
        <f t="shared" si="25"/>
        <v>3012.9094291975948</v>
      </c>
      <c r="W151" s="172">
        <f t="shared" si="25"/>
        <v>2980.4009417545226</v>
      </c>
      <c r="X151" s="172">
        <f t="shared" si="25"/>
        <v>2948.0065191796712</v>
      </c>
      <c r="Y151" s="172">
        <f t="shared" si="25"/>
        <v>2915.4980317365989</v>
      </c>
      <c r="Z151" s="172">
        <f t="shared" si="25"/>
        <v>2882.9895442935263</v>
      </c>
      <c r="AA151" s="172">
        <f t="shared" si="25"/>
        <v>2850.481056850454</v>
      </c>
      <c r="AB151" s="172">
        <f t="shared" si="25"/>
        <v>2817.9725694073813</v>
      </c>
      <c r="AC151" s="172">
        <f t="shared" si="25"/>
        <v>2785.4640819643091</v>
      </c>
      <c r="AD151" s="172">
        <f t="shared" si="25"/>
        <v>2752.9555945212369</v>
      </c>
      <c r="AE151" s="172">
        <f t="shared" si="25"/>
        <v>2720.5611719463855</v>
      </c>
      <c r="AF151" s="172">
        <f t="shared" si="25"/>
        <v>2688.0526845033132</v>
      </c>
      <c r="AG151" s="172">
        <f t="shared" si="25"/>
        <v>2655.5441970602405</v>
      </c>
      <c r="AH151" s="172">
        <f t="shared" si="25"/>
        <v>2623.0357096171683</v>
      </c>
      <c r="AI151" s="172">
        <f t="shared" si="25"/>
        <v>2590.5272221740961</v>
      </c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</row>
    <row r="152" spans="2:62" ht="15.75" hidden="1" thickTop="1" x14ac:dyDescent="0.25">
      <c r="B152" s="153"/>
      <c r="D152" s="166"/>
      <c r="E152" s="155" t="s">
        <v>145</v>
      </c>
      <c r="F152" s="143" t="s">
        <v>128</v>
      </c>
      <c r="G152" s="172">
        <f t="shared" ref="G152:AI152" si="26">G$328*(G216+G316)</f>
        <v>3190.6224938863902</v>
      </c>
      <c r="H152" s="172">
        <f t="shared" si="26"/>
        <v>3101.765961541993</v>
      </c>
      <c r="I152" s="172">
        <f t="shared" si="26"/>
        <v>3012.7953643293736</v>
      </c>
      <c r="J152" s="172">
        <f t="shared" si="26"/>
        <v>2923.9388319849754</v>
      </c>
      <c r="K152" s="172">
        <f t="shared" si="26"/>
        <v>2835.0822996405777</v>
      </c>
      <c r="L152" s="172">
        <f t="shared" si="26"/>
        <v>2746.2257672961796</v>
      </c>
      <c r="M152" s="172">
        <f t="shared" si="26"/>
        <v>2657.3692349517814</v>
      </c>
      <c r="N152" s="172">
        <f t="shared" si="26"/>
        <v>2568.3986377391625</v>
      </c>
      <c r="O152" s="172">
        <f t="shared" si="26"/>
        <v>2479.5421053947648</v>
      </c>
      <c r="P152" s="172">
        <f t="shared" si="26"/>
        <v>2390.6855730503667</v>
      </c>
      <c r="Q152" s="172">
        <f t="shared" si="26"/>
        <v>2301.829040705969</v>
      </c>
      <c r="R152" s="172">
        <f t="shared" si="26"/>
        <v>2212.9725083615708</v>
      </c>
      <c r="S152" s="172">
        <f t="shared" si="26"/>
        <v>2124.1159760171731</v>
      </c>
      <c r="T152" s="172">
        <f t="shared" si="26"/>
        <v>2035.145378804554</v>
      </c>
      <c r="U152" s="172">
        <f t="shared" si="26"/>
        <v>2011.9902105556287</v>
      </c>
      <c r="V152" s="172">
        <f t="shared" si="26"/>
        <v>1988.7209774384819</v>
      </c>
      <c r="W152" s="172">
        <f t="shared" si="26"/>
        <v>1965.5658091895568</v>
      </c>
      <c r="X152" s="172">
        <f t="shared" si="26"/>
        <v>1942.2965760724101</v>
      </c>
      <c r="Y152" s="172">
        <f t="shared" si="26"/>
        <v>1919.141407823485</v>
      </c>
      <c r="Z152" s="172">
        <f t="shared" si="26"/>
        <v>1895.8721747063382</v>
      </c>
      <c r="AA152" s="172">
        <f t="shared" si="26"/>
        <v>1872.6029415891919</v>
      </c>
      <c r="AB152" s="172">
        <f t="shared" si="26"/>
        <v>1849.4477733402666</v>
      </c>
      <c r="AC152" s="172">
        <f t="shared" si="26"/>
        <v>1826.1785402231199</v>
      </c>
      <c r="AD152" s="172">
        <f t="shared" si="26"/>
        <v>1803.0233719741948</v>
      </c>
      <c r="AE152" s="172">
        <f t="shared" si="26"/>
        <v>1779.754138857048</v>
      </c>
      <c r="AF152" s="172">
        <f t="shared" si="26"/>
        <v>1756.598970608123</v>
      </c>
      <c r="AG152" s="172">
        <f t="shared" si="26"/>
        <v>1733.3297374909762</v>
      </c>
      <c r="AH152" s="172">
        <f t="shared" si="26"/>
        <v>1710.0605043738299</v>
      </c>
      <c r="AI152" s="172">
        <f t="shared" si="26"/>
        <v>1686.9053361249046</v>
      </c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</row>
    <row r="153" spans="2:62" ht="15.75" hidden="1" thickTop="1" x14ac:dyDescent="0.25">
      <c r="B153" s="153"/>
      <c r="D153" s="166"/>
      <c r="E153" s="155" t="s">
        <v>145</v>
      </c>
      <c r="F153" s="143" t="s">
        <v>22</v>
      </c>
      <c r="G153" s="172">
        <f t="shared" ref="G153:AI153" si="27">G$329*(G217+G317)</f>
        <v>3190.6224938863902</v>
      </c>
      <c r="H153" s="172">
        <f t="shared" si="27"/>
        <v>3131.4228272795326</v>
      </c>
      <c r="I153" s="172">
        <f t="shared" si="27"/>
        <v>3072.2231606726741</v>
      </c>
      <c r="J153" s="172">
        <f t="shared" si="27"/>
        <v>3013.0234940658161</v>
      </c>
      <c r="K153" s="172">
        <f t="shared" si="27"/>
        <v>2953.8238274589576</v>
      </c>
      <c r="L153" s="172">
        <f t="shared" si="27"/>
        <v>2894.6241608520995</v>
      </c>
      <c r="M153" s="172">
        <f t="shared" si="27"/>
        <v>2835.4244942452415</v>
      </c>
      <c r="N153" s="172">
        <f t="shared" si="27"/>
        <v>2776.3388925066047</v>
      </c>
      <c r="O153" s="172">
        <f t="shared" si="27"/>
        <v>2717.1392258997462</v>
      </c>
      <c r="P153" s="172">
        <f t="shared" si="27"/>
        <v>2657.9395592928881</v>
      </c>
      <c r="Q153" s="172">
        <f t="shared" si="27"/>
        <v>2598.7398926860305</v>
      </c>
      <c r="R153" s="172">
        <f t="shared" si="27"/>
        <v>2539.540226079172</v>
      </c>
      <c r="S153" s="172">
        <f t="shared" si="27"/>
        <v>2480.340559472314</v>
      </c>
      <c r="T153" s="172">
        <f t="shared" si="27"/>
        <v>2421.1408928654555</v>
      </c>
      <c r="U153" s="172">
        <f t="shared" si="27"/>
        <v>2394.7919083063339</v>
      </c>
      <c r="V153" s="172">
        <f t="shared" si="27"/>
        <v>2368.4429237472118</v>
      </c>
      <c r="W153" s="172">
        <f t="shared" si="27"/>
        <v>2342.0939391880902</v>
      </c>
      <c r="X153" s="172">
        <f t="shared" si="27"/>
        <v>2315.7449546289681</v>
      </c>
      <c r="Y153" s="172">
        <f t="shared" si="27"/>
        <v>2289.3959700698465</v>
      </c>
      <c r="Z153" s="172">
        <f t="shared" si="27"/>
        <v>2263.0469855107244</v>
      </c>
      <c r="AA153" s="172">
        <f t="shared" si="27"/>
        <v>2236.6980009516028</v>
      </c>
      <c r="AB153" s="172">
        <f t="shared" si="27"/>
        <v>2210.3490163924807</v>
      </c>
      <c r="AC153" s="172">
        <f t="shared" si="27"/>
        <v>2184.0000318333591</v>
      </c>
      <c r="AD153" s="172">
        <f t="shared" si="27"/>
        <v>2157.651047274237</v>
      </c>
      <c r="AE153" s="172">
        <f t="shared" si="27"/>
        <v>2131.3020627151154</v>
      </c>
      <c r="AF153" s="172">
        <f t="shared" si="27"/>
        <v>2104.9530781559938</v>
      </c>
      <c r="AG153" s="172">
        <f t="shared" si="27"/>
        <v>2078.6040935968717</v>
      </c>
      <c r="AH153" s="172">
        <f t="shared" si="27"/>
        <v>2052.1410441695284</v>
      </c>
      <c r="AI153" s="172">
        <f t="shared" si="27"/>
        <v>2025.7920596104066</v>
      </c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</row>
    <row r="154" spans="2:62" ht="15.75" hidden="1" thickTop="1" x14ac:dyDescent="0.25">
      <c r="B154" s="153"/>
      <c r="D154" s="166"/>
      <c r="E154" s="155" t="s">
        <v>145</v>
      </c>
      <c r="F154" s="143" t="s">
        <v>129</v>
      </c>
      <c r="G154" s="172">
        <f t="shared" ref="G154:AI154" si="28">G$330*(G218+G318)</f>
        <v>3190.6224938863902</v>
      </c>
      <c r="H154" s="172">
        <f t="shared" si="28"/>
        <v>3161.0796930170723</v>
      </c>
      <c r="I154" s="172">
        <f t="shared" si="28"/>
        <v>3131.6509570159751</v>
      </c>
      <c r="J154" s="172">
        <f t="shared" si="28"/>
        <v>3102.1081561466563</v>
      </c>
      <c r="K154" s="172">
        <f t="shared" si="28"/>
        <v>3072.5653552773379</v>
      </c>
      <c r="L154" s="172">
        <f t="shared" si="28"/>
        <v>3043.1366192762412</v>
      </c>
      <c r="M154" s="172">
        <f t="shared" si="28"/>
        <v>3013.5938184069223</v>
      </c>
      <c r="N154" s="172">
        <f t="shared" si="28"/>
        <v>2984.1650824058252</v>
      </c>
      <c r="O154" s="172">
        <f t="shared" si="28"/>
        <v>2954.6222815365072</v>
      </c>
      <c r="P154" s="172">
        <f t="shared" si="28"/>
        <v>2925.1935455354096</v>
      </c>
      <c r="Q154" s="172">
        <f t="shared" si="28"/>
        <v>2895.6507446660912</v>
      </c>
      <c r="R154" s="172">
        <f t="shared" si="28"/>
        <v>2866.2220086649945</v>
      </c>
      <c r="S154" s="172">
        <f t="shared" si="28"/>
        <v>2836.6792077956761</v>
      </c>
      <c r="T154" s="172">
        <f t="shared" si="28"/>
        <v>2807.1364069263573</v>
      </c>
      <c r="U154" s="172">
        <f t="shared" si="28"/>
        <v>2777.7076709252601</v>
      </c>
      <c r="V154" s="172">
        <f t="shared" si="28"/>
        <v>2748.1648700559422</v>
      </c>
      <c r="W154" s="172">
        <f t="shared" si="28"/>
        <v>2718.7361340548446</v>
      </c>
      <c r="X154" s="172">
        <f t="shared" si="28"/>
        <v>2689.1933331855262</v>
      </c>
      <c r="Y154" s="172">
        <f t="shared" si="28"/>
        <v>2659.7645971844295</v>
      </c>
      <c r="Z154" s="172">
        <f t="shared" si="28"/>
        <v>2630.2217963151111</v>
      </c>
      <c r="AA154" s="172">
        <f t="shared" si="28"/>
        <v>2600.6789954457922</v>
      </c>
      <c r="AB154" s="172">
        <f t="shared" si="28"/>
        <v>2571.2502594446951</v>
      </c>
      <c r="AC154" s="172">
        <f t="shared" si="28"/>
        <v>2541.7074585753771</v>
      </c>
      <c r="AD154" s="172">
        <f t="shared" si="28"/>
        <v>2512.2787225742795</v>
      </c>
      <c r="AE154" s="172">
        <f t="shared" si="28"/>
        <v>2482.7359217049611</v>
      </c>
      <c r="AF154" s="172">
        <f t="shared" si="28"/>
        <v>2453.3071857038644</v>
      </c>
      <c r="AG154" s="172">
        <f t="shared" si="28"/>
        <v>2423.7643848345456</v>
      </c>
      <c r="AH154" s="172">
        <f t="shared" si="28"/>
        <v>2394.3356488334484</v>
      </c>
      <c r="AI154" s="172">
        <f t="shared" si="28"/>
        <v>2364.79284796413</v>
      </c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</row>
    <row r="155" spans="2:62" ht="15.75" hidden="1" thickTop="1" x14ac:dyDescent="0.25">
      <c r="B155" s="153"/>
      <c r="D155" s="166"/>
      <c r="E155" s="155" t="s">
        <v>146</v>
      </c>
      <c r="F155" s="143" t="s">
        <v>128</v>
      </c>
      <c r="G155" s="172">
        <f t="shared" ref="G155:AI155" si="29">G$328*(G219+G319)</f>
        <v>3034.4676892914217</v>
      </c>
      <c r="H155" s="172">
        <f t="shared" si="29"/>
        <v>2957.587968110261</v>
      </c>
      <c r="I155" s="172">
        <f t="shared" si="29"/>
        <v>2880.7082469291004</v>
      </c>
      <c r="J155" s="172">
        <f t="shared" si="29"/>
        <v>2803.8285257479392</v>
      </c>
      <c r="K155" s="172">
        <f t="shared" si="29"/>
        <v>2726.9488045667786</v>
      </c>
      <c r="L155" s="172">
        <f t="shared" si="29"/>
        <v>2650.0690833856183</v>
      </c>
      <c r="M155" s="172">
        <f t="shared" si="29"/>
        <v>2573.3034270726789</v>
      </c>
      <c r="N155" s="172">
        <f t="shared" si="29"/>
        <v>2496.4237058915178</v>
      </c>
      <c r="O155" s="172">
        <f t="shared" si="29"/>
        <v>2419.5439847103571</v>
      </c>
      <c r="P155" s="172">
        <f t="shared" si="29"/>
        <v>2342.6642635291969</v>
      </c>
      <c r="Q155" s="172">
        <f t="shared" si="29"/>
        <v>2265.7845423480362</v>
      </c>
      <c r="R155" s="172">
        <f t="shared" si="29"/>
        <v>2188.9048211668751</v>
      </c>
      <c r="S155" s="172">
        <f t="shared" si="29"/>
        <v>2112.0250999857144</v>
      </c>
      <c r="T155" s="172">
        <f t="shared" si="29"/>
        <v>2035.145378804554</v>
      </c>
      <c r="U155" s="172">
        <f t="shared" si="29"/>
        <v>2011.9902105556287</v>
      </c>
      <c r="V155" s="172">
        <f t="shared" si="29"/>
        <v>1988.7209774384819</v>
      </c>
      <c r="W155" s="172">
        <f t="shared" si="29"/>
        <v>1965.5658091895568</v>
      </c>
      <c r="X155" s="172">
        <f t="shared" si="29"/>
        <v>1942.2965760724101</v>
      </c>
      <c r="Y155" s="172">
        <f t="shared" si="29"/>
        <v>1919.141407823485</v>
      </c>
      <c r="Z155" s="172">
        <f t="shared" si="29"/>
        <v>1895.8721747063382</v>
      </c>
      <c r="AA155" s="172">
        <f t="shared" si="29"/>
        <v>1872.6029415891919</v>
      </c>
      <c r="AB155" s="172">
        <f t="shared" si="29"/>
        <v>1849.4477733402666</v>
      </c>
      <c r="AC155" s="172">
        <f t="shared" si="29"/>
        <v>1826.1785402231199</v>
      </c>
      <c r="AD155" s="172">
        <f t="shared" si="29"/>
        <v>1803.0233719741948</v>
      </c>
      <c r="AE155" s="172">
        <f t="shared" si="29"/>
        <v>1779.754138857048</v>
      </c>
      <c r="AF155" s="172">
        <f t="shared" si="29"/>
        <v>1756.598970608123</v>
      </c>
      <c r="AG155" s="172">
        <f t="shared" si="29"/>
        <v>1733.3297374909762</v>
      </c>
      <c r="AH155" s="172">
        <f t="shared" si="29"/>
        <v>1710.0605043738299</v>
      </c>
      <c r="AI155" s="172">
        <f t="shared" si="29"/>
        <v>1686.9053361249046</v>
      </c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</row>
    <row r="156" spans="2:62" ht="15.75" hidden="1" thickTop="1" x14ac:dyDescent="0.25">
      <c r="B156" s="153"/>
      <c r="D156" s="166"/>
      <c r="E156" s="155" t="s">
        <v>146</v>
      </c>
      <c r="F156" s="143" t="s">
        <v>22</v>
      </c>
      <c r="G156" s="172">
        <f t="shared" ref="G156:AI156" si="30">G$329*(G220+G320)</f>
        <v>3034.4676892914217</v>
      </c>
      <c r="H156" s="172">
        <f t="shared" si="30"/>
        <v>2981.997849909621</v>
      </c>
      <c r="I156" s="172">
        <f t="shared" si="30"/>
        <v>2929.5280105278198</v>
      </c>
      <c r="J156" s="172">
        <f t="shared" si="30"/>
        <v>2877.1722360142398</v>
      </c>
      <c r="K156" s="172">
        <f t="shared" si="30"/>
        <v>2824.7023966324386</v>
      </c>
      <c r="L156" s="172">
        <f t="shared" si="30"/>
        <v>2772.2325572506375</v>
      </c>
      <c r="M156" s="172">
        <f t="shared" si="30"/>
        <v>2719.876782737058</v>
      </c>
      <c r="N156" s="172">
        <f t="shared" si="30"/>
        <v>2667.4069433552568</v>
      </c>
      <c r="O156" s="172">
        <f t="shared" si="30"/>
        <v>2614.9371039734556</v>
      </c>
      <c r="P156" s="172">
        <f t="shared" si="30"/>
        <v>2562.5813294598756</v>
      </c>
      <c r="Q156" s="172">
        <f t="shared" si="30"/>
        <v>2510.1114900780749</v>
      </c>
      <c r="R156" s="172">
        <f t="shared" si="30"/>
        <v>2457.6416506962737</v>
      </c>
      <c r="S156" s="172">
        <f t="shared" si="30"/>
        <v>2405.2858761826938</v>
      </c>
      <c r="T156" s="172">
        <f t="shared" si="30"/>
        <v>2352.8160368008926</v>
      </c>
      <c r="U156" s="172">
        <f t="shared" si="30"/>
        <v>2327.1514414510989</v>
      </c>
      <c r="V156" s="172">
        <f t="shared" si="30"/>
        <v>2301.600910969526</v>
      </c>
      <c r="W156" s="172">
        <f t="shared" si="30"/>
        <v>2275.9363156197323</v>
      </c>
      <c r="X156" s="172">
        <f t="shared" si="30"/>
        <v>2250.3857851381595</v>
      </c>
      <c r="Y156" s="172">
        <f t="shared" si="30"/>
        <v>2224.7211897883658</v>
      </c>
      <c r="Z156" s="172">
        <f t="shared" si="30"/>
        <v>2199.1706593067929</v>
      </c>
      <c r="AA156" s="172">
        <f t="shared" si="30"/>
        <v>2173.5060639569988</v>
      </c>
      <c r="AB156" s="172">
        <f t="shared" si="30"/>
        <v>2147.9555334754259</v>
      </c>
      <c r="AC156" s="172">
        <f t="shared" si="30"/>
        <v>2122.2909381256318</v>
      </c>
      <c r="AD156" s="172">
        <f t="shared" si="30"/>
        <v>2096.7404076440594</v>
      </c>
      <c r="AE156" s="172">
        <f t="shared" si="30"/>
        <v>2071.0758122942657</v>
      </c>
      <c r="AF156" s="172">
        <f t="shared" si="30"/>
        <v>2045.4112169444716</v>
      </c>
      <c r="AG156" s="172">
        <f t="shared" si="30"/>
        <v>2019.8606864628987</v>
      </c>
      <c r="AH156" s="172">
        <f t="shared" si="30"/>
        <v>1994.1960911131046</v>
      </c>
      <c r="AI156" s="172">
        <f t="shared" si="30"/>
        <v>1968.6455606315321</v>
      </c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</row>
    <row r="157" spans="2:62" ht="15.75" hidden="1" thickTop="1" x14ac:dyDescent="0.25">
      <c r="B157" s="153"/>
      <c r="D157" s="166"/>
      <c r="E157" s="155" t="s">
        <v>146</v>
      </c>
      <c r="F157" s="143" t="s">
        <v>129</v>
      </c>
      <c r="G157" s="172">
        <f t="shared" ref="G157:AI157" si="31">G$330*(G221+G321)</f>
        <v>3034.4676892914217</v>
      </c>
      <c r="H157" s="172">
        <f t="shared" si="31"/>
        <v>3006.40773170898</v>
      </c>
      <c r="I157" s="172">
        <f t="shared" si="31"/>
        <v>2978.46183899476</v>
      </c>
      <c r="J157" s="172">
        <f t="shared" si="31"/>
        <v>2950.4018814123183</v>
      </c>
      <c r="K157" s="172">
        <f t="shared" si="31"/>
        <v>2922.4559886980983</v>
      </c>
      <c r="L157" s="172">
        <f t="shared" si="31"/>
        <v>2894.396031115657</v>
      </c>
      <c r="M157" s="172">
        <f t="shared" si="31"/>
        <v>2866.450138401437</v>
      </c>
      <c r="N157" s="172">
        <f t="shared" si="31"/>
        <v>2838.3901808189958</v>
      </c>
      <c r="O157" s="172">
        <f t="shared" si="31"/>
        <v>2810.4442881047753</v>
      </c>
      <c r="P157" s="172">
        <f t="shared" si="31"/>
        <v>2782.384330522334</v>
      </c>
      <c r="Q157" s="172">
        <f t="shared" si="31"/>
        <v>2754.438437808114</v>
      </c>
      <c r="R157" s="172">
        <f t="shared" si="31"/>
        <v>2726.3784802256719</v>
      </c>
      <c r="S157" s="172">
        <f t="shared" si="31"/>
        <v>2698.4325875114519</v>
      </c>
      <c r="T157" s="172">
        <f t="shared" si="31"/>
        <v>2670.3726299290106</v>
      </c>
      <c r="U157" s="172">
        <f t="shared" si="31"/>
        <v>2642.4267372147906</v>
      </c>
      <c r="V157" s="172">
        <f t="shared" si="31"/>
        <v>2614.3667796323493</v>
      </c>
      <c r="W157" s="172">
        <f t="shared" si="31"/>
        <v>2586.4208869181289</v>
      </c>
      <c r="X157" s="172">
        <f t="shared" si="31"/>
        <v>2558.3609293356876</v>
      </c>
      <c r="Y157" s="172">
        <f t="shared" si="31"/>
        <v>2530.4150366214676</v>
      </c>
      <c r="Z157" s="172">
        <f t="shared" si="31"/>
        <v>2502.3550790390264</v>
      </c>
      <c r="AA157" s="172">
        <f t="shared" si="31"/>
        <v>2474.4091863248059</v>
      </c>
      <c r="AB157" s="172">
        <f t="shared" si="31"/>
        <v>2446.3492287423642</v>
      </c>
      <c r="AC157" s="172">
        <f t="shared" si="31"/>
        <v>2418.4033360281442</v>
      </c>
      <c r="AD157" s="172">
        <f t="shared" si="31"/>
        <v>2390.3433784457029</v>
      </c>
      <c r="AE157" s="172">
        <f t="shared" si="31"/>
        <v>2362.3974857314824</v>
      </c>
      <c r="AF157" s="172">
        <f t="shared" si="31"/>
        <v>2334.3375281490412</v>
      </c>
      <c r="AG157" s="172">
        <f t="shared" si="31"/>
        <v>2306.3916354348212</v>
      </c>
      <c r="AH157" s="172">
        <f t="shared" si="31"/>
        <v>2278.3316778523799</v>
      </c>
      <c r="AI157" s="172">
        <f t="shared" si="31"/>
        <v>2250.3857851381595</v>
      </c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</row>
    <row r="158" spans="2:62" ht="15.75" hidden="1" thickTop="1" x14ac:dyDescent="0.25">
      <c r="B158" s="153"/>
      <c r="D158" s="166"/>
      <c r="E158" s="155" t="s">
        <v>147</v>
      </c>
      <c r="F158" s="143" t="s">
        <v>128</v>
      </c>
      <c r="G158" s="172">
        <f t="shared" ref="G158:AI158" si="32">G$328*(G222+G322)</f>
        <v>3548.4439854966295</v>
      </c>
      <c r="H158" s="172">
        <f t="shared" si="32"/>
        <v>3476.0127941760998</v>
      </c>
      <c r="I158" s="172">
        <f t="shared" si="32"/>
        <v>3403.4675379873488</v>
      </c>
      <c r="J158" s="172">
        <f t="shared" si="32"/>
        <v>3331.0363466668191</v>
      </c>
      <c r="K158" s="172">
        <f t="shared" si="32"/>
        <v>3258.4910904780677</v>
      </c>
      <c r="L158" s="172">
        <f t="shared" si="32"/>
        <v>3186.059899157538</v>
      </c>
      <c r="M158" s="172">
        <f t="shared" si="32"/>
        <v>3113.514642968787</v>
      </c>
      <c r="N158" s="172">
        <f t="shared" si="32"/>
        <v>3040.9693867800361</v>
      </c>
      <c r="O158" s="172">
        <f t="shared" si="32"/>
        <v>2968.5381954595064</v>
      </c>
      <c r="P158" s="172">
        <f t="shared" si="32"/>
        <v>2895.9929392707554</v>
      </c>
      <c r="Q158" s="172">
        <f t="shared" si="32"/>
        <v>2823.5617479502257</v>
      </c>
      <c r="R158" s="172">
        <f t="shared" si="32"/>
        <v>2751.0164917614748</v>
      </c>
      <c r="S158" s="172">
        <f t="shared" si="32"/>
        <v>2678.585300440945</v>
      </c>
      <c r="T158" s="172">
        <f t="shared" si="32"/>
        <v>2606.0400442521936</v>
      </c>
      <c r="U158" s="172">
        <f t="shared" si="32"/>
        <v>2575.926919041769</v>
      </c>
      <c r="V158" s="172">
        <f t="shared" si="32"/>
        <v>2545.6997289631227</v>
      </c>
      <c r="W158" s="172">
        <f t="shared" si="32"/>
        <v>2515.5866037526976</v>
      </c>
      <c r="X158" s="172">
        <f t="shared" si="32"/>
        <v>2485.4734785422725</v>
      </c>
      <c r="Y158" s="172">
        <f t="shared" si="32"/>
        <v>2455.2462884636261</v>
      </c>
      <c r="Z158" s="172">
        <f t="shared" si="32"/>
        <v>2425.133163253201</v>
      </c>
      <c r="AA158" s="172">
        <f t="shared" si="32"/>
        <v>2394.9059731745551</v>
      </c>
      <c r="AB158" s="172">
        <f t="shared" si="32"/>
        <v>2364.79284796413</v>
      </c>
      <c r="AC158" s="172">
        <f t="shared" si="32"/>
        <v>2334.6797227537049</v>
      </c>
      <c r="AD158" s="172">
        <f t="shared" si="32"/>
        <v>2304.452532675059</v>
      </c>
      <c r="AE158" s="172">
        <f t="shared" si="32"/>
        <v>2274.339407464634</v>
      </c>
      <c r="AF158" s="172">
        <f t="shared" si="32"/>
        <v>2244.2262822542089</v>
      </c>
      <c r="AG158" s="172">
        <f t="shared" si="32"/>
        <v>2213.9990921755625</v>
      </c>
      <c r="AH158" s="172">
        <f t="shared" si="32"/>
        <v>2183.8859669651374</v>
      </c>
      <c r="AI158" s="172">
        <f t="shared" si="32"/>
        <v>2153.6587768864915</v>
      </c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</row>
    <row r="159" spans="2:62" ht="15.75" hidden="1" thickTop="1" x14ac:dyDescent="0.25">
      <c r="B159" s="153"/>
      <c r="D159" s="142" t="s">
        <v>150</v>
      </c>
      <c r="E159" s="155" t="s">
        <v>147</v>
      </c>
      <c r="F159" s="143" t="s">
        <v>22</v>
      </c>
      <c r="G159" s="172">
        <f t="shared" ref="G159:AI159" si="33">G$329*(G223+G323)</f>
        <v>3548.4439854966295</v>
      </c>
      <c r="H159" s="172">
        <f t="shared" si="33"/>
        <v>3495.7460163783858</v>
      </c>
      <c r="I159" s="172">
        <f t="shared" si="33"/>
        <v>3443.0480472601421</v>
      </c>
      <c r="J159" s="172">
        <f t="shared" si="33"/>
        <v>3390.3500781418988</v>
      </c>
      <c r="K159" s="172">
        <f t="shared" si="33"/>
        <v>3337.5380441554335</v>
      </c>
      <c r="L159" s="172">
        <f t="shared" si="33"/>
        <v>3284.8400750371902</v>
      </c>
      <c r="M159" s="172">
        <f t="shared" si="33"/>
        <v>3232.1421059189461</v>
      </c>
      <c r="N159" s="172">
        <f t="shared" si="33"/>
        <v>3179.4441368007024</v>
      </c>
      <c r="O159" s="172">
        <f t="shared" si="33"/>
        <v>3126.7461676824587</v>
      </c>
      <c r="P159" s="172">
        <f t="shared" si="33"/>
        <v>3073.9341336959938</v>
      </c>
      <c r="Q159" s="172">
        <f t="shared" si="33"/>
        <v>3021.2361645777501</v>
      </c>
      <c r="R159" s="172">
        <f t="shared" si="33"/>
        <v>2968.5381954595064</v>
      </c>
      <c r="S159" s="172">
        <f t="shared" si="33"/>
        <v>2915.8402263412627</v>
      </c>
      <c r="T159" s="172">
        <f t="shared" si="33"/>
        <v>2863.0281923547977</v>
      </c>
      <c r="U159" s="172">
        <f t="shared" si="33"/>
        <v>2831.5462887257172</v>
      </c>
      <c r="V159" s="172">
        <f t="shared" si="33"/>
        <v>2799.950320228415</v>
      </c>
      <c r="W159" s="172">
        <f t="shared" si="33"/>
        <v>2768.3543517311132</v>
      </c>
      <c r="X159" s="172">
        <f t="shared" si="33"/>
        <v>2736.8724481020326</v>
      </c>
      <c r="Y159" s="172">
        <f t="shared" si="33"/>
        <v>2705.2764796047304</v>
      </c>
      <c r="Z159" s="172">
        <f t="shared" si="33"/>
        <v>2673.6805111074286</v>
      </c>
      <c r="AA159" s="172">
        <f t="shared" si="33"/>
        <v>2642.1986074783481</v>
      </c>
      <c r="AB159" s="172">
        <f t="shared" si="33"/>
        <v>2610.6026389810459</v>
      </c>
      <c r="AC159" s="172">
        <f t="shared" si="33"/>
        <v>2579.1207353519653</v>
      </c>
      <c r="AD159" s="172">
        <f t="shared" si="33"/>
        <v>2547.5247668546635</v>
      </c>
      <c r="AE159" s="172">
        <f t="shared" si="33"/>
        <v>2515.9287983573613</v>
      </c>
      <c r="AF159" s="172">
        <f t="shared" si="33"/>
        <v>2484.4468947282808</v>
      </c>
      <c r="AG159" s="172">
        <f t="shared" si="33"/>
        <v>2452.850926230979</v>
      </c>
      <c r="AH159" s="172">
        <f t="shared" si="33"/>
        <v>2421.2549577336767</v>
      </c>
      <c r="AI159" s="172">
        <f t="shared" si="33"/>
        <v>2389.7730541045962</v>
      </c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</row>
    <row r="160" spans="2:62" ht="15.75" hidden="1" thickTop="1" x14ac:dyDescent="0.25">
      <c r="B160" s="153"/>
      <c r="D160" s="142"/>
      <c r="E160" s="155" t="s">
        <v>147</v>
      </c>
      <c r="F160" s="143" t="s">
        <v>129</v>
      </c>
      <c r="G160" s="172">
        <f t="shared" ref="G160:AI160" si="34">G$330*(G224+G324)</f>
        <v>3548.4439854966295</v>
      </c>
      <c r="H160" s="172">
        <f t="shared" si="34"/>
        <v>3515.4792385806718</v>
      </c>
      <c r="I160" s="172">
        <f t="shared" si="34"/>
        <v>3482.6285565329354</v>
      </c>
      <c r="J160" s="172">
        <f t="shared" si="34"/>
        <v>3449.6638096169781</v>
      </c>
      <c r="K160" s="172">
        <f t="shared" si="34"/>
        <v>3416.6990627010205</v>
      </c>
      <c r="L160" s="172">
        <f t="shared" si="34"/>
        <v>3383.7343157850628</v>
      </c>
      <c r="M160" s="172">
        <f t="shared" si="34"/>
        <v>3350.7695688691051</v>
      </c>
      <c r="N160" s="172">
        <f t="shared" si="34"/>
        <v>3317.8048219531474</v>
      </c>
      <c r="O160" s="172">
        <f t="shared" si="34"/>
        <v>3284.8400750371902</v>
      </c>
      <c r="P160" s="172">
        <f t="shared" si="34"/>
        <v>3251.8753281212321</v>
      </c>
      <c r="Q160" s="172">
        <f t="shared" si="34"/>
        <v>3218.9105812052744</v>
      </c>
      <c r="R160" s="172">
        <f t="shared" si="34"/>
        <v>3185.9458342893167</v>
      </c>
      <c r="S160" s="172">
        <f t="shared" si="34"/>
        <v>3152.9810873733591</v>
      </c>
      <c r="T160" s="172">
        <f t="shared" si="34"/>
        <v>3120.1304053256231</v>
      </c>
      <c r="U160" s="172">
        <f t="shared" si="34"/>
        <v>3087.1656584096654</v>
      </c>
      <c r="V160" s="172">
        <f t="shared" si="34"/>
        <v>3054.2009114937077</v>
      </c>
      <c r="W160" s="172">
        <f t="shared" si="34"/>
        <v>3021.2361645777501</v>
      </c>
      <c r="X160" s="172">
        <f t="shared" si="34"/>
        <v>2988.2714176617928</v>
      </c>
      <c r="Y160" s="172">
        <f t="shared" si="34"/>
        <v>2955.3066707458347</v>
      </c>
      <c r="Z160" s="172">
        <f t="shared" si="34"/>
        <v>2922.341923829877</v>
      </c>
      <c r="AA160" s="172">
        <f t="shared" si="34"/>
        <v>2889.3771769139194</v>
      </c>
      <c r="AB160" s="172">
        <f t="shared" si="34"/>
        <v>2856.4124299979617</v>
      </c>
      <c r="AC160" s="172">
        <f t="shared" si="34"/>
        <v>2823.4476830820045</v>
      </c>
      <c r="AD160" s="172">
        <f t="shared" si="34"/>
        <v>2790.4829361660468</v>
      </c>
      <c r="AE160" s="172">
        <f t="shared" si="34"/>
        <v>2757.6322541183104</v>
      </c>
      <c r="AF160" s="172">
        <f t="shared" si="34"/>
        <v>2724.6675072023527</v>
      </c>
      <c r="AG160" s="172">
        <f t="shared" si="34"/>
        <v>2691.7027602863955</v>
      </c>
      <c r="AH160" s="172">
        <f t="shared" si="34"/>
        <v>2658.7380133704373</v>
      </c>
      <c r="AI160" s="172">
        <f t="shared" si="34"/>
        <v>2625.7732664544797</v>
      </c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</row>
    <row r="161" spans="2:62" ht="15" hidden="1" x14ac:dyDescent="0.25">
      <c r="B161" s="153"/>
      <c r="D161" s="168"/>
      <c r="E161" s="155"/>
      <c r="F161" s="155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/>
    </row>
    <row r="162" spans="2:62" ht="15" hidden="1" x14ac:dyDescent="0.25">
      <c r="B162" s="153"/>
      <c r="G162" s="141">
        <v>2022</v>
      </c>
      <c r="H162" s="141">
        <v>2023</v>
      </c>
      <c r="I162" s="141">
        <v>2024</v>
      </c>
      <c r="J162" s="141">
        <v>2025</v>
      </c>
      <c r="K162" s="141">
        <v>2026</v>
      </c>
      <c r="L162" s="141">
        <v>2027</v>
      </c>
      <c r="M162" s="141">
        <v>2028</v>
      </c>
      <c r="N162" s="141">
        <v>2029</v>
      </c>
      <c r="O162" s="141">
        <v>2030</v>
      </c>
      <c r="P162" s="141">
        <v>2031</v>
      </c>
      <c r="Q162" s="141">
        <v>2032</v>
      </c>
      <c r="R162" s="141">
        <v>2033</v>
      </c>
      <c r="S162" s="141">
        <v>2034</v>
      </c>
      <c r="T162" s="141">
        <v>2035</v>
      </c>
      <c r="U162" s="141">
        <v>2036</v>
      </c>
      <c r="V162" s="141">
        <v>2037</v>
      </c>
      <c r="W162" s="141">
        <v>2038</v>
      </c>
      <c r="X162" s="141">
        <v>2039</v>
      </c>
      <c r="Y162" s="141">
        <v>2040</v>
      </c>
      <c r="Z162" s="141">
        <v>2041</v>
      </c>
      <c r="AA162" s="141">
        <v>2042</v>
      </c>
      <c r="AB162" s="141">
        <v>2043</v>
      </c>
      <c r="AC162" s="141">
        <v>2044</v>
      </c>
      <c r="AD162" s="141">
        <v>2045</v>
      </c>
      <c r="AE162" s="141">
        <v>2046</v>
      </c>
      <c r="AF162" s="141">
        <v>2047</v>
      </c>
      <c r="AG162" s="141">
        <v>2048</v>
      </c>
      <c r="AH162" s="141">
        <v>2049</v>
      </c>
      <c r="AI162" s="141">
        <v>2050</v>
      </c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</row>
    <row r="163" spans="2:62" ht="15.75" hidden="1" thickTop="1" x14ac:dyDescent="0.25">
      <c r="B163" s="153"/>
      <c r="D163" s="142" t="s">
        <v>151</v>
      </c>
      <c r="E163" s="156" t="s">
        <v>17</v>
      </c>
      <c r="F163" s="143" t="s">
        <v>128</v>
      </c>
      <c r="G163" s="172">
        <f t="shared" ref="G163:AI163" si="35">(G195+G295)*(G$328-1)</f>
        <v>170.24116495069609</v>
      </c>
      <c r="H163" s="172">
        <f t="shared" si="35"/>
        <v>169.00345654722108</v>
      </c>
      <c r="I163" s="172">
        <f t="shared" si="35"/>
        <v>167.76574814374609</v>
      </c>
      <c r="J163" s="172">
        <f t="shared" si="35"/>
        <v>166.52803974027111</v>
      </c>
      <c r="K163" s="172">
        <f t="shared" si="35"/>
        <v>165.29033133679613</v>
      </c>
      <c r="L163" s="172">
        <f t="shared" si="35"/>
        <v>164.05262293332115</v>
      </c>
      <c r="M163" s="172">
        <f t="shared" si="35"/>
        <v>162.81491452984613</v>
      </c>
      <c r="N163" s="172">
        <f t="shared" si="35"/>
        <v>161.59127099459246</v>
      </c>
      <c r="O163" s="172">
        <f t="shared" si="35"/>
        <v>160.35356259111745</v>
      </c>
      <c r="P163" s="172">
        <f t="shared" si="35"/>
        <v>159.11585418764247</v>
      </c>
      <c r="Q163" s="172">
        <f t="shared" si="35"/>
        <v>157.87814578416749</v>
      </c>
      <c r="R163" s="172">
        <f t="shared" si="35"/>
        <v>156.6404373806925</v>
      </c>
      <c r="S163" s="172">
        <f t="shared" si="35"/>
        <v>155.40272897721752</v>
      </c>
      <c r="T163" s="172">
        <f t="shared" si="35"/>
        <v>154.16502057374251</v>
      </c>
      <c r="U163" s="172">
        <f t="shared" si="35"/>
        <v>152.92731217026753</v>
      </c>
      <c r="V163" s="172">
        <f t="shared" si="35"/>
        <v>151.70366863501386</v>
      </c>
      <c r="W163" s="172">
        <f t="shared" si="35"/>
        <v>150.46596023153887</v>
      </c>
      <c r="X163" s="172">
        <f t="shared" si="35"/>
        <v>149.22825182806389</v>
      </c>
      <c r="Y163" s="172">
        <f t="shared" si="35"/>
        <v>147.99054342458891</v>
      </c>
      <c r="Z163" s="172">
        <f t="shared" si="35"/>
        <v>146.75283502111392</v>
      </c>
      <c r="AA163" s="172">
        <f t="shared" si="35"/>
        <v>145.51512661763891</v>
      </c>
      <c r="AB163" s="172">
        <f t="shared" si="35"/>
        <v>144.27741821416393</v>
      </c>
      <c r="AC163" s="172">
        <f t="shared" si="35"/>
        <v>143.03970981068895</v>
      </c>
      <c r="AD163" s="172">
        <f t="shared" si="35"/>
        <v>141.81606627543525</v>
      </c>
      <c r="AE163" s="172">
        <f t="shared" si="35"/>
        <v>140.57835787196026</v>
      </c>
      <c r="AF163" s="172">
        <f t="shared" si="35"/>
        <v>139.34064946848531</v>
      </c>
      <c r="AG163" s="172">
        <f t="shared" si="35"/>
        <v>138.1029410650103</v>
      </c>
      <c r="AH163" s="172">
        <f t="shared" si="35"/>
        <v>136.86523266153532</v>
      </c>
      <c r="AI163" s="172">
        <f t="shared" si="35"/>
        <v>135.62752425806033</v>
      </c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</row>
    <row r="164" spans="2:62" ht="15.75" hidden="1" thickTop="1" x14ac:dyDescent="0.25">
      <c r="B164" s="153"/>
      <c r="D164" s="142"/>
      <c r="E164" s="155" t="s">
        <v>17</v>
      </c>
      <c r="F164" s="143" t="s">
        <v>22</v>
      </c>
      <c r="G164" s="172">
        <f>(G196+G296)*(G$329-1)</f>
        <v>170.24116495069609</v>
      </c>
      <c r="H164" s="172">
        <f t="shared" ref="H164:AI164" si="36">(H196+H296)*(H$329-1)</f>
        <v>169.00345654722108</v>
      </c>
      <c r="I164" s="172">
        <f t="shared" si="36"/>
        <v>167.76574814374609</v>
      </c>
      <c r="J164" s="172">
        <f t="shared" si="36"/>
        <v>166.52803974027111</v>
      </c>
      <c r="K164" s="172">
        <f t="shared" si="36"/>
        <v>165.29033133679613</v>
      </c>
      <c r="L164" s="172">
        <f t="shared" si="36"/>
        <v>164.05262293332115</v>
      </c>
      <c r="M164" s="172">
        <f t="shared" si="36"/>
        <v>162.81491452984613</v>
      </c>
      <c r="N164" s="172">
        <f t="shared" si="36"/>
        <v>161.59127099459246</v>
      </c>
      <c r="O164" s="172">
        <f t="shared" si="36"/>
        <v>160.35356259111745</v>
      </c>
      <c r="P164" s="172">
        <f t="shared" si="36"/>
        <v>159.11585418764247</v>
      </c>
      <c r="Q164" s="172">
        <f t="shared" si="36"/>
        <v>157.87814578416749</v>
      </c>
      <c r="R164" s="172">
        <f t="shared" si="36"/>
        <v>156.6404373806925</v>
      </c>
      <c r="S164" s="172">
        <f t="shared" si="36"/>
        <v>155.40272897721752</v>
      </c>
      <c r="T164" s="172">
        <f t="shared" si="36"/>
        <v>154.16502057374251</v>
      </c>
      <c r="U164" s="172">
        <f t="shared" si="36"/>
        <v>152.92731217026753</v>
      </c>
      <c r="V164" s="172">
        <f t="shared" si="36"/>
        <v>151.70366863501386</v>
      </c>
      <c r="W164" s="172">
        <f t="shared" si="36"/>
        <v>150.46596023153887</v>
      </c>
      <c r="X164" s="172">
        <f t="shared" si="36"/>
        <v>149.22825182806389</v>
      </c>
      <c r="Y164" s="172">
        <f t="shared" si="36"/>
        <v>147.99054342458891</v>
      </c>
      <c r="Z164" s="172">
        <f t="shared" si="36"/>
        <v>146.75283502111392</v>
      </c>
      <c r="AA164" s="172">
        <f t="shared" si="36"/>
        <v>145.51512661763891</v>
      </c>
      <c r="AB164" s="172">
        <f t="shared" si="36"/>
        <v>144.27741821416393</v>
      </c>
      <c r="AC164" s="172">
        <f t="shared" si="36"/>
        <v>143.03970981068895</v>
      </c>
      <c r="AD164" s="172">
        <f t="shared" si="36"/>
        <v>141.81606627543525</v>
      </c>
      <c r="AE164" s="172">
        <f t="shared" si="36"/>
        <v>140.57835787196026</v>
      </c>
      <c r="AF164" s="172">
        <f t="shared" si="36"/>
        <v>139.34064946848531</v>
      </c>
      <c r="AG164" s="172">
        <f t="shared" si="36"/>
        <v>138.1029410650103</v>
      </c>
      <c r="AH164" s="172">
        <f t="shared" si="36"/>
        <v>136.86523266153532</v>
      </c>
      <c r="AI164" s="172">
        <f t="shared" si="36"/>
        <v>135.62752425806033</v>
      </c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</row>
    <row r="165" spans="2:62" ht="15.75" hidden="1" thickTop="1" x14ac:dyDescent="0.25">
      <c r="B165" s="153"/>
      <c r="D165" s="142"/>
      <c r="E165" s="155" t="s">
        <v>17</v>
      </c>
      <c r="F165" s="143" t="s">
        <v>129</v>
      </c>
      <c r="G165" s="172">
        <f>(G197+G297)*(G$330-1)</f>
        <v>170.24116495069609</v>
      </c>
      <c r="H165" s="172">
        <f t="shared" ref="H165:AI165" si="37">(H197+H297)*(H$330-1)</f>
        <v>169.00345654722108</v>
      </c>
      <c r="I165" s="172">
        <f t="shared" si="37"/>
        <v>167.76574814374609</v>
      </c>
      <c r="J165" s="172">
        <f t="shared" si="37"/>
        <v>166.52803974027111</v>
      </c>
      <c r="K165" s="172">
        <f t="shared" si="37"/>
        <v>165.29033133679613</v>
      </c>
      <c r="L165" s="172">
        <f t="shared" si="37"/>
        <v>164.05262293332115</v>
      </c>
      <c r="M165" s="172">
        <f t="shared" si="37"/>
        <v>162.81491452984613</v>
      </c>
      <c r="N165" s="172">
        <f t="shared" si="37"/>
        <v>161.59127099459246</v>
      </c>
      <c r="O165" s="172">
        <f t="shared" si="37"/>
        <v>160.35356259111745</v>
      </c>
      <c r="P165" s="172">
        <f t="shared" si="37"/>
        <v>159.11585418764247</v>
      </c>
      <c r="Q165" s="172">
        <f t="shared" si="37"/>
        <v>157.87814578416749</v>
      </c>
      <c r="R165" s="172">
        <f t="shared" si="37"/>
        <v>156.6404373806925</v>
      </c>
      <c r="S165" s="172">
        <f t="shared" si="37"/>
        <v>155.40272897721752</v>
      </c>
      <c r="T165" s="172">
        <f t="shared" si="37"/>
        <v>154.16502057374251</v>
      </c>
      <c r="U165" s="172">
        <f t="shared" si="37"/>
        <v>152.92731217026753</v>
      </c>
      <c r="V165" s="172">
        <f t="shared" si="37"/>
        <v>151.70366863501386</v>
      </c>
      <c r="W165" s="172">
        <f t="shared" si="37"/>
        <v>150.46596023153887</v>
      </c>
      <c r="X165" s="172">
        <f t="shared" si="37"/>
        <v>149.22825182806389</v>
      </c>
      <c r="Y165" s="172">
        <f t="shared" si="37"/>
        <v>147.99054342458891</v>
      </c>
      <c r="Z165" s="172">
        <f t="shared" si="37"/>
        <v>146.75283502111392</v>
      </c>
      <c r="AA165" s="172">
        <f t="shared" si="37"/>
        <v>145.51512661763891</v>
      </c>
      <c r="AB165" s="172">
        <f t="shared" si="37"/>
        <v>144.27741821416393</v>
      </c>
      <c r="AC165" s="172">
        <f t="shared" si="37"/>
        <v>143.03970981068895</v>
      </c>
      <c r="AD165" s="172">
        <f t="shared" si="37"/>
        <v>141.81606627543525</v>
      </c>
      <c r="AE165" s="172">
        <f t="shared" si="37"/>
        <v>140.57835787196026</v>
      </c>
      <c r="AF165" s="172">
        <f t="shared" si="37"/>
        <v>139.34064946848531</v>
      </c>
      <c r="AG165" s="172">
        <f t="shared" si="37"/>
        <v>138.1029410650103</v>
      </c>
      <c r="AH165" s="172">
        <f t="shared" si="37"/>
        <v>136.86523266153532</v>
      </c>
      <c r="AI165" s="172">
        <f t="shared" si="37"/>
        <v>135.62752425806033</v>
      </c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</row>
    <row r="166" spans="2:62" ht="15" hidden="1" customHeight="1" x14ac:dyDescent="0.25">
      <c r="B166" s="153"/>
      <c r="D166" s="142"/>
      <c r="E166" s="155" t="s">
        <v>18</v>
      </c>
      <c r="F166" s="143" t="s">
        <v>128</v>
      </c>
      <c r="G166" s="172">
        <f t="shared" ref="G166:AI166" si="38">(G198+G298)*(G$328-1)</f>
        <v>189.22873704946011</v>
      </c>
      <c r="H166" s="172">
        <f t="shared" si="38"/>
        <v>187.37217444424761</v>
      </c>
      <c r="I166" s="172">
        <f t="shared" si="38"/>
        <v>185.50154697081382</v>
      </c>
      <c r="J166" s="172">
        <f t="shared" si="38"/>
        <v>183.64498436560135</v>
      </c>
      <c r="K166" s="172">
        <f t="shared" si="38"/>
        <v>181.77435689216756</v>
      </c>
      <c r="L166" s="172">
        <f t="shared" si="38"/>
        <v>179.90372941873375</v>
      </c>
      <c r="M166" s="172">
        <f t="shared" si="38"/>
        <v>178.0471668135213</v>
      </c>
      <c r="N166" s="172">
        <f t="shared" si="38"/>
        <v>176.17653934008749</v>
      </c>
      <c r="O166" s="172">
        <f t="shared" si="38"/>
        <v>174.31997673487501</v>
      </c>
      <c r="P166" s="172">
        <f t="shared" si="38"/>
        <v>172.4493492614412</v>
      </c>
      <c r="Q166" s="172">
        <f t="shared" si="38"/>
        <v>170.59278665622875</v>
      </c>
      <c r="R166" s="172">
        <f t="shared" si="38"/>
        <v>168.72215918279494</v>
      </c>
      <c r="S166" s="172">
        <f t="shared" si="38"/>
        <v>166.85153170936115</v>
      </c>
      <c r="T166" s="172">
        <f t="shared" si="38"/>
        <v>164.99496910414865</v>
      </c>
      <c r="U166" s="172">
        <f t="shared" si="38"/>
        <v>163.60254715023933</v>
      </c>
      <c r="V166" s="172">
        <f t="shared" si="38"/>
        <v>162.19606032810864</v>
      </c>
      <c r="W166" s="172">
        <f t="shared" si="38"/>
        <v>160.80363837419927</v>
      </c>
      <c r="X166" s="172">
        <f t="shared" si="38"/>
        <v>159.41121642028995</v>
      </c>
      <c r="Y166" s="172">
        <f t="shared" si="38"/>
        <v>158.01879446638057</v>
      </c>
      <c r="Z166" s="172">
        <f t="shared" si="38"/>
        <v>156.61230764424988</v>
      </c>
      <c r="AA166" s="172">
        <f t="shared" si="38"/>
        <v>155.21988569034053</v>
      </c>
      <c r="AB166" s="172">
        <f t="shared" si="38"/>
        <v>153.82746373643118</v>
      </c>
      <c r="AC166" s="172">
        <f t="shared" si="38"/>
        <v>152.43504178252181</v>
      </c>
      <c r="AD166" s="172">
        <f t="shared" si="38"/>
        <v>151.02855496039115</v>
      </c>
      <c r="AE166" s="172">
        <f t="shared" si="38"/>
        <v>149.6361330064818</v>
      </c>
      <c r="AF166" s="172">
        <f t="shared" si="38"/>
        <v>148.24371105257242</v>
      </c>
      <c r="AG166" s="172">
        <f t="shared" si="38"/>
        <v>146.85128909866305</v>
      </c>
      <c r="AH166" s="172">
        <f t="shared" si="38"/>
        <v>145.44480227653239</v>
      </c>
      <c r="AI166" s="172">
        <f t="shared" si="38"/>
        <v>144.05238032262304</v>
      </c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</row>
    <row r="167" spans="2:62" ht="15.75" hidden="1" thickTop="1" x14ac:dyDescent="0.25">
      <c r="B167" s="153"/>
      <c r="D167" s="142"/>
      <c r="E167" s="155" t="s">
        <v>18</v>
      </c>
      <c r="F167" s="143" t="s">
        <v>22</v>
      </c>
      <c r="G167" s="172">
        <f t="shared" ref="G167:AI167" si="39">(G199+G299)*(G$329-1)</f>
        <v>189.22873704946011</v>
      </c>
      <c r="H167" s="172">
        <f t="shared" si="39"/>
        <v>187.72379614978027</v>
      </c>
      <c r="I167" s="172">
        <f t="shared" si="39"/>
        <v>186.20479038187918</v>
      </c>
      <c r="J167" s="172">
        <f t="shared" si="39"/>
        <v>184.68578461397803</v>
      </c>
      <c r="K167" s="172">
        <f t="shared" si="39"/>
        <v>183.18084371429822</v>
      </c>
      <c r="L167" s="172">
        <f t="shared" si="39"/>
        <v>181.66183794639707</v>
      </c>
      <c r="M167" s="172">
        <f t="shared" si="39"/>
        <v>180.14283217849598</v>
      </c>
      <c r="N167" s="172">
        <f t="shared" si="39"/>
        <v>178.63789127881614</v>
      </c>
      <c r="O167" s="172">
        <f t="shared" si="39"/>
        <v>177.11888551091502</v>
      </c>
      <c r="P167" s="172">
        <f t="shared" si="39"/>
        <v>175.5998797430139</v>
      </c>
      <c r="Q167" s="172">
        <f t="shared" si="39"/>
        <v>174.09493884333409</v>
      </c>
      <c r="R167" s="172">
        <f t="shared" si="39"/>
        <v>172.57593307543297</v>
      </c>
      <c r="S167" s="172">
        <f t="shared" si="39"/>
        <v>171.05692730753185</v>
      </c>
      <c r="T167" s="172">
        <f t="shared" si="39"/>
        <v>169.55198640785204</v>
      </c>
      <c r="U167" s="172">
        <f t="shared" si="39"/>
        <v>168.27208339971315</v>
      </c>
      <c r="V167" s="172">
        <f t="shared" si="39"/>
        <v>166.99218039157421</v>
      </c>
      <c r="W167" s="172">
        <f t="shared" si="39"/>
        <v>165.71227738343532</v>
      </c>
      <c r="X167" s="172">
        <f t="shared" si="39"/>
        <v>164.41830950707509</v>
      </c>
      <c r="Y167" s="172">
        <f t="shared" si="39"/>
        <v>163.13840649893621</v>
      </c>
      <c r="Z167" s="172">
        <f t="shared" si="39"/>
        <v>161.85850349079729</v>
      </c>
      <c r="AA167" s="172">
        <f t="shared" si="39"/>
        <v>160.57860048265837</v>
      </c>
      <c r="AB167" s="172">
        <f t="shared" si="39"/>
        <v>159.29869747451946</v>
      </c>
      <c r="AC167" s="172">
        <f t="shared" si="39"/>
        <v>158.01879446638057</v>
      </c>
      <c r="AD167" s="172">
        <f t="shared" si="39"/>
        <v>156.73889145824165</v>
      </c>
      <c r="AE167" s="172">
        <f t="shared" si="39"/>
        <v>155.45898845010274</v>
      </c>
      <c r="AF167" s="172">
        <f t="shared" si="39"/>
        <v>154.17908544196385</v>
      </c>
      <c r="AG167" s="172">
        <f t="shared" si="39"/>
        <v>152.8991824338249</v>
      </c>
      <c r="AH167" s="172">
        <f t="shared" si="39"/>
        <v>151.61927942568602</v>
      </c>
      <c r="AI167" s="172">
        <f t="shared" si="39"/>
        <v>150.33937641754713</v>
      </c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</row>
    <row r="168" spans="2:62" ht="15.75" hidden="1" thickTop="1" x14ac:dyDescent="0.25">
      <c r="B168" s="153"/>
      <c r="D168" s="142"/>
      <c r="E168" s="155" t="s">
        <v>18</v>
      </c>
      <c r="F168" s="143" t="s">
        <v>129</v>
      </c>
      <c r="G168" s="172">
        <f t="shared" ref="G168:AI168" si="40">(G200+G300)*(G$330-1)</f>
        <v>189.22873704946011</v>
      </c>
      <c r="H168" s="172">
        <f t="shared" si="40"/>
        <v>188.07541785531293</v>
      </c>
      <c r="I168" s="172">
        <f t="shared" si="40"/>
        <v>186.90803379294451</v>
      </c>
      <c r="J168" s="172">
        <f t="shared" si="40"/>
        <v>185.74064973057602</v>
      </c>
      <c r="K168" s="172">
        <f t="shared" si="40"/>
        <v>184.57326566820757</v>
      </c>
      <c r="L168" s="172">
        <f t="shared" si="40"/>
        <v>183.40588160583911</v>
      </c>
      <c r="M168" s="172">
        <f t="shared" si="40"/>
        <v>182.25256241169197</v>
      </c>
      <c r="N168" s="172">
        <f t="shared" si="40"/>
        <v>181.08517834932351</v>
      </c>
      <c r="O168" s="172">
        <f t="shared" si="40"/>
        <v>179.91779428695506</v>
      </c>
      <c r="P168" s="172">
        <f t="shared" si="40"/>
        <v>178.75041022458663</v>
      </c>
      <c r="Q168" s="172">
        <f t="shared" si="40"/>
        <v>177.59709103043946</v>
      </c>
      <c r="R168" s="172">
        <f t="shared" si="40"/>
        <v>176.42970696807103</v>
      </c>
      <c r="S168" s="172">
        <f t="shared" si="40"/>
        <v>175.26232290570255</v>
      </c>
      <c r="T168" s="172">
        <f t="shared" si="40"/>
        <v>174.09493884333409</v>
      </c>
      <c r="U168" s="172">
        <f t="shared" si="40"/>
        <v>172.92755478096564</v>
      </c>
      <c r="V168" s="172">
        <f t="shared" si="40"/>
        <v>171.77423558681849</v>
      </c>
      <c r="W168" s="172">
        <f t="shared" si="40"/>
        <v>170.60685152445004</v>
      </c>
      <c r="X168" s="172">
        <f t="shared" si="40"/>
        <v>169.43946746208158</v>
      </c>
      <c r="Y168" s="172">
        <f t="shared" si="40"/>
        <v>168.27208339971315</v>
      </c>
      <c r="Z168" s="172">
        <f t="shared" si="40"/>
        <v>167.11876420556598</v>
      </c>
      <c r="AA168" s="172">
        <f t="shared" si="40"/>
        <v>165.95138014319755</v>
      </c>
      <c r="AB168" s="172">
        <f t="shared" si="40"/>
        <v>164.78399608082907</v>
      </c>
      <c r="AC168" s="172">
        <f t="shared" si="40"/>
        <v>163.61661201846061</v>
      </c>
      <c r="AD168" s="172">
        <f t="shared" si="40"/>
        <v>162.44922795609216</v>
      </c>
      <c r="AE168" s="172">
        <f t="shared" si="40"/>
        <v>161.29590876194501</v>
      </c>
      <c r="AF168" s="172">
        <f t="shared" si="40"/>
        <v>160.12852469957656</v>
      </c>
      <c r="AG168" s="172">
        <f t="shared" si="40"/>
        <v>158.9611406372081</v>
      </c>
      <c r="AH168" s="172">
        <f t="shared" si="40"/>
        <v>157.79375657483968</v>
      </c>
      <c r="AI168" s="172">
        <f t="shared" si="40"/>
        <v>156.6404373806925</v>
      </c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</row>
    <row r="169" spans="2:62" ht="15.75" hidden="1" thickTop="1" x14ac:dyDescent="0.25">
      <c r="B169" s="153"/>
      <c r="D169" s="142"/>
      <c r="E169" s="155" t="s">
        <v>141</v>
      </c>
      <c r="F169" s="143" t="s">
        <v>128</v>
      </c>
      <c r="G169" s="172">
        <f t="shared" ref="G169:AI169" si="41">(G201+G301)*(G$328-1)</f>
        <v>193.87014356249131</v>
      </c>
      <c r="H169" s="172">
        <f t="shared" si="41"/>
        <v>191.64789438352483</v>
      </c>
      <c r="I169" s="172">
        <f t="shared" si="41"/>
        <v>189.42564520455838</v>
      </c>
      <c r="J169" s="172">
        <f t="shared" si="41"/>
        <v>187.20339602559193</v>
      </c>
      <c r="K169" s="172">
        <f t="shared" si="41"/>
        <v>184.98114684662548</v>
      </c>
      <c r="L169" s="172">
        <f t="shared" si="41"/>
        <v>182.75889766765903</v>
      </c>
      <c r="M169" s="172">
        <f t="shared" si="41"/>
        <v>180.53664848869255</v>
      </c>
      <c r="N169" s="172">
        <f t="shared" si="41"/>
        <v>178.3143993097261</v>
      </c>
      <c r="O169" s="172">
        <f t="shared" si="41"/>
        <v>176.09215013075965</v>
      </c>
      <c r="P169" s="172">
        <f t="shared" si="41"/>
        <v>173.8699009517932</v>
      </c>
      <c r="Q169" s="172">
        <f t="shared" si="41"/>
        <v>171.66171664104803</v>
      </c>
      <c r="R169" s="172">
        <f t="shared" si="41"/>
        <v>169.43946746208158</v>
      </c>
      <c r="S169" s="172">
        <f t="shared" si="41"/>
        <v>167.21721828311516</v>
      </c>
      <c r="T169" s="172">
        <f t="shared" si="41"/>
        <v>164.99496910414865</v>
      </c>
      <c r="U169" s="172">
        <f t="shared" si="41"/>
        <v>163.60254715023933</v>
      </c>
      <c r="V169" s="172">
        <f t="shared" si="41"/>
        <v>162.19606032810864</v>
      </c>
      <c r="W169" s="172">
        <f t="shared" si="41"/>
        <v>160.80363837419927</v>
      </c>
      <c r="X169" s="172">
        <f t="shared" si="41"/>
        <v>159.41121642028995</v>
      </c>
      <c r="Y169" s="172">
        <f t="shared" si="41"/>
        <v>158.01879446638057</v>
      </c>
      <c r="Z169" s="172">
        <f t="shared" si="41"/>
        <v>156.61230764424988</v>
      </c>
      <c r="AA169" s="172">
        <f t="shared" si="41"/>
        <v>155.21988569034053</v>
      </c>
      <c r="AB169" s="172">
        <f t="shared" si="41"/>
        <v>153.82746373643118</v>
      </c>
      <c r="AC169" s="172">
        <f t="shared" si="41"/>
        <v>152.43504178252181</v>
      </c>
      <c r="AD169" s="172">
        <f t="shared" si="41"/>
        <v>151.02855496039115</v>
      </c>
      <c r="AE169" s="172">
        <f t="shared" si="41"/>
        <v>149.6361330064818</v>
      </c>
      <c r="AF169" s="172">
        <f t="shared" si="41"/>
        <v>148.24371105257242</v>
      </c>
      <c r="AG169" s="172">
        <f t="shared" si="41"/>
        <v>146.85128909866305</v>
      </c>
      <c r="AH169" s="172">
        <f t="shared" si="41"/>
        <v>145.44480227653239</v>
      </c>
      <c r="AI169" s="172">
        <f t="shared" si="41"/>
        <v>144.05238032262304</v>
      </c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</row>
    <row r="170" spans="2:62" ht="15.75" hidden="1" thickTop="1" x14ac:dyDescent="0.25">
      <c r="B170" s="153"/>
      <c r="D170" s="142"/>
      <c r="E170" s="155" t="s">
        <v>141</v>
      </c>
      <c r="F170" s="143" t="s">
        <v>22</v>
      </c>
      <c r="G170" s="172">
        <f t="shared" ref="G170:AI170" si="42">(G202+G302)*(G$329-1)</f>
        <v>193.87014356249131</v>
      </c>
      <c r="H170" s="172">
        <f t="shared" si="42"/>
        <v>192.15422963949189</v>
      </c>
      <c r="I170" s="172">
        <f t="shared" si="42"/>
        <v>190.45238058471375</v>
      </c>
      <c r="J170" s="172">
        <f t="shared" si="42"/>
        <v>188.73646666171436</v>
      </c>
      <c r="K170" s="172">
        <f t="shared" si="42"/>
        <v>187.03461760693625</v>
      </c>
      <c r="L170" s="172">
        <f t="shared" si="42"/>
        <v>185.31870368393683</v>
      </c>
      <c r="M170" s="172">
        <f t="shared" si="42"/>
        <v>183.61685462915872</v>
      </c>
      <c r="N170" s="172">
        <f t="shared" si="42"/>
        <v>181.9009407061593</v>
      </c>
      <c r="O170" s="172">
        <f t="shared" si="42"/>
        <v>180.1990916513812</v>
      </c>
      <c r="P170" s="172">
        <f t="shared" si="42"/>
        <v>178.48317772838178</v>
      </c>
      <c r="Q170" s="172">
        <f t="shared" si="42"/>
        <v>176.7813286736037</v>
      </c>
      <c r="R170" s="172">
        <f t="shared" si="42"/>
        <v>175.06541475060428</v>
      </c>
      <c r="S170" s="172">
        <f t="shared" si="42"/>
        <v>173.36356569582614</v>
      </c>
      <c r="T170" s="172">
        <f t="shared" si="42"/>
        <v>171.64765177282675</v>
      </c>
      <c r="U170" s="172">
        <f t="shared" si="42"/>
        <v>170.35368389646652</v>
      </c>
      <c r="V170" s="172">
        <f t="shared" si="42"/>
        <v>169.05971602010629</v>
      </c>
      <c r="W170" s="172">
        <f t="shared" si="42"/>
        <v>167.76574814374609</v>
      </c>
      <c r="X170" s="172">
        <f t="shared" si="42"/>
        <v>166.47178026738587</v>
      </c>
      <c r="Y170" s="172">
        <f t="shared" si="42"/>
        <v>165.17781239102567</v>
      </c>
      <c r="Z170" s="172">
        <f t="shared" si="42"/>
        <v>163.88384451466544</v>
      </c>
      <c r="AA170" s="172">
        <f t="shared" si="42"/>
        <v>162.57581177008393</v>
      </c>
      <c r="AB170" s="172">
        <f t="shared" si="42"/>
        <v>161.28184389372373</v>
      </c>
      <c r="AC170" s="172">
        <f t="shared" si="42"/>
        <v>159.9878760173635</v>
      </c>
      <c r="AD170" s="172">
        <f t="shared" si="42"/>
        <v>158.69390814100328</v>
      </c>
      <c r="AE170" s="172">
        <f t="shared" si="42"/>
        <v>157.39994026464305</v>
      </c>
      <c r="AF170" s="172">
        <f t="shared" si="42"/>
        <v>156.10597238828288</v>
      </c>
      <c r="AG170" s="172">
        <f t="shared" si="42"/>
        <v>154.81200451192265</v>
      </c>
      <c r="AH170" s="172">
        <f t="shared" si="42"/>
        <v>153.50397176734114</v>
      </c>
      <c r="AI170" s="172">
        <f t="shared" si="42"/>
        <v>152.21000389098091</v>
      </c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</row>
    <row r="171" spans="2:62" ht="15.75" hidden="1" thickTop="1" x14ac:dyDescent="0.25">
      <c r="B171" s="153"/>
      <c r="D171" s="142"/>
      <c r="E171" s="155" t="s">
        <v>141</v>
      </c>
      <c r="F171" s="143" t="s">
        <v>129</v>
      </c>
      <c r="G171" s="172">
        <f t="shared" ref="G171:AI171" si="43">(G203+G303)*(G$330-1)</f>
        <v>193.87014356249131</v>
      </c>
      <c r="H171" s="172">
        <f t="shared" si="43"/>
        <v>192.67462976368023</v>
      </c>
      <c r="I171" s="172">
        <f t="shared" si="43"/>
        <v>191.47911596486918</v>
      </c>
      <c r="J171" s="172">
        <f t="shared" si="43"/>
        <v>190.26953729783676</v>
      </c>
      <c r="K171" s="172">
        <f t="shared" si="43"/>
        <v>189.07402349902571</v>
      </c>
      <c r="L171" s="172">
        <f t="shared" si="43"/>
        <v>187.87850970021464</v>
      </c>
      <c r="M171" s="172">
        <f t="shared" si="43"/>
        <v>186.68299590140356</v>
      </c>
      <c r="N171" s="172">
        <f t="shared" si="43"/>
        <v>185.48748210259251</v>
      </c>
      <c r="O171" s="172">
        <f t="shared" si="43"/>
        <v>184.29196830378143</v>
      </c>
      <c r="P171" s="172">
        <f t="shared" si="43"/>
        <v>183.09645450497038</v>
      </c>
      <c r="Q171" s="172">
        <f t="shared" si="43"/>
        <v>181.9009407061593</v>
      </c>
      <c r="R171" s="172">
        <f t="shared" si="43"/>
        <v>180.70542690734823</v>
      </c>
      <c r="S171" s="172">
        <f t="shared" si="43"/>
        <v>179.50991310853718</v>
      </c>
      <c r="T171" s="172">
        <f t="shared" si="43"/>
        <v>178.3143993097261</v>
      </c>
      <c r="U171" s="172">
        <f t="shared" si="43"/>
        <v>177.11888551091502</v>
      </c>
      <c r="V171" s="172">
        <f t="shared" si="43"/>
        <v>175.92337171210397</v>
      </c>
      <c r="W171" s="172">
        <f t="shared" si="43"/>
        <v>174.72785791329289</v>
      </c>
      <c r="X171" s="172">
        <f t="shared" si="43"/>
        <v>173.53234411448182</v>
      </c>
      <c r="Y171" s="172">
        <f t="shared" si="43"/>
        <v>172.33683031567077</v>
      </c>
      <c r="Z171" s="172">
        <f t="shared" si="43"/>
        <v>171.14131651685969</v>
      </c>
      <c r="AA171" s="172">
        <f t="shared" si="43"/>
        <v>169.94580271804861</v>
      </c>
      <c r="AB171" s="172">
        <f t="shared" si="43"/>
        <v>168.75028891923756</v>
      </c>
      <c r="AC171" s="172">
        <f t="shared" si="43"/>
        <v>167.55477512042648</v>
      </c>
      <c r="AD171" s="172">
        <f t="shared" si="43"/>
        <v>166.35926132161541</v>
      </c>
      <c r="AE171" s="172">
        <f t="shared" si="43"/>
        <v>165.14968265458305</v>
      </c>
      <c r="AF171" s="172">
        <f t="shared" si="43"/>
        <v>163.954168855772</v>
      </c>
      <c r="AG171" s="172">
        <f t="shared" si="43"/>
        <v>162.75865505696092</v>
      </c>
      <c r="AH171" s="172">
        <f t="shared" si="43"/>
        <v>161.56314125814984</v>
      </c>
      <c r="AI171" s="172">
        <f t="shared" si="43"/>
        <v>160.36762745933879</v>
      </c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</row>
    <row r="172" spans="2:62" ht="15.75" hidden="1" thickTop="1" x14ac:dyDescent="0.25">
      <c r="B172" s="153"/>
      <c r="D172" s="142"/>
      <c r="E172" s="155" t="s">
        <v>20</v>
      </c>
      <c r="F172" s="143" t="s">
        <v>128</v>
      </c>
      <c r="G172" s="172">
        <f t="shared" ref="G172:AI172" si="44">(G204+G304)*(G$328-1)</f>
        <v>222.52028012929298</v>
      </c>
      <c r="H172" s="172">
        <f t="shared" si="44"/>
        <v>220.93095002028534</v>
      </c>
      <c r="I172" s="172">
        <f t="shared" si="44"/>
        <v>219.35568477949897</v>
      </c>
      <c r="J172" s="172">
        <f t="shared" si="44"/>
        <v>217.76635467049132</v>
      </c>
      <c r="K172" s="172">
        <f t="shared" si="44"/>
        <v>216.19108942970499</v>
      </c>
      <c r="L172" s="172">
        <f t="shared" si="44"/>
        <v>214.60175932069734</v>
      </c>
      <c r="M172" s="172">
        <f t="shared" si="44"/>
        <v>213.02649407991098</v>
      </c>
      <c r="N172" s="172">
        <f t="shared" si="44"/>
        <v>211.43716397090333</v>
      </c>
      <c r="O172" s="172">
        <f t="shared" si="44"/>
        <v>209.84783386189568</v>
      </c>
      <c r="P172" s="172">
        <f t="shared" si="44"/>
        <v>208.27256862110931</v>
      </c>
      <c r="Q172" s="172">
        <f t="shared" si="44"/>
        <v>206.68323851210167</v>
      </c>
      <c r="R172" s="172">
        <f t="shared" si="44"/>
        <v>205.10797327131533</v>
      </c>
      <c r="S172" s="172">
        <f t="shared" si="44"/>
        <v>203.51864316230768</v>
      </c>
      <c r="T172" s="172">
        <f t="shared" si="44"/>
        <v>201.94337792152132</v>
      </c>
      <c r="U172" s="172">
        <f t="shared" si="44"/>
        <v>200.1993342620793</v>
      </c>
      <c r="V172" s="172">
        <f t="shared" si="44"/>
        <v>198.45529060263726</v>
      </c>
      <c r="W172" s="172">
        <f t="shared" si="44"/>
        <v>196.72531181141656</v>
      </c>
      <c r="X172" s="172">
        <f t="shared" si="44"/>
        <v>194.98126815197452</v>
      </c>
      <c r="Y172" s="172">
        <f t="shared" si="44"/>
        <v>193.2372244925325</v>
      </c>
      <c r="Z172" s="172">
        <f t="shared" si="44"/>
        <v>191.50724570131175</v>
      </c>
      <c r="AA172" s="172">
        <f t="shared" si="44"/>
        <v>189.76320204186976</v>
      </c>
      <c r="AB172" s="172">
        <f t="shared" si="44"/>
        <v>188.01915838242772</v>
      </c>
      <c r="AC172" s="172">
        <f t="shared" si="44"/>
        <v>186.28917959120699</v>
      </c>
      <c r="AD172" s="172">
        <f t="shared" si="44"/>
        <v>184.54513593176495</v>
      </c>
      <c r="AE172" s="172">
        <f t="shared" si="44"/>
        <v>182.80109227232293</v>
      </c>
      <c r="AF172" s="172">
        <f t="shared" si="44"/>
        <v>181.07111348110223</v>
      </c>
      <c r="AG172" s="172">
        <f t="shared" si="44"/>
        <v>179.32706982166019</v>
      </c>
      <c r="AH172" s="172">
        <f t="shared" si="44"/>
        <v>177.59709103043946</v>
      </c>
      <c r="AI172" s="172">
        <f t="shared" si="44"/>
        <v>175.85304737099742</v>
      </c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</row>
    <row r="173" spans="2:62" ht="15.75" hidden="1" thickTop="1" x14ac:dyDescent="0.25">
      <c r="B173" s="153"/>
      <c r="D173" s="142"/>
      <c r="E173" s="155" t="s">
        <v>20</v>
      </c>
      <c r="F173" s="143" t="s">
        <v>22</v>
      </c>
      <c r="G173" s="172">
        <f t="shared" ref="G173:AI173" si="45">(G205+G305)*(G$329-1)</f>
        <v>222.52028012929298</v>
      </c>
      <c r="H173" s="172">
        <f t="shared" si="45"/>
        <v>221.02940409783449</v>
      </c>
      <c r="I173" s="172">
        <f t="shared" si="45"/>
        <v>219.5525929345973</v>
      </c>
      <c r="J173" s="172">
        <f t="shared" si="45"/>
        <v>218.0617169031388</v>
      </c>
      <c r="K173" s="172">
        <f t="shared" si="45"/>
        <v>216.58490573990159</v>
      </c>
      <c r="L173" s="172">
        <f t="shared" si="45"/>
        <v>215.09402970844306</v>
      </c>
      <c r="M173" s="172">
        <f t="shared" si="45"/>
        <v>213.60315367698456</v>
      </c>
      <c r="N173" s="172">
        <f t="shared" si="45"/>
        <v>212.12634251374737</v>
      </c>
      <c r="O173" s="172">
        <f t="shared" si="45"/>
        <v>210.63546648228885</v>
      </c>
      <c r="P173" s="172">
        <f t="shared" si="45"/>
        <v>209.14459045083035</v>
      </c>
      <c r="Q173" s="172">
        <f t="shared" si="45"/>
        <v>207.66777928759313</v>
      </c>
      <c r="R173" s="172">
        <f t="shared" si="45"/>
        <v>206.17690325613466</v>
      </c>
      <c r="S173" s="172">
        <f t="shared" si="45"/>
        <v>204.70009209289745</v>
      </c>
      <c r="T173" s="172">
        <f t="shared" si="45"/>
        <v>203.20921606143892</v>
      </c>
      <c r="U173" s="172">
        <f t="shared" si="45"/>
        <v>201.6480156888739</v>
      </c>
      <c r="V173" s="172">
        <f t="shared" si="45"/>
        <v>200.08681531630884</v>
      </c>
      <c r="W173" s="172">
        <f t="shared" si="45"/>
        <v>198.51155007552251</v>
      </c>
      <c r="X173" s="172">
        <f t="shared" si="45"/>
        <v>196.95034970295745</v>
      </c>
      <c r="Y173" s="172">
        <f t="shared" si="45"/>
        <v>195.38914933039243</v>
      </c>
      <c r="Z173" s="172">
        <f t="shared" si="45"/>
        <v>193.82794895782737</v>
      </c>
      <c r="AA173" s="172">
        <f t="shared" si="45"/>
        <v>192.26674858526232</v>
      </c>
      <c r="AB173" s="172">
        <f t="shared" si="45"/>
        <v>190.70554821269729</v>
      </c>
      <c r="AC173" s="172">
        <f t="shared" si="45"/>
        <v>189.14434784013224</v>
      </c>
      <c r="AD173" s="172">
        <f t="shared" si="45"/>
        <v>187.56908259934588</v>
      </c>
      <c r="AE173" s="172">
        <f t="shared" si="45"/>
        <v>186.00788222678085</v>
      </c>
      <c r="AF173" s="172">
        <f t="shared" si="45"/>
        <v>184.44668185421583</v>
      </c>
      <c r="AG173" s="172">
        <f t="shared" si="45"/>
        <v>182.88548148165077</v>
      </c>
      <c r="AH173" s="172">
        <f t="shared" si="45"/>
        <v>181.32428110908575</v>
      </c>
      <c r="AI173" s="172">
        <f t="shared" si="45"/>
        <v>179.76308073652069</v>
      </c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</row>
    <row r="174" spans="2:62" ht="15.75" hidden="1" thickTop="1" x14ac:dyDescent="0.25">
      <c r="B174" s="153"/>
      <c r="D174" s="142"/>
      <c r="E174" s="155" t="s">
        <v>20</v>
      </c>
      <c r="F174" s="143" t="s">
        <v>129</v>
      </c>
      <c r="G174" s="172">
        <f t="shared" ref="G174:AI174" si="46">(G206+G306)*(G$330-1)</f>
        <v>222.52028012929298</v>
      </c>
      <c r="H174" s="172">
        <f t="shared" si="46"/>
        <v>221.12785817538364</v>
      </c>
      <c r="I174" s="172">
        <f t="shared" si="46"/>
        <v>219.7495010896956</v>
      </c>
      <c r="J174" s="172">
        <f t="shared" si="46"/>
        <v>218.35707913578622</v>
      </c>
      <c r="K174" s="172">
        <f t="shared" si="46"/>
        <v>216.96465718187685</v>
      </c>
      <c r="L174" s="172">
        <f t="shared" si="46"/>
        <v>215.58630009618881</v>
      </c>
      <c r="M174" s="172">
        <f t="shared" si="46"/>
        <v>214.19387814227946</v>
      </c>
      <c r="N174" s="172">
        <f t="shared" si="46"/>
        <v>212.80145618837008</v>
      </c>
      <c r="O174" s="172">
        <f t="shared" si="46"/>
        <v>211.42309910268204</v>
      </c>
      <c r="P174" s="172">
        <f t="shared" si="46"/>
        <v>210.03067714877267</v>
      </c>
      <c r="Q174" s="172">
        <f t="shared" si="46"/>
        <v>208.63825519486332</v>
      </c>
      <c r="R174" s="172">
        <f t="shared" si="46"/>
        <v>207.25989810917525</v>
      </c>
      <c r="S174" s="172">
        <f t="shared" si="46"/>
        <v>205.8674761552659</v>
      </c>
      <c r="T174" s="172">
        <f t="shared" si="46"/>
        <v>204.47505420135653</v>
      </c>
      <c r="U174" s="172">
        <f t="shared" si="46"/>
        <v>203.09669711566846</v>
      </c>
      <c r="V174" s="172">
        <f t="shared" si="46"/>
        <v>201.70427516175911</v>
      </c>
      <c r="W174" s="172">
        <f t="shared" si="46"/>
        <v>200.31185320784977</v>
      </c>
      <c r="X174" s="172">
        <f t="shared" si="46"/>
        <v>198.9334961221617</v>
      </c>
      <c r="Y174" s="172">
        <f t="shared" si="46"/>
        <v>197.54107416825232</v>
      </c>
      <c r="Z174" s="172">
        <f t="shared" si="46"/>
        <v>196.14865221434297</v>
      </c>
      <c r="AA174" s="172">
        <f t="shared" si="46"/>
        <v>194.77029512865491</v>
      </c>
      <c r="AB174" s="172">
        <f t="shared" si="46"/>
        <v>193.37787317474556</v>
      </c>
      <c r="AC174" s="172">
        <f t="shared" si="46"/>
        <v>191.98545122083621</v>
      </c>
      <c r="AD174" s="172">
        <f t="shared" si="46"/>
        <v>190.60709413514815</v>
      </c>
      <c r="AE174" s="172">
        <f t="shared" si="46"/>
        <v>189.21467218123877</v>
      </c>
      <c r="AF174" s="172">
        <f t="shared" si="46"/>
        <v>187.82225022732942</v>
      </c>
      <c r="AG174" s="172">
        <f t="shared" si="46"/>
        <v>186.44389314164135</v>
      </c>
      <c r="AH174" s="172">
        <f t="shared" si="46"/>
        <v>185.05147118773201</v>
      </c>
      <c r="AI174" s="172">
        <f t="shared" si="46"/>
        <v>183.65904923382263</v>
      </c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</row>
    <row r="175" spans="2:62" ht="15.75" hidden="1" thickTop="1" x14ac:dyDescent="0.25">
      <c r="B175" s="153"/>
      <c r="D175" s="142"/>
      <c r="E175" s="155" t="s">
        <v>142</v>
      </c>
      <c r="F175" s="143" t="s">
        <v>128</v>
      </c>
      <c r="G175" s="172">
        <f t="shared" ref="G175:AI175" si="47">(G207+G307)*(G$328-1)</f>
        <v>387.71215738853994</v>
      </c>
      <c r="H175" s="172">
        <f t="shared" si="47"/>
        <v>377.02285754034688</v>
      </c>
      <c r="I175" s="172">
        <f t="shared" si="47"/>
        <v>366.3476225603751</v>
      </c>
      <c r="J175" s="172">
        <f t="shared" si="47"/>
        <v>355.65832271218204</v>
      </c>
      <c r="K175" s="172">
        <f t="shared" si="47"/>
        <v>344.98308773221032</v>
      </c>
      <c r="L175" s="172">
        <f t="shared" si="47"/>
        <v>334.30785275223849</v>
      </c>
      <c r="M175" s="172">
        <f t="shared" si="47"/>
        <v>323.61855290404543</v>
      </c>
      <c r="N175" s="172">
        <f t="shared" si="47"/>
        <v>312.94331792407365</v>
      </c>
      <c r="O175" s="172">
        <f t="shared" si="47"/>
        <v>302.25401807588059</v>
      </c>
      <c r="P175" s="172">
        <f t="shared" si="47"/>
        <v>291.57878309590882</v>
      </c>
      <c r="Q175" s="172">
        <f t="shared" si="47"/>
        <v>280.8894832477157</v>
      </c>
      <c r="R175" s="172">
        <f t="shared" si="47"/>
        <v>270.21424826774398</v>
      </c>
      <c r="S175" s="172">
        <f t="shared" si="47"/>
        <v>259.52494841955087</v>
      </c>
      <c r="T175" s="172">
        <f t="shared" si="47"/>
        <v>248.84971343957909</v>
      </c>
      <c r="U175" s="172">
        <f t="shared" si="47"/>
        <v>246.00861005887515</v>
      </c>
      <c r="V175" s="172">
        <f t="shared" si="47"/>
        <v>243.16750667817124</v>
      </c>
      <c r="W175" s="172">
        <f t="shared" si="47"/>
        <v>240.32640329746727</v>
      </c>
      <c r="X175" s="172">
        <f t="shared" si="47"/>
        <v>237.49936478498461</v>
      </c>
      <c r="Y175" s="172">
        <f t="shared" si="47"/>
        <v>234.65826140428069</v>
      </c>
      <c r="Z175" s="172">
        <f t="shared" si="47"/>
        <v>231.81715802357672</v>
      </c>
      <c r="AA175" s="172">
        <f t="shared" si="47"/>
        <v>228.97605464287278</v>
      </c>
      <c r="AB175" s="172">
        <f t="shared" si="47"/>
        <v>226.14901613039015</v>
      </c>
      <c r="AC175" s="172">
        <f t="shared" si="47"/>
        <v>223.30791274968618</v>
      </c>
      <c r="AD175" s="172">
        <f t="shared" si="47"/>
        <v>220.46680936898224</v>
      </c>
      <c r="AE175" s="172">
        <f t="shared" si="47"/>
        <v>217.62570598827827</v>
      </c>
      <c r="AF175" s="172">
        <f t="shared" si="47"/>
        <v>214.78460260757433</v>
      </c>
      <c r="AG175" s="172">
        <f t="shared" si="47"/>
        <v>211.9575640950917</v>
      </c>
      <c r="AH175" s="172">
        <f t="shared" si="47"/>
        <v>209.11646071438773</v>
      </c>
      <c r="AI175" s="172">
        <f t="shared" si="47"/>
        <v>206.27535733368379</v>
      </c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</row>
    <row r="176" spans="2:62" ht="15.75" hidden="1" thickTop="1" x14ac:dyDescent="0.25">
      <c r="B176" s="153"/>
      <c r="D176" s="142"/>
      <c r="E176" s="155" t="s">
        <v>142</v>
      </c>
      <c r="F176" s="143" t="s">
        <v>22</v>
      </c>
      <c r="G176" s="172">
        <f t="shared" ref="G176:AI176" si="48">(G208+G308)*(G$329-1)</f>
        <v>387.71215738853994</v>
      </c>
      <c r="H176" s="172">
        <f t="shared" si="48"/>
        <v>380.58126920033749</v>
      </c>
      <c r="I176" s="172">
        <f t="shared" si="48"/>
        <v>373.45038101213498</v>
      </c>
      <c r="J176" s="172">
        <f t="shared" si="48"/>
        <v>366.31949282393253</v>
      </c>
      <c r="K176" s="172">
        <f t="shared" si="48"/>
        <v>359.18860463573003</v>
      </c>
      <c r="L176" s="172">
        <f t="shared" si="48"/>
        <v>352.05771644752753</v>
      </c>
      <c r="M176" s="172">
        <f t="shared" si="48"/>
        <v>344.91276339110379</v>
      </c>
      <c r="N176" s="172">
        <f t="shared" si="48"/>
        <v>337.78187520290123</v>
      </c>
      <c r="O176" s="172">
        <f t="shared" si="48"/>
        <v>330.65098701469879</v>
      </c>
      <c r="P176" s="172">
        <f t="shared" si="48"/>
        <v>323.52009882649628</v>
      </c>
      <c r="Q176" s="172">
        <f t="shared" si="48"/>
        <v>316.38921063829378</v>
      </c>
      <c r="R176" s="172">
        <f t="shared" si="48"/>
        <v>309.25832245009133</v>
      </c>
      <c r="S176" s="172">
        <f t="shared" si="48"/>
        <v>302.12743426188882</v>
      </c>
      <c r="T176" s="172">
        <f t="shared" si="48"/>
        <v>294.99654607368632</v>
      </c>
      <c r="U176" s="172">
        <f t="shared" si="48"/>
        <v>291.7897561192284</v>
      </c>
      <c r="V176" s="172">
        <f t="shared" si="48"/>
        <v>288.58296616477048</v>
      </c>
      <c r="W176" s="172">
        <f t="shared" si="48"/>
        <v>285.36211134209128</v>
      </c>
      <c r="X176" s="172">
        <f t="shared" si="48"/>
        <v>282.15532138763331</v>
      </c>
      <c r="Y176" s="172">
        <f t="shared" si="48"/>
        <v>278.94853143317539</v>
      </c>
      <c r="Z176" s="172">
        <f t="shared" si="48"/>
        <v>275.74174147871747</v>
      </c>
      <c r="AA176" s="172">
        <f t="shared" si="48"/>
        <v>272.52088665603821</v>
      </c>
      <c r="AB176" s="172">
        <f t="shared" si="48"/>
        <v>269.3140967015803</v>
      </c>
      <c r="AC176" s="172">
        <f t="shared" si="48"/>
        <v>266.10730674712238</v>
      </c>
      <c r="AD176" s="172">
        <f t="shared" si="48"/>
        <v>262.90051679266446</v>
      </c>
      <c r="AE176" s="172">
        <f t="shared" si="48"/>
        <v>259.6937268382066</v>
      </c>
      <c r="AF176" s="172">
        <f t="shared" si="48"/>
        <v>256.47287201552734</v>
      </c>
      <c r="AG176" s="172">
        <f t="shared" si="48"/>
        <v>253.26608206106943</v>
      </c>
      <c r="AH176" s="172">
        <f t="shared" si="48"/>
        <v>250.05929210661151</v>
      </c>
      <c r="AI176" s="172">
        <f t="shared" si="48"/>
        <v>246.85250215215353</v>
      </c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</row>
    <row r="177" spans="2:62" ht="15.75" hidden="1" thickTop="1" x14ac:dyDescent="0.25">
      <c r="B177" s="153"/>
      <c r="D177" s="142"/>
      <c r="E177" s="155" t="s">
        <v>142</v>
      </c>
      <c r="F177" s="143" t="s">
        <v>129</v>
      </c>
      <c r="G177" s="172">
        <f t="shared" ref="G177:AI177" si="49">(G209+G309)*(G$330-1)</f>
        <v>387.71215738853994</v>
      </c>
      <c r="H177" s="172">
        <f t="shared" si="49"/>
        <v>384.12561599210676</v>
      </c>
      <c r="I177" s="172">
        <f t="shared" si="49"/>
        <v>380.55313946389487</v>
      </c>
      <c r="J177" s="172">
        <f t="shared" si="49"/>
        <v>376.96659806746163</v>
      </c>
      <c r="K177" s="172">
        <f t="shared" si="49"/>
        <v>373.38005667102846</v>
      </c>
      <c r="L177" s="172">
        <f t="shared" si="49"/>
        <v>369.80758014281662</v>
      </c>
      <c r="M177" s="172">
        <f t="shared" si="49"/>
        <v>366.22103874638339</v>
      </c>
      <c r="N177" s="172">
        <f t="shared" si="49"/>
        <v>362.63449734995021</v>
      </c>
      <c r="O177" s="172">
        <f t="shared" si="49"/>
        <v>359.06202082173826</v>
      </c>
      <c r="P177" s="172">
        <f t="shared" si="49"/>
        <v>355.47547942530508</v>
      </c>
      <c r="Q177" s="172">
        <f t="shared" si="49"/>
        <v>351.88893802887185</v>
      </c>
      <c r="R177" s="172">
        <f t="shared" si="49"/>
        <v>348.31646150065995</v>
      </c>
      <c r="S177" s="172">
        <f t="shared" si="49"/>
        <v>344.72992010422678</v>
      </c>
      <c r="T177" s="172">
        <f t="shared" si="49"/>
        <v>341.14337870779354</v>
      </c>
      <c r="U177" s="172">
        <f t="shared" si="49"/>
        <v>337.57090217958165</v>
      </c>
      <c r="V177" s="172">
        <f t="shared" si="49"/>
        <v>333.98436078314842</v>
      </c>
      <c r="W177" s="172">
        <f t="shared" si="49"/>
        <v>330.39781938671524</v>
      </c>
      <c r="X177" s="172">
        <f t="shared" si="49"/>
        <v>326.82534285850335</v>
      </c>
      <c r="Y177" s="172">
        <f t="shared" si="49"/>
        <v>323.23880146207011</v>
      </c>
      <c r="Z177" s="172">
        <f t="shared" si="49"/>
        <v>319.65226006563694</v>
      </c>
      <c r="AA177" s="172">
        <f t="shared" si="49"/>
        <v>316.07978353742504</v>
      </c>
      <c r="AB177" s="172">
        <f t="shared" si="49"/>
        <v>312.49324214099187</v>
      </c>
      <c r="AC177" s="172">
        <f t="shared" si="49"/>
        <v>308.90670074455869</v>
      </c>
      <c r="AD177" s="172">
        <f t="shared" si="49"/>
        <v>305.33422421634674</v>
      </c>
      <c r="AE177" s="172">
        <f t="shared" si="49"/>
        <v>301.74768281991356</v>
      </c>
      <c r="AF177" s="172">
        <f t="shared" si="49"/>
        <v>298.16114142348033</v>
      </c>
      <c r="AG177" s="172">
        <f t="shared" si="49"/>
        <v>294.58866489526844</v>
      </c>
      <c r="AH177" s="172">
        <f t="shared" si="49"/>
        <v>291.00212349883526</v>
      </c>
      <c r="AI177" s="172">
        <f t="shared" si="49"/>
        <v>287.41558210240203</v>
      </c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</row>
    <row r="178" spans="2:62" ht="15.75" hidden="1" thickTop="1" x14ac:dyDescent="0.25">
      <c r="B178" s="153"/>
      <c r="D178" s="142"/>
      <c r="E178" s="155" t="s">
        <v>143</v>
      </c>
      <c r="F178" s="143" t="s">
        <v>128</v>
      </c>
      <c r="G178" s="172">
        <f t="shared" ref="G178:AI178" si="50">(G210+G310)*(G$328-1)</f>
        <v>369.07620699530861</v>
      </c>
      <c r="H178" s="172">
        <f t="shared" si="50"/>
        <v>359.83558857391012</v>
      </c>
      <c r="I178" s="172">
        <f t="shared" si="50"/>
        <v>350.58090528429034</v>
      </c>
      <c r="J178" s="172">
        <f t="shared" si="50"/>
        <v>341.34028686289184</v>
      </c>
      <c r="K178" s="172">
        <f t="shared" si="50"/>
        <v>332.08560357327201</v>
      </c>
      <c r="L178" s="172">
        <f t="shared" si="50"/>
        <v>322.83092028365229</v>
      </c>
      <c r="M178" s="172">
        <f t="shared" si="50"/>
        <v>313.59030186225374</v>
      </c>
      <c r="N178" s="172">
        <f t="shared" si="50"/>
        <v>304.33561857263402</v>
      </c>
      <c r="O178" s="172">
        <f t="shared" si="50"/>
        <v>295.09500015123547</v>
      </c>
      <c r="P178" s="172">
        <f t="shared" si="50"/>
        <v>285.84031686161569</v>
      </c>
      <c r="Q178" s="172">
        <f t="shared" si="50"/>
        <v>276.58563357199586</v>
      </c>
      <c r="R178" s="172">
        <f t="shared" si="50"/>
        <v>267.34501515059736</v>
      </c>
      <c r="S178" s="172">
        <f t="shared" si="50"/>
        <v>258.09033186097759</v>
      </c>
      <c r="T178" s="172">
        <f t="shared" si="50"/>
        <v>248.84971343957909</v>
      </c>
      <c r="U178" s="172">
        <f t="shared" si="50"/>
        <v>246.00861005887515</v>
      </c>
      <c r="V178" s="172">
        <f t="shared" si="50"/>
        <v>243.16750667817124</v>
      </c>
      <c r="W178" s="172">
        <f t="shared" si="50"/>
        <v>240.32640329746727</v>
      </c>
      <c r="X178" s="172">
        <f t="shared" si="50"/>
        <v>237.49936478498461</v>
      </c>
      <c r="Y178" s="172">
        <f t="shared" si="50"/>
        <v>234.65826140428069</v>
      </c>
      <c r="Z178" s="172">
        <f t="shared" si="50"/>
        <v>231.81715802357672</v>
      </c>
      <c r="AA178" s="172">
        <f t="shared" si="50"/>
        <v>228.97605464287278</v>
      </c>
      <c r="AB178" s="172">
        <f t="shared" si="50"/>
        <v>226.14901613039015</v>
      </c>
      <c r="AC178" s="172">
        <f t="shared" si="50"/>
        <v>223.30791274968618</v>
      </c>
      <c r="AD178" s="172">
        <f t="shared" si="50"/>
        <v>220.46680936898224</v>
      </c>
      <c r="AE178" s="172">
        <f t="shared" si="50"/>
        <v>217.62570598827827</v>
      </c>
      <c r="AF178" s="172">
        <f t="shared" si="50"/>
        <v>214.78460260757433</v>
      </c>
      <c r="AG178" s="172">
        <f t="shared" si="50"/>
        <v>211.9575640950917</v>
      </c>
      <c r="AH178" s="172">
        <f t="shared" si="50"/>
        <v>209.11646071438773</v>
      </c>
      <c r="AI178" s="172">
        <f t="shared" si="50"/>
        <v>206.27535733368379</v>
      </c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</row>
    <row r="179" spans="2:62" ht="15.75" hidden="1" thickTop="1" x14ac:dyDescent="0.25">
      <c r="B179" s="153"/>
      <c r="D179" s="142"/>
      <c r="E179" s="155" t="s">
        <v>143</v>
      </c>
      <c r="F179" s="143" t="s">
        <v>22</v>
      </c>
      <c r="G179" s="172">
        <f t="shared" ref="G179:AI179" si="51">(G211+G311)*(G$329-1)</f>
        <v>369.07620699530861</v>
      </c>
      <c r="H179" s="172">
        <f t="shared" si="51"/>
        <v>362.76108116394187</v>
      </c>
      <c r="I179" s="172">
        <f t="shared" si="51"/>
        <v>356.4318904643539</v>
      </c>
      <c r="J179" s="172">
        <f t="shared" si="51"/>
        <v>350.10269976476587</v>
      </c>
      <c r="K179" s="172">
        <f t="shared" si="51"/>
        <v>343.77350906517785</v>
      </c>
      <c r="L179" s="172">
        <f t="shared" si="51"/>
        <v>337.44431836558988</v>
      </c>
      <c r="M179" s="172">
        <f t="shared" si="51"/>
        <v>331.12919253422319</v>
      </c>
      <c r="N179" s="172">
        <f t="shared" si="51"/>
        <v>324.80000183463522</v>
      </c>
      <c r="O179" s="172">
        <f t="shared" si="51"/>
        <v>318.4708111350472</v>
      </c>
      <c r="P179" s="172">
        <f t="shared" si="51"/>
        <v>312.14162043545917</v>
      </c>
      <c r="Q179" s="172">
        <f t="shared" si="51"/>
        <v>305.81242973587121</v>
      </c>
      <c r="R179" s="172">
        <f t="shared" si="51"/>
        <v>299.48323903628318</v>
      </c>
      <c r="S179" s="172">
        <f t="shared" si="51"/>
        <v>293.16811320491649</v>
      </c>
      <c r="T179" s="172">
        <f t="shared" si="51"/>
        <v>286.83892250532847</v>
      </c>
      <c r="U179" s="172">
        <f t="shared" si="51"/>
        <v>283.71652176019836</v>
      </c>
      <c r="V179" s="172">
        <f t="shared" si="51"/>
        <v>280.59412101506831</v>
      </c>
      <c r="W179" s="172">
        <f t="shared" si="51"/>
        <v>277.4717202699382</v>
      </c>
      <c r="X179" s="172">
        <f t="shared" si="51"/>
        <v>274.3493195248081</v>
      </c>
      <c r="Y179" s="172">
        <f t="shared" si="51"/>
        <v>271.22691877967804</v>
      </c>
      <c r="Z179" s="172">
        <f t="shared" si="51"/>
        <v>268.10451803454794</v>
      </c>
      <c r="AA179" s="172">
        <f t="shared" si="51"/>
        <v>264.99618215763917</v>
      </c>
      <c r="AB179" s="172">
        <f t="shared" si="51"/>
        <v>261.87378141250912</v>
      </c>
      <c r="AC179" s="172">
        <f t="shared" si="51"/>
        <v>258.75138066737901</v>
      </c>
      <c r="AD179" s="172">
        <f t="shared" si="51"/>
        <v>255.62897992224893</v>
      </c>
      <c r="AE179" s="172">
        <f t="shared" si="51"/>
        <v>252.50657917711885</v>
      </c>
      <c r="AF179" s="172">
        <f t="shared" si="51"/>
        <v>249.38417843198874</v>
      </c>
      <c r="AG179" s="172">
        <f t="shared" si="51"/>
        <v>246.26177768685869</v>
      </c>
      <c r="AH179" s="172">
        <f t="shared" si="51"/>
        <v>243.13937694172861</v>
      </c>
      <c r="AI179" s="172">
        <f t="shared" si="51"/>
        <v>240.01697619659851</v>
      </c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</row>
    <row r="180" spans="2:62" ht="15.75" hidden="1" thickTop="1" x14ac:dyDescent="0.25">
      <c r="B180" s="153"/>
      <c r="D180" s="142"/>
      <c r="E180" s="155" t="s">
        <v>143</v>
      </c>
      <c r="F180" s="143" t="s">
        <v>129</v>
      </c>
      <c r="G180" s="172">
        <f t="shared" ref="G180:AI180" si="52">(G212+G312)*(G$330-1)</f>
        <v>369.07620699530861</v>
      </c>
      <c r="H180" s="172">
        <f t="shared" si="52"/>
        <v>365.67250888575239</v>
      </c>
      <c r="I180" s="172">
        <f t="shared" si="52"/>
        <v>362.26881077619618</v>
      </c>
      <c r="J180" s="172">
        <f t="shared" si="52"/>
        <v>358.86511266663996</v>
      </c>
      <c r="K180" s="172">
        <f t="shared" si="52"/>
        <v>355.4614145570838</v>
      </c>
      <c r="L180" s="172">
        <f t="shared" si="52"/>
        <v>352.05771644752753</v>
      </c>
      <c r="M180" s="172">
        <f t="shared" si="52"/>
        <v>348.65401833797131</v>
      </c>
      <c r="N180" s="172">
        <f t="shared" si="52"/>
        <v>345.25032022841509</v>
      </c>
      <c r="O180" s="172">
        <f t="shared" si="52"/>
        <v>341.84662211885887</v>
      </c>
      <c r="P180" s="172">
        <f t="shared" si="52"/>
        <v>338.44292400930271</v>
      </c>
      <c r="Q180" s="172">
        <f t="shared" si="52"/>
        <v>335.03922589974644</v>
      </c>
      <c r="R180" s="172">
        <f t="shared" si="52"/>
        <v>331.63552779019022</v>
      </c>
      <c r="S180" s="172">
        <f t="shared" si="52"/>
        <v>328.23182968063401</v>
      </c>
      <c r="T180" s="172">
        <f t="shared" si="52"/>
        <v>324.82813157107779</v>
      </c>
      <c r="U180" s="172">
        <f t="shared" si="52"/>
        <v>321.42443346152163</v>
      </c>
      <c r="V180" s="172">
        <f t="shared" si="52"/>
        <v>318.02073535196536</v>
      </c>
      <c r="W180" s="172">
        <f t="shared" si="52"/>
        <v>314.61703724240914</v>
      </c>
      <c r="X180" s="172">
        <f t="shared" si="52"/>
        <v>311.21333913285292</v>
      </c>
      <c r="Y180" s="172">
        <f t="shared" si="52"/>
        <v>307.80964102329671</v>
      </c>
      <c r="Z180" s="172">
        <f t="shared" si="52"/>
        <v>304.40594291374055</v>
      </c>
      <c r="AA180" s="172">
        <f t="shared" si="52"/>
        <v>301.00224480418427</v>
      </c>
      <c r="AB180" s="172">
        <f t="shared" si="52"/>
        <v>297.59854669462806</v>
      </c>
      <c r="AC180" s="172">
        <f t="shared" si="52"/>
        <v>294.19484858507184</v>
      </c>
      <c r="AD180" s="172">
        <f t="shared" si="52"/>
        <v>290.79115047551562</v>
      </c>
      <c r="AE180" s="172">
        <f t="shared" si="52"/>
        <v>287.3874523659594</v>
      </c>
      <c r="AF180" s="172">
        <f t="shared" si="52"/>
        <v>283.98375425640319</v>
      </c>
      <c r="AG180" s="172">
        <f t="shared" si="52"/>
        <v>280.58005614684697</v>
      </c>
      <c r="AH180" s="172">
        <f t="shared" si="52"/>
        <v>277.17635803729075</v>
      </c>
      <c r="AI180" s="172">
        <f t="shared" si="52"/>
        <v>273.77265992773454</v>
      </c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</row>
    <row r="181" spans="2:62" ht="15.75" hidden="1" thickTop="1" x14ac:dyDescent="0.25">
      <c r="B181" s="153"/>
      <c r="D181" s="142"/>
      <c r="E181" s="155" t="s">
        <v>144</v>
      </c>
      <c r="F181" s="143" t="s">
        <v>128</v>
      </c>
      <c r="G181" s="172">
        <f t="shared" ref="G181:AI181" si="53">(G213+G313)*(G$328-1)</f>
        <v>431.60861110723812</v>
      </c>
      <c r="H181" s="172">
        <f t="shared" si="53"/>
        <v>422.90245767824933</v>
      </c>
      <c r="I181" s="172">
        <f t="shared" si="53"/>
        <v>414.19630424926049</v>
      </c>
      <c r="J181" s="172">
        <f t="shared" si="53"/>
        <v>405.49015082027159</v>
      </c>
      <c r="K181" s="172">
        <f t="shared" si="53"/>
        <v>396.78399739128275</v>
      </c>
      <c r="L181" s="172">
        <f t="shared" si="53"/>
        <v>388.07784396229391</v>
      </c>
      <c r="M181" s="172">
        <f t="shared" si="53"/>
        <v>379.37169053330513</v>
      </c>
      <c r="N181" s="172">
        <f t="shared" si="53"/>
        <v>370.66553710431629</v>
      </c>
      <c r="O181" s="172">
        <f t="shared" si="53"/>
        <v>361.95938367532744</v>
      </c>
      <c r="P181" s="172">
        <f t="shared" si="53"/>
        <v>353.2532302463386</v>
      </c>
      <c r="Q181" s="172">
        <f t="shared" si="53"/>
        <v>344.54707681734976</v>
      </c>
      <c r="R181" s="172">
        <f t="shared" si="53"/>
        <v>335.84092338836098</v>
      </c>
      <c r="S181" s="172">
        <f t="shared" si="53"/>
        <v>327.13476995937214</v>
      </c>
      <c r="T181" s="172">
        <f t="shared" si="53"/>
        <v>318.44268139860458</v>
      </c>
      <c r="U181" s="172">
        <f t="shared" si="53"/>
        <v>314.75768592462225</v>
      </c>
      <c r="V181" s="172">
        <f t="shared" si="53"/>
        <v>311.07269045063987</v>
      </c>
      <c r="W181" s="172">
        <f t="shared" si="53"/>
        <v>307.38769497665754</v>
      </c>
      <c r="X181" s="172">
        <f t="shared" si="53"/>
        <v>303.70269950267522</v>
      </c>
      <c r="Y181" s="172">
        <f t="shared" si="53"/>
        <v>300.01770402869278</v>
      </c>
      <c r="Z181" s="172">
        <f t="shared" si="53"/>
        <v>296.33270855471045</v>
      </c>
      <c r="AA181" s="172">
        <f t="shared" si="53"/>
        <v>292.64771308072807</v>
      </c>
      <c r="AB181" s="172">
        <f t="shared" si="53"/>
        <v>288.97678247496708</v>
      </c>
      <c r="AC181" s="172">
        <f t="shared" si="53"/>
        <v>285.29178700098475</v>
      </c>
      <c r="AD181" s="172">
        <f t="shared" si="53"/>
        <v>281.60679152700237</v>
      </c>
      <c r="AE181" s="172">
        <f t="shared" si="53"/>
        <v>277.92179605302005</v>
      </c>
      <c r="AF181" s="172">
        <f t="shared" si="53"/>
        <v>274.23680057903766</v>
      </c>
      <c r="AG181" s="172">
        <f t="shared" si="53"/>
        <v>270.55180510505528</v>
      </c>
      <c r="AH181" s="172">
        <f t="shared" si="53"/>
        <v>266.86680963107295</v>
      </c>
      <c r="AI181" s="172">
        <f t="shared" si="53"/>
        <v>263.18181415709063</v>
      </c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</row>
    <row r="182" spans="2:62" ht="15.75" hidden="1" thickTop="1" x14ac:dyDescent="0.25">
      <c r="B182" s="153"/>
      <c r="D182" s="142"/>
      <c r="E182" s="155" t="s">
        <v>144</v>
      </c>
      <c r="F182" s="143" t="s">
        <v>22</v>
      </c>
      <c r="G182" s="172">
        <f t="shared" ref="G182:AI182" si="54">(G214+G314)*(G$329-1)</f>
        <v>431.60861110723812</v>
      </c>
      <c r="H182" s="172">
        <f t="shared" si="54"/>
        <v>425.25129067120753</v>
      </c>
      <c r="I182" s="172">
        <f t="shared" si="54"/>
        <v>418.89397023517694</v>
      </c>
      <c r="J182" s="172">
        <f t="shared" si="54"/>
        <v>412.53664979914623</v>
      </c>
      <c r="K182" s="172">
        <f t="shared" si="54"/>
        <v>406.17932936311564</v>
      </c>
      <c r="L182" s="172">
        <f t="shared" si="54"/>
        <v>399.82200892708499</v>
      </c>
      <c r="M182" s="172">
        <f t="shared" si="54"/>
        <v>393.47875335927569</v>
      </c>
      <c r="N182" s="172">
        <f t="shared" si="54"/>
        <v>387.1214329232451</v>
      </c>
      <c r="O182" s="172">
        <f t="shared" si="54"/>
        <v>380.76411248721445</v>
      </c>
      <c r="P182" s="172">
        <f t="shared" si="54"/>
        <v>374.40679205118386</v>
      </c>
      <c r="Q182" s="172">
        <f t="shared" si="54"/>
        <v>368.04947161515327</v>
      </c>
      <c r="R182" s="172">
        <f t="shared" si="54"/>
        <v>361.69215117912262</v>
      </c>
      <c r="S182" s="172">
        <f t="shared" si="54"/>
        <v>355.33483074309203</v>
      </c>
      <c r="T182" s="172">
        <f t="shared" si="54"/>
        <v>348.97751030706132</v>
      </c>
      <c r="U182" s="172">
        <f t="shared" si="54"/>
        <v>345.13780128264466</v>
      </c>
      <c r="V182" s="172">
        <f t="shared" si="54"/>
        <v>341.2840273900066</v>
      </c>
      <c r="W182" s="172">
        <f t="shared" si="54"/>
        <v>337.44431836558988</v>
      </c>
      <c r="X182" s="172">
        <f t="shared" si="54"/>
        <v>333.60460934117316</v>
      </c>
      <c r="Y182" s="172">
        <f t="shared" si="54"/>
        <v>329.75083544853516</v>
      </c>
      <c r="Z182" s="172">
        <f t="shared" si="54"/>
        <v>325.91112642411838</v>
      </c>
      <c r="AA182" s="172">
        <f t="shared" si="54"/>
        <v>322.07141739970172</v>
      </c>
      <c r="AB182" s="172">
        <f t="shared" si="54"/>
        <v>318.21764350706366</v>
      </c>
      <c r="AC182" s="172">
        <f t="shared" si="54"/>
        <v>314.37793448264694</v>
      </c>
      <c r="AD182" s="172">
        <f t="shared" si="54"/>
        <v>310.53822545823022</v>
      </c>
      <c r="AE182" s="172">
        <f t="shared" si="54"/>
        <v>306.68445156559216</v>
      </c>
      <c r="AF182" s="172">
        <f t="shared" si="54"/>
        <v>302.84474254117544</v>
      </c>
      <c r="AG182" s="172">
        <f t="shared" si="54"/>
        <v>299.00503351675877</v>
      </c>
      <c r="AH182" s="172">
        <f t="shared" si="54"/>
        <v>295.15125962412071</v>
      </c>
      <c r="AI182" s="172">
        <f t="shared" si="54"/>
        <v>291.31155059970393</v>
      </c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</row>
    <row r="183" spans="2:62" ht="15.75" hidden="1" thickTop="1" x14ac:dyDescent="0.25">
      <c r="B183" s="153"/>
      <c r="D183" s="142"/>
      <c r="E183" s="155" t="s">
        <v>144</v>
      </c>
      <c r="F183" s="143" t="s">
        <v>129</v>
      </c>
      <c r="G183" s="172">
        <f t="shared" ref="G183:AI183" si="55">(G215+G315)*(G$330-1)</f>
        <v>431.60861110723812</v>
      </c>
      <c r="H183" s="172">
        <f t="shared" si="55"/>
        <v>427.60012366416572</v>
      </c>
      <c r="I183" s="172">
        <f t="shared" si="55"/>
        <v>423.59163622109327</v>
      </c>
      <c r="J183" s="172">
        <f t="shared" si="55"/>
        <v>419.58314877802087</v>
      </c>
      <c r="K183" s="172">
        <f t="shared" si="55"/>
        <v>415.58872620316981</v>
      </c>
      <c r="L183" s="172">
        <f t="shared" si="55"/>
        <v>411.58023876009742</v>
      </c>
      <c r="M183" s="172">
        <f t="shared" si="55"/>
        <v>407.57175131702502</v>
      </c>
      <c r="N183" s="172">
        <f t="shared" si="55"/>
        <v>403.56326387395262</v>
      </c>
      <c r="O183" s="172">
        <f t="shared" si="55"/>
        <v>399.55477643088022</v>
      </c>
      <c r="P183" s="172">
        <f t="shared" si="55"/>
        <v>395.54628898780783</v>
      </c>
      <c r="Q183" s="172">
        <f t="shared" si="55"/>
        <v>391.53780154473543</v>
      </c>
      <c r="R183" s="172">
        <f t="shared" si="55"/>
        <v>387.54337896988432</v>
      </c>
      <c r="S183" s="172">
        <f t="shared" si="55"/>
        <v>383.53489152681192</v>
      </c>
      <c r="T183" s="172">
        <f t="shared" si="55"/>
        <v>379.52640408373952</v>
      </c>
      <c r="U183" s="172">
        <f t="shared" si="55"/>
        <v>375.51791664066707</v>
      </c>
      <c r="V183" s="172">
        <f t="shared" si="55"/>
        <v>371.50942919759467</v>
      </c>
      <c r="W183" s="172">
        <f t="shared" si="55"/>
        <v>367.50094175452227</v>
      </c>
      <c r="X183" s="172">
        <f t="shared" si="55"/>
        <v>363.50651917967116</v>
      </c>
      <c r="Y183" s="172">
        <f t="shared" si="55"/>
        <v>359.49803173659876</v>
      </c>
      <c r="Z183" s="172">
        <f t="shared" si="55"/>
        <v>355.48954429352636</v>
      </c>
      <c r="AA183" s="172">
        <f t="shared" si="55"/>
        <v>351.48105685045397</v>
      </c>
      <c r="AB183" s="172">
        <f t="shared" si="55"/>
        <v>347.47256940738157</v>
      </c>
      <c r="AC183" s="172">
        <f t="shared" si="55"/>
        <v>343.46408196430917</v>
      </c>
      <c r="AD183" s="172">
        <f t="shared" si="55"/>
        <v>339.45559452123678</v>
      </c>
      <c r="AE183" s="172">
        <f t="shared" si="55"/>
        <v>335.46117194638566</v>
      </c>
      <c r="AF183" s="172">
        <f t="shared" si="55"/>
        <v>331.45268450331321</v>
      </c>
      <c r="AG183" s="172">
        <f t="shared" si="55"/>
        <v>327.44419706024081</v>
      </c>
      <c r="AH183" s="172">
        <f t="shared" si="55"/>
        <v>323.43570961716841</v>
      </c>
      <c r="AI183" s="172">
        <f t="shared" si="55"/>
        <v>319.42722217409602</v>
      </c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</row>
    <row r="184" spans="2:62" ht="15.75" hidden="1" thickTop="1" x14ac:dyDescent="0.25">
      <c r="B184" s="153"/>
      <c r="D184" s="142"/>
      <c r="E184" s="155" t="s">
        <v>145</v>
      </c>
      <c r="F184" s="143" t="s">
        <v>128</v>
      </c>
      <c r="G184" s="172">
        <f t="shared" ref="G184:AI184" si="56">(G216+G316)*(G$328-1)</f>
        <v>393.42249388639044</v>
      </c>
      <c r="H184" s="172">
        <f t="shared" si="56"/>
        <v>382.46596154199261</v>
      </c>
      <c r="I184" s="172">
        <f t="shared" si="56"/>
        <v>371.49536432937339</v>
      </c>
      <c r="J184" s="172">
        <f t="shared" si="56"/>
        <v>360.5388319849755</v>
      </c>
      <c r="K184" s="172">
        <f t="shared" si="56"/>
        <v>349.58229964057756</v>
      </c>
      <c r="L184" s="172">
        <f t="shared" si="56"/>
        <v>338.62576729617962</v>
      </c>
      <c r="M184" s="172">
        <f t="shared" si="56"/>
        <v>327.66923495178173</v>
      </c>
      <c r="N184" s="172">
        <f t="shared" si="56"/>
        <v>316.69863773916251</v>
      </c>
      <c r="O184" s="172">
        <f t="shared" si="56"/>
        <v>305.74210539476468</v>
      </c>
      <c r="P184" s="172">
        <f t="shared" si="56"/>
        <v>294.78557305036674</v>
      </c>
      <c r="Q184" s="172">
        <f t="shared" si="56"/>
        <v>283.82904070596885</v>
      </c>
      <c r="R184" s="172">
        <f t="shared" si="56"/>
        <v>272.87250836157091</v>
      </c>
      <c r="S184" s="172">
        <f t="shared" si="56"/>
        <v>261.91597601717302</v>
      </c>
      <c r="T184" s="172">
        <f t="shared" si="56"/>
        <v>250.9453788045538</v>
      </c>
      <c r="U184" s="172">
        <f t="shared" si="56"/>
        <v>248.09021055562857</v>
      </c>
      <c r="V184" s="172">
        <f t="shared" si="56"/>
        <v>245.22097743848198</v>
      </c>
      <c r="W184" s="172">
        <f t="shared" si="56"/>
        <v>242.36580918955673</v>
      </c>
      <c r="X184" s="172">
        <f t="shared" si="56"/>
        <v>239.49657607241016</v>
      </c>
      <c r="Y184" s="172">
        <f t="shared" si="56"/>
        <v>236.64140782348491</v>
      </c>
      <c r="Z184" s="172">
        <f t="shared" si="56"/>
        <v>233.77217470633835</v>
      </c>
      <c r="AA184" s="172">
        <f t="shared" si="56"/>
        <v>230.90294158919178</v>
      </c>
      <c r="AB184" s="172">
        <f t="shared" si="56"/>
        <v>228.04777334026653</v>
      </c>
      <c r="AC184" s="172">
        <f t="shared" si="56"/>
        <v>225.17854022311997</v>
      </c>
      <c r="AD184" s="172">
        <f t="shared" si="56"/>
        <v>222.32337197419471</v>
      </c>
      <c r="AE184" s="172">
        <f t="shared" si="56"/>
        <v>219.45413885704815</v>
      </c>
      <c r="AF184" s="172">
        <f t="shared" si="56"/>
        <v>216.5989706081229</v>
      </c>
      <c r="AG184" s="172">
        <f t="shared" si="56"/>
        <v>213.72973749097631</v>
      </c>
      <c r="AH184" s="172">
        <f t="shared" si="56"/>
        <v>210.86050437382977</v>
      </c>
      <c r="AI184" s="172">
        <f t="shared" si="56"/>
        <v>208.00533612490452</v>
      </c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</row>
    <row r="185" spans="2:62" ht="15.75" hidden="1" thickTop="1" x14ac:dyDescent="0.25">
      <c r="B185" s="153"/>
      <c r="D185" s="142"/>
      <c r="E185" s="155" t="s">
        <v>145</v>
      </c>
      <c r="F185" s="143" t="s">
        <v>22</v>
      </c>
      <c r="G185" s="172">
        <f t="shared" ref="G185:AI185" si="57">(G217+G317)*(G$329-1)</f>
        <v>393.42249388639044</v>
      </c>
      <c r="H185" s="172">
        <f t="shared" si="57"/>
        <v>386.12282727953232</v>
      </c>
      <c r="I185" s="172">
        <f t="shared" si="57"/>
        <v>378.82316067267413</v>
      </c>
      <c r="J185" s="172">
        <f t="shared" si="57"/>
        <v>371.52349406581601</v>
      </c>
      <c r="K185" s="172">
        <f t="shared" si="57"/>
        <v>364.22382745895783</v>
      </c>
      <c r="L185" s="172">
        <f t="shared" si="57"/>
        <v>356.92416085209965</v>
      </c>
      <c r="M185" s="172">
        <f t="shared" si="57"/>
        <v>349.62449424524152</v>
      </c>
      <c r="N185" s="172">
        <f t="shared" si="57"/>
        <v>342.33889250660462</v>
      </c>
      <c r="O185" s="172">
        <f t="shared" si="57"/>
        <v>335.03922589974644</v>
      </c>
      <c r="P185" s="172">
        <f t="shared" si="57"/>
        <v>327.73955929288826</v>
      </c>
      <c r="Q185" s="172">
        <f t="shared" si="57"/>
        <v>320.43989268603013</v>
      </c>
      <c r="R185" s="172">
        <f t="shared" si="57"/>
        <v>313.14022607917195</v>
      </c>
      <c r="S185" s="172">
        <f t="shared" si="57"/>
        <v>305.84055947231377</v>
      </c>
      <c r="T185" s="172">
        <f t="shared" si="57"/>
        <v>298.54089286545559</v>
      </c>
      <c r="U185" s="172">
        <f t="shared" si="57"/>
        <v>295.29190830633377</v>
      </c>
      <c r="V185" s="172">
        <f t="shared" si="57"/>
        <v>292.04292374721194</v>
      </c>
      <c r="W185" s="172">
        <f t="shared" si="57"/>
        <v>288.79393918809012</v>
      </c>
      <c r="X185" s="172">
        <f t="shared" si="57"/>
        <v>285.54495462896824</v>
      </c>
      <c r="Y185" s="172">
        <f t="shared" si="57"/>
        <v>282.29597006984636</v>
      </c>
      <c r="Z185" s="172">
        <f t="shared" si="57"/>
        <v>279.04698551072454</v>
      </c>
      <c r="AA185" s="172">
        <f t="shared" si="57"/>
        <v>275.79800095160272</v>
      </c>
      <c r="AB185" s="172">
        <f t="shared" si="57"/>
        <v>272.54901639248084</v>
      </c>
      <c r="AC185" s="172">
        <f t="shared" si="57"/>
        <v>269.30003183335901</v>
      </c>
      <c r="AD185" s="172">
        <f t="shared" si="57"/>
        <v>266.05104727423719</v>
      </c>
      <c r="AE185" s="172">
        <f t="shared" si="57"/>
        <v>262.80206271511531</v>
      </c>
      <c r="AF185" s="172">
        <f t="shared" si="57"/>
        <v>259.55307815599349</v>
      </c>
      <c r="AG185" s="172">
        <f t="shared" si="57"/>
        <v>256.30409359687167</v>
      </c>
      <c r="AH185" s="172">
        <f t="shared" si="57"/>
        <v>253.04104416952848</v>
      </c>
      <c r="AI185" s="172">
        <f t="shared" si="57"/>
        <v>249.79205961040665</v>
      </c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</row>
    <row r="186" spans="2:62" ht="15.75" hidden="1" thickTop="1" x14ac:dyDescent="0.25">
      <c r="B186" s="153"/>
      <c r="D186" s="142"/>
      <c r="E186" s="155" t="s">
        <v>145</v>
      </c>
      <c r="F186" s="143" t="s">
        <v>129</v>
      </c>
      <c r="G186" s="172">
        <f t="shared" ref="G186:AI186" si="58">(G218+G318)*(G$330-1)</f>
        <v>393.42249388639044</v>
      </c>
      <c r="H186" s="172">
        <f t="shared" si="58"/>
        <v>389.77969301707208</v>
      </c>
      <c r="I186" s="172">
        <f t="shared" si="58"/>
        <v>386.15095701597494</v>
      </c>
      <c r="J186" s="172">
        <f t="shared" si="58"/>
        <v>382.50815614665646</v>
      </c>
      <c r="K186" s="172">
        <f t="shared" si="58"/>
        <v>378.86535527733804</v>
      </c>
      <c r="L186" s="172">
        <f t="shared" si="58"/>
        <v>375.23661927624096</v>
      </c>
      <c r="M186" s="172">
        <f t="shared" si="58"/>
        <v>371.59381840692254</v>
      </c>
      <c r="N186" s="172">
        <f t="shared" si="58"/>
        <v>367.96508240582534</v>
      </c>
      <c r="O186" s="172">
        <f t="shared" si="58"/>
        <v>364.32228153650698</v>
      </c>
      <c r="P186" s="172">
        <f t="shared" si="58"/>
        <v>360.69354553540984</v>
      </c>
      <c r="Q186" s="172">
        <f t="shared" si="58"/>
        <v>357.05074466609142</v>
      </c>
      <c r="R186" s="172">
        <f t="shared" si="58"/>
        <v>353.42200866499434</v>
      </c>
      <c r="S186" s="172">
        <f t="shared" si="58"/>
        <v>349.77920779567586</v>
      </c>
      <c r="T186" s="172">
        <f t="shared" si="58"/>
        <v>346.13640692635744</v>
      </c>
      <c r="U186" s="172">
        <f t="shared" si="58"/>
        <v>342.5076709252603</v>
      </c>
      <c r="V186" s="172">
        <f t="shared" si="58"/>
        <v>338.86487005594188</v>
      </c>
      <c r="W186" s="172">
        <f t="shared" si="58"/>
        <v>335.23613405484474</v>
      </c>
      <c r="X186" s="172">
        <f t="shared" si="58"/>
        <v>331.59333318552632</v>
      </c>
      <c r="Y186" s="172">
        <f t="shared" si="58"/>
        <v>327.96459718442924</v>
      </c>
      <c r="Z186" s="172">
        <f t="shared" si="58"/>
        <v>324.32179631511076</v>
      </c>
      <c r="AA186" s="172">
        <f t="shared" si="58"/>
        <v>320.67899544579234</v>
      </c>
      <c r="AB186" s="172">
        <f t="shared" si="58"/>
        <v>317.0502594446952</v>
      </c>
      <c r="AC186" s="172">
        <f t="shared" si="58"/>
        <v>313.40745857537678</v>
      </c>
      <c r="AD186" s="172">
        <f t="shared" si="58"/>
        <v>309.77872257427964</v>
      </c>
      <c r="AE186" s="172">
        <f t="shared" si="58"/>
        <v>306.13592170496122</v>
      </c>
      <c r="AF186" s="172">
        <f t="shared" si="58"/>
        <v>302.50718570386414</v>
      </c>
      <c r="AG186" s="172">
        <f t="shared" si="58"/>
        <v>298.86438483454566</v>
      </c>
      <c r="AH186" s="172">
        <f t="shared" si="58"/>
        <v>295.23564883344852</v>
      </c>
      <c r="AI186" s="172">
        <f t="shared" si="58"/>
        <v>291.5928479641301</v>
      </c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</row>
    <row r="187" spans="2:62" ht="15.75" hidden="1" thickTop="1" x14ac:dyDescent="0.25">
      <c r="B187" s="153"/>
      <c r="D187" s="142"/>
      <c r="E187" s="155" t="s">
        <v>146</v>
      </c>
      <c r="F187" s="143" t="s">
        <v>128</v>
      </c>
      <c r="G187" s="172">
        <f t="shared" ref="G187:AI187" si="59">(G219+G319)*(G$328-1)</f>
        <v>374.16768929142165</v>
      </c>
      <c r="H187" s="172">
        <f t="shared" si="59"/>
        <v>364.68796811026095</v>
      </c>
      <c r="I187" s="172">
        <f t="shared" si="59"/>
        <v>355.20824692910026</v>
      </c>
      <c r="J187" s="172">
        <f t="shared" si="59"/>
        <v>345.7285257479395</v>
      </c>
      <c r="K187" s="172">
        <f t="shared" si="59"/>
        <v>336.2488045667788</v>
      </c>
      <c r="L187" s="172">
        <f t="shared" si="59"/>
        <v>326.76908338561816</v>
      </c>
      <c r="M187" s="172">
        <f t="shared" si="59"/>
        <v>317.30342707267874</v>
      </c>
      <c r="N187" s="172">
        <f t="shared" si="59"/>
        <v>307.82370589151799</v>
      </c>
      <c r="O187" s="172">
        <f t="shared" si="59"/>
        <v>298.34398471035729</v>
      </c>
      <c r="P187" s="172">
        <f t="shared" si="59"/>
        <v>288.86426352919665</v>
      </c>
      <c r="Q187" s="172">
        <f t="shared" si="59"/>
        <v>279.38454234803595</v>
      </c>
      <c r="R187" s="172">
        <f t="shared" si="59"/>
        <v>269.90482116687519</v>
      </c>
      <c r="S187" s="172">
        <f t="shared" si="59"/>
        <v>260.4250999857145</v>
      </c>
      <c r="T187" s="172">
        <f t="shared" si="59"/>
        <v>250.9453788045538</v>
      </c>
      <c r="U187" s="172">
        <f t="shared" si="59"/>
        <v>248.09021055562857</v>
      </c>
      <c r="V187" s="172">
        <f t="shared" si="59"/>
        <v>245.22097743848198</v>
      </c>
      <c r="W187" s="172">
        <f t="shared" si="59"/>
        <v>242.36580918955673</v>
      </c>
      <c r="X187" s="172">
        <f t="shared" si="59"/>
        <v>239.49657607241016</v>
      </c>
      <c r="Y187" s="172">
        <f t="shared" si="59"/>
        <v>236.64140782348491</v>
      </c>
      <c r="Z187" s="172">
        <f t="shared" si="59"/>
        <v>233.77217470633835</v>
      </c>
      <c r="AA187" s="172">
        <f t="shared" si="59"/>
        <v>230.90294158919178</v>
      </c>
      <c r="AB187" s="172">
        <f t="shared" si="59"/>
        <v>228.04777334026653</v>
      </c>
      <c r="AC187" s="172">
        <f t="shared" si="59"/>
        <v>225.17854022311997</v>
      </c>
      <c r="AD187" s="172">
        <f t="shared" si="59"/>
        <v>222.32337197419471</v>
      </c>
      <c r="AE187" s="172">
        <f t="shared" si="59"/>
        <v>219.45413885704815</v>
      </c>
      <c r="AF187" s="172">
        <f t="shared" si="59"/>
        <v>216.5989706081229</v>
      </c>
      <c r="AG187" s="172">
        <f t="shared" si="59"/>
        <v>213.72973749097631</v>
      </c>
      <c r="AH187" s="172">
        <f t="shared" si="59"/>
        <v>210.86050437382977</v>
      </c>
      <c r="AI187" s="172">
        <f t="shared" si="59"/>
        <v>208.00533612490452</v>
      </c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</row>
    <row r="188" spans="2:62" ht="15.75" hidden="1" thickTop="1" x14ac:dyDescent="0.25">
      <c r="B188" s="153"/>
      <c r="D188" s="142"/>
      <c r="E188" s="155" t="s">
        <v>146</v>
      </c>
      <c r="F188" s="143" t="s">
        <v>22</v>
      </c>
      <c r="G188" s="172">
        <f t="shared" ref="G188:AI188" si="60">(G220+G320)*(G$329-1)</f>
        <v>374.16768929142165</v>
      </c>
      <c r="H188" s="172">
        <f t="shared" si="60"/>
        <v>367.69784990962057</v>
      </c>
      <c r="I188" s="172">
        <f t="shared" si="60"/>
        <v>361.22801052781949</v>
      </c>
      <c r="J188" s="172">
        <f t="shared" si="60"/>
        <v>354.77223601423975</v>
      </c>
      <c r="K188" s="172">
        <f t="shared" si="60"/>
        <v>348.30239663243867</v>
      </c>
      <c r="L188" s="172">
        <f t="shared" si="60"/>
        <v>341.83255725063759</v>
      </c>
      <c r="M188" s="172">
        <f t="shared" si="60"/>
        <v>335.37678273705779</v>
      </c>
      <c r="N188" s="172">
        <f t="shared" si="60"/>
        <v>328.90694335525671</v>
      </c>
      <c r="O188" s="172">
        <f t="shared" si="60"/>
        <v>322.43710397345569</v>
      </c>
      <c r="P188" s="172">
        <f t="shared" si="60"/>
        <v>315.98132945987589</v>
      </c>
      <c r="Q188" s="172">
        <f t="shared" si="60"/>
        <v>309.51149007807481</v>
      </c>
      <c r="R188" s="172">
        <f t="shared" si="60"/>
        <v>303.04165069627373</v>
      </c>
      <c r="S188" s="172">
        <f t="shared" si="60"/>
        <v>296.58587618269394</v>
      </c>
      <c r="T188" s="172">
        <f t="shared" si="60"/>
        <v>290.11603680089291</v>
      </c>
      <c r="U188" s="172">
        <f t="shared" si="60"/>
        <v>286.9514414510989</v>
      </c>
      <c r="V188" s="172">
        <f t="shared" si="60"/>
        <v>283.80091096952623</v>
      </c>
      <c r="W188" s="172">
        <f t="shared" si="60"/>
        <v>280.63631561973222</v>
      </c>
      <c r="X188" s="172">
        <f t="shared" si="60"/>
        <v>277.48578513815954</v>
      </c>
      <c r="Y188" s="172">
        <f t="shared" si="60"/>
        <v>274.32118978836553</v>
      </c>
      <c r="Z188" s="172">
        <f t="shared" si="60"/>
        <v>271.1706593067928</v>
      </c>
      <c r="AA188" s="172">
        <f t="shared" si="60"/>
        <v>268.00606395699879</v>
      </c>
      <c r="AB188" s="172">
        <f t="shared" si="60"/>
        <v>264.85553347542611</v>
      </c>
      <c r="AC188" s="172">
        <f t="shared" si="60"/>
        <v>261.6909381256321</v>
      </c>
      <c r="AD188" s="172">
        <f t="shared" si="60"/>
        <v>258.54040764405943</v>
      </c>
      <c r="AE188" s="172">
        <f t="shared" si="60"/>
        <v>255.37581229426542</v>
      </c>
      <c r="AF188" s="172">
        <f t="shared" si="60"/>
        <v>252.2112169444714</v>
      </c>
      <c r="AG188" s="172">
        <f t="shared" si="60"/>
        <v>249.0606864628987</v>
      </c>
      <c r="AH188" s="172">
        <f t="shared" si="60"/>
        <v>245.89609111310469</v>
      </c>
      <c r="AI188" s="172">
        <f t="shared" si="60"/>
        <v>242.74556063153202</v>
      </c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</row>
    <row r="189" spans="2:62" ht="15.75" hidden="1" thickTop="1" x14ac:dyDescent="0.25">
      <c r="B189" s="153"/>
      <c r="D189" s="142"/>
      <c r="E189" s="155" t="s">
        <v>146</v>
      </c>
      <c r="F189" s="143" t="s">
        <v>129</v>
      </c>
      <c r="G189" s="172">
        <f t="shared" ref="G189:AI189" si="61">(G221+G321)*(G$330-1)</f>
        <v>374.16768929142165</v>
      </c>
      <c r="H189" s="172">
        <f t="shared" si="61"/>
        <v>370.70773170898019</v>
      </c>
      <c r="I189" s="172">
        <f t="shared" si="61"/>
        <v>367.26183899476001</v>
      </c>
      <c r="J189" s="172">
        <f t="shared" si="61"/>
        <v>363.80188141231861</v>
      </c>
      <c r="K189" s="172">
        <f t="shared" si="61"/>
        <v>360.35598869809849</v>
      </c>
      <c r="L189" s="172">
        <f t="shared" si="61"/>
        <v>356.89603111565702</v>
      </c>
      <c r="M189" s="172">
        <f t="shared" si="61"/>
        <v>353.4501384014369</v>
      </c>
      <c r="N189" s="172">
        <f t="shared" si="61"/>
        <v>349.99018081899544</v>
      </c>
      <c r="O189" s="172">
        <f t="shared" si="61"/>
        <v>346.54428810477532</v>
      </c>
      <c r="P189" s="172">
        <f t="shared" si="61"/>
        <v>343.08433052233391</v>
      </c>
      <c r="Q189" s="172">
        <f t="shared" si="61"/>
        <v>339.63843780811374</v>
      </c>
      <c r="R189" s="172">
        <f t="shared" si="61"/>
        <v>336.17848022567227</v>
      </c>
      <c r="S189" s="172">
        <f t="shared" si="61"/>
        <v>332.73258751145215</v>
      </c>
      <c r="T189" s="172">
        <f t="shared" si="61"/>
        <v>329.27262992901069</v>
      </c>
      <c r="U189" s="172">
        <f t="shared" si="61"/>
        <v>325.82673721479057</v>
      </c>
      <c r="V189" s="172">
        <f t="shared" si="61"/>
        <v>322.36677963234911</v>
      </c>
      <c r="W189" s="172">
        <f t="shared" si="61"/>
        <v>318.92088691812899</v>
      </c>
      <c r="X189" s="172">
        <f t="shared" si="61"/>
        <v>315.46092933568758</v>
      </c>
      <c r="Y189" s="172">
        <f t="shared" si="61"/>
        <v>312.0150366214674</v>
      </c>
      <c r="Z189" s="172">
        <f t="shared" si="61"/>
        <v>308.555079039026</v>
      </c>
      <c r="AA189" s="172">
        <f t="shared" si="61"/>
        <v>305.10918632480588</v>
      </c>
      <c r="AB189" s="172">
        <f t="shared" si="61"/>
        <v>301.64922874236436</v>
      </c>
      <c r="AC189" s="172">
        <f t="shared" si="61"/>
        <v>298.20333602814424</v>
      </c>
      <c r="AD189" s="172">
        <f t="shared" si="61"/>
        <v>294.74337844570277</v>
      </c>
      <c r="AE189" s="172">
        <f t="shared" si="61"/>
        <v>291.29748573148265</v>
      </c>
      <c r="AF189" s="172">
        <f t="shared" si="61"/>
        <v>287.83752814904125</v>
      </c>
      <c r="AG189" s="172">
        <f t="shared" si="61"/>
        <v>284.39163543482107</v>
      </c>
      <c r="AH189" s="172">
        <f t="shared" si="61"/>
        <v>280.93167785237966</v>
      </c>
      <c r="AI189" s="172">
        <f t="shared" si="61"/>
        <v>277.48578513815954</v>
      </c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</row>
    <row r="190" spans="2:62" ht="15.75" hidden="1" thickTop="1" x14ac:dyDescent="0.25">
      <c r="B190" s="153"/>
      <c r="D190" s="142"/>
      <c r="E190" s="155" t="s">
        <v>147</v>
      </c>
      <c r="F190" s="143" t="s">
        <v>128</v>
      </c>
      <c r="G190" s="172">
        <f t="shared" ref="G190:AI190" si="62">(G222+G322)*(G$328-1)</f>
        <v>437.54398549662955</v>
      </c>
      <c r="H190" s="172">
        <f t="shared" si="62"/>
        <v>428.61279417609984</v>
      </c>
      <c r="I190" s="172">
        <f t="shared" si="62"/>
        <v>419.66753798734879</v>
      </c>
      <c r="J190" s="172">
        <f t="shared" si="62"/>
        <v>410.73634666681903</v>
      </c>
      <c r="K190" s="172">
        <f t="shared" si="62"/>
        <v>401.79109047806793</v>
      </c>
      <c r="L190" s="172">
        <f t="shared" si="62"/>
        <v>392.85989915753817</v>
      </c>
      <c r="M190" s="172">
        <f t="shared" si="62"/>
        <v>383.91464296878718</v>
      </c>
      <c r="N190" s="172">
        <f t="shared" si="62"/>
        <v>374.96938678003613</v>
      </c>
      <c r="O190" s="172">
        <f t="shared" si="62"/>
        <v>366.03819545950637</v>
      </c>
      <c r="P190" s="172">
        <f t="shared" si="62"/>
        <v>357.09293927075532</v>
      </c>
      <c r="Q190" s="172">
        <f t="shared" si="62"/>
        <v>348.16174795022562</v>
      </c>
      <c r="R190" s="172">
        <f t="shared" si="62"/>
        <v>339.21649176147457</v>
      </c>
      <c r="S190" s="172">
        <f t="shared" si="62"/>
        <v>330.28530044094481</v>
      </c>
      <c r="T190" s="172">
        <f t="shared" si="62"/>
        <v>321.34004425219371</v>
      </c>
      <c r="U190" s="172">
        <f t="shared" si="62"/>
        <v>317.62691904176882</v>
      </c>
      <c r="V190" s="172">
        <f t="shared" si="62"/>
        <v>313.89972896312253</v>
      </c>
      <c r="W190" s="172">
        <f t="shared" si="62"/>
        <v>310.18660375269758</v>
      </c>
      <c r="X190" s="172">
        <f t="shared" si="62"/>
        <v>306.47347854227257</v>
      </c>
      <c r="Y190" s="172">
        <f t="shared" si="62"/>
        <v>302.74628846362629</v>
      </c>
      <c r="Z190" s="172">
        <f t="shared" si="62"/>
        <v>299.03316325320134</v>
      </c>
      <c r="AA190" s="172">
        <f t="shared" si="62"/>
        <v>295.30597317455505</v>
      </c>
      <c r="AB190" s="172">
        <f t="shared" si="62"/>
        <v>291.5928479641301</v>
      </c>
      <c r="AC190" s="172">
        <f t="shared" si="62"/>
        <v>287.87972275370515</v>
      </c>
      <c r="AD190" s="172">
        <f t="shared" si="62"/>
        <v>284.15253267505886</v>
      </c>
      <c r="AE190" s="172">
        <f t="shared" si="62"/>
        <v>280.43940746463392</v>
      </c>
      <c r="AF190" s="172">
        <f t="shared" si="62"/>
        <v>276.72628225420897</v>
      </c>
      <c r="AG190" s="172">
        <f t="shared" si="62"/>
        <v>272.99909217556268</v>
      </c>
      <c r="AH190" s="172">
        <f t="shared" si="62"/>
        <v>269.28596696513773</v>
      </c>
      <c r="AI190" s="172">
        <f t="shared" si="62"/>
        <v>265.55877688649144</v>
      </c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</row>
    <row r="191" spans="2:62" ht="15.75" hidden="1" thickTop="1" x14ac:dyDescent="0.25">
      <c r="B191" s="153"/>
      <c r="D191" s="142"/>
      <c r="E191" s="155" t="s">
        <v>147</v>
      </c>
      <c r="F191" s="143" t="s">
        <v>22</v>
      </c>
      <c r="G191" s="172">
        <f t="shared" ref="G191:AI191" si="63">(G223+G323)*(G$329-1)</f>
        <v>437.54398549662955</v>
      </c>
      <c r="H191" s="172">
        <f t="shared" si="63"/>
        <v>431.04601637838584</v>
      </c>
      <c r="I191" s="172">
        <f t="shared" si="63"/>
        <v>424.5480472601422</v>
      </c>
      <c r="J191" s="172">
        <f t="shared" si="63"/>
        <v>418.0500781418985</v>
      </c>
      <c r="K191" s="172">
        <f t="shared" si="63"/>
        <v>411.53804415543351</v>
      </c>
      <c r="L191" s="172">
        <f t="shared" si="63"/>
        <v>405.04007503718981</v>
      </c>
      <c r="M191" s="172">
        <f t="shared" si="63"/>
        <v>398.54210591894611</v>
      </c>
      <c r="N191" s="172">
        <f t="shared" si="63"/>
        <v>392.04413680070246</v>
      </c>
      <c r="O191" s="172">
        <f t="shared" si="63"/>
        <v>385.5461676824587</v>
      </c>
      <c r="P191" s="172">
        <f t="shared" si="63"/>
        <v>379.03413369599377</v>
      </c>
      <c r="Q191" s="172">
        <f t="shared" si="63"/>
        <v>372.53616457775001</v>
      </c>
      <c r="R191" s="172">
        <f t="shared" si="63"/>
        <v>366.03819545950637</v>
      </c>
      <c r="S191" s="172">
        <f t="shared" si="63"/>
        <v>359.54022634126272</v>
      </c>
      <c r="T191" s="172">
        <f t="shared" si="63"/>
        <v>353.02819235479768</v>
      </c>
      <c r="U191" s="172">
        <f t="shared" si="63"/>
        <v>349.14628872571706</v>
      </c>
      <c r="V191" s="172">
        <f t="shared" si="63"/>
        <v>345.25032022841509</v>
      </c>
      <c r="W191" s="172">
        <f t="shared" si="63"/>
        <v>341.35435173111313</v>
      </c>
      <c r="X191" s="172">
        <f t="shared" si="63"/>
        <v>337.4724481020325</v>
      </c>
      <c r="Y191" s="172">
        <f t="shared" si="63"/>
        <v>333.57647960473054</v>
      </c>
      <c r="Z191" s="172">
        <f t="shared" si="63"/>
        <v>329.68051110742863</v>
      </c>
      <c r="AA191" s="172">
        <f t="shared" si="63"/>
        <v>325.79860747834795</v>
      </c>
      <c r="AB191" s="172">
        <f t="shared" si="63"/>
        <v>321.90263898104598</v>
      </c>
      <c r="AC191" s="172">
        <f t="shared" si="63"/>
        <v>318.02073535196536</v>
      </c>
      <c r="AD191" s="172">
        <f t="shared" si="63"/>
        <v>314.12476685466345</v>
      </c>
      <c r="AE191" s="172">
        <f t="shared" si="63"/>
        <v>310.22879835736143</v>
      </c>
      <c r="AF191" s="172">
        <f t="shared" si="63"/>
        <v>306.3468947282808</v>
      </c>
      <c r="AG191" s="172">
        <f t="shared" si="63"/>
        <v>302.45092623097889</v>
      </c>
      <c r="AH191" s="172">
        <f t="shared" si="63"/>
        <v>298.55495773367687</v>
      </c>
      <c r="AI191" s="172">
        <f t="shared" si="63"/>
        <v>294.67305410459625</v>
      </c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</row>
    <row r="192" spans="2:62" ht="15.75" hidden="1" thickTop="1" x14ac:dyDescent="0.25">
      <c r="B192" s="153"/>
      <c r="D192" s="142"/>
      <c r="E192" s="155" t="s">
        <v>147</v>
      </c>
      <c r="F192" s="143" t="s">
        <v>129</v>
      </c>
      <c r="G192" s="172">
        <f t="shared" ref="G192:AI192" si="64">(G224+G324)*(G$330-1)</f>
        <v>437.54398549662955</v>
      </c>
      <c r="H192" s="172">
        <f t="shared" si="64"/>
        <v>433.4792385806719</v>
      </c>
      <c r="I192" s="172">
        <f t="shared" si="64"/>
        <v>429.42855653293554</v>
      </c>
      <c r="J192" s="172">
        <f t="shared" si="64"/>
        <v>425.36380961697796</v>
      </c>
      <c r="K192" s="172">
        <f t="shared" si="64"/>
        <v>421.29906270102032</v>
      </c>
      <c r="L192" s="172">
        <f t="shared" si="64"/>
        <v>417.23431578506268</v>
      </c>
      <c r="M192" s="172">
        <f t="shared" si="64"/>
        <v>413.16956886910503</v>
      </c>
      <c r="N192" s="172">
        <f t="shared" si="64"/>
        <v>409.10482195314739</v>
      </c>
      <c r="O192" s="172">
        <f t="shared" si="64"/>
        <v>405.04007503718981</v>
      </c>
      <c r="P192" s="172">
        <f t="shared" si="64"/>
        <v>400.97532812123217</v>
      </c>
      <c r="Q192" s="172">
        <f t="shared" si="64"/>
        <v>396.91058120527453</v>
      </c>
      <c r="R192" s="172">
        <f t="shared" si="64"/>
        <v>392.84583428931688</v>
      </c>
      <c r="S192" s="172">
        <f t="shared" si="64"/>
        <v>388.78108737335924</v>
      </c>
      <c r="T192" s="172">
        <f t="shared" si="64"/>
        <v>384.730405325623</v>
      </c>
      <c r="U192" s="172">
        <f t="shared" si="64"/>
        <v>380.6656584096653</v>
      </c>
      <c r="V192" s="172">
        <f t="shared" si="64"/>
        <v>376.60091149370766</v>
      </c>
      <c r="W192" s="172">
        <f t="shared" si="64"/>
        <v>372.53616457775001</v>
      </c>
      <c r="X192" s="172">
        <f t="shared" si="64"/>
        <v>368.47141766179243</v>
      </c>
      <c r="Y192" s="172">
        <f t="shared" si="64"/>
        <v>364.40667074583479</v>
      </c>
      <c r="Z192" s="172">
        <f t="shared" si="64"/>
        <v>360.34192382987715</v>
      </c>
      <c r="AA192" s="172">
        <f t="shared" si="64"/>
        <v>356.2771769139195</v>
      </c>
      <c r="AB192" s="172">
        <f t="shared" si="64"/>
        <v>352.21242999796186</v>
      </c>
      <c r="AC192" s="172">
        <f t="shared" si="64"/>
        <v>348.14768308200428</v>
      </c>
      <c r="AD192" s="172">
        <f t="shared" si="64"/>
        <v>344.08293616604664</v>
      </c>
      <c r="AE192" s="172">
        <f t="shared" si="64"/>
        <v>340.03225411831033</v>
      </c>
      <c r="AF192" s="172">
        <f t="shared" si="64"/>
        <v>335.96750720235269</v>
      </c>
      <c r="AG192" s="172">
        <f t="shared" si="64"/>
        <v>331.90276028639511</v>
      </c>
      <c r="AH192" s="172">
        <f t="shared" si="64"/>
        <v>327.83801337043747</v>
      </c>
      <c r="AI192" s="172">
        <f t="shared" si="64"/>
        <v>323.77326645447982</v>
      </c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</row>
    <row r="193" spans="2:62" ht="15" hidden="1" x14ac:dyDescent="0.25">
      <c r="B193" s="153"/>
      <c r="D193" s="168"/>
      <c r="E193" s="155"/>
      <c r="F193" s="155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/>
    </row>
    <row r="194" spans="2:62" ht="15" hidden="1" x14ac:dyDescent="0.25">
      <c r="B194" s="153"/>
      <c r="G194" s="141">
        <v>2022</v>
      </c>
      <c r="H194" s="141">
        <v>2023</v>
      </c>
      <c r="I194" s="141">
        <v>2024</v>
      </c>
      <c r="J194" s="141">
        <v>2025</v>
      </c>
      <c r="K194" s="141">
        <v>2026</v>
      </c>
      <c r="L194" s="141">
        <v>2027</v>
      </c>
      <c r="M194" s="141">
        <v>2028</v>
      </c>
      <c r="N194" s="141">
        <v>2029</v>
      </c>
      <c r="O194" s="141">
        <v>2030</v>
      </c>
      <c r="P194" s="141">
        <v>2031</v>
      </c>
      <c r="Q194" s="141">
        <v>2032</v>
      </c>
      <c r="R194" s="141">
        <v>2033</v>
      </c>
      <c r="S194" s="141">
        <v>2034</v>
      </c>
      <c r="T194" s="141">
        <v>2035</v>
      </c>
      <c r="U194" s="141">
        <v>2036</v>
      </c>
      <c r="V194" s="141">
        <v>2037</v>
      </c>
      <c r="W194" s="141">
        <v>2038</v>
      </c>
      <c r="X194" s="141">
        <v>2039</v>
      </c>
      <c r="Y194" s="141">
        <v>2040</v>
      </c>
      <c r="Z194" s="141">
        <v>2041</v>
      </c>
      <c r="AA194" s="141">
        <v>2042</v>
      </c>
      <c r="AB194" s="141">
        <v>2043</v>
      </c>
      <c r="AC194" s="141">
        <v>2044</v>
      </c>
      <c r="AD194" s="141">
        <v>2045</v>
      </c>
      <c r="AE194" s="141">
        <v>2046</v>
      </c>
      <c r="AF194" s="141">
        <v>2047</v>
      </c>
      <c r="AG194" s="141">
        <v>2048</v>
      </c>
      <c r="AH194" s="141">
        <v>2049</v>
      </c>
      <c r="AI194" s="141">
        <v>2050</v>
      </c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</row>
    <row r="195" spans="2:62" ht="15.75" hidden="1" thickTop="1" x14ac:dyDescent="0.25">
      <c r="B195" s="153"/>
      <c r="D195" s="142" t="s">
        <v>152</v>
      </c>
      <c r="E195" s="156" t="s">
        <v>17</v>
      </c>
      <c r="F195" s="143" t="s">
        <v>128</v>
      </c>
      <c r="G195" s="174">
        <v>1110.4000000000001</v>
      </c>
      <c r="H195" s="174">
        <v>1101.5999999999999</v>
      </c>
      <c r="I195" s="174">
        <v>1092.8</v>
      </c>
      <c r="J195" s="174">
        <v>1084</v>
      </c>
      <c r="K195" s="174">
        <v>1075.2</v>
      </c>
      <c r="L195" s="174">
        <v>1066.4000000000001</v>
      </c>
      <c r="M195" s="174">
        <v>1057.5999999999999</v>
      </c>
      <c r="N195" s="174">
        <v>1048.9000000000001</v>
      </c>
      <c r="O195" s="174">
        <v>1040.0999999999999</v>
      </c>
      <c r="P195" s="174">
        <v>1031.3</v>
      </c>
      <c r="Q195" s="174">
        <v>1022.5</v>
      </c>
      <c r="R195" s="174">
        <v>1013.7</v>
      </c>
      <c r="S195" s="174">
        <v>1004.9</v>
      </c>
      <c r="T195" s="174">
        <v>996.1</v>
      </c>
      <c r="U195" s="174">
        <v>987.3</v>
      </c>
      <c r="V195" s="174">
        <v>978.6</v>
      </c>
      <c r="W195" s="174">
        <v>969.8</v>
      </c>
      <c r="X195" s="174">
        <v>961</v>
      </c>
      <c r="Y195" s="174">
        <v>952.2</v>
      </c>
      <c r="Z195" s="174">
        <v>943.4</v>
      </c>
      <c r="AA195" s="174">
        <v>934.6</v>
      </c>
      <c r="AB195" s="174">
        <v>925.8</v>
      </c>
      <c r="AC195" s="174">
        <v>917</v>
      </c>
      <c r="AD195" s="174">
        <v>908.3</v>
      </c>
      <c r="AE195" s="174">
        <v>899.5</v>
      </c>
      <c r="AF195" s="174">
        <v>890.7</v>
      </c>
      <c r="AG195" s="174">
        <v>881.9</v>
      </c>
      <c r="AH195" s="174">
        <v>873.1</v>
      </c>
      <c r="AI195" s="174">
        <v>864.3</v>
      </c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</row>
    <row r="196" spans="2:62" ht="15" hidden="1" x14ac:dyDescent="0.25">
      <c r="B196" s="153"/>
      <c r="D196" s="142"/>
      <c r="E196" s="155" t="s">
        <v>17</v>
      </c>
      <c r="F196" s="143" t="s">
        <v>22</v>
      </c>
      <c r="G196" s="175">
        <v>1110.4000000000001</v>
      </c>
      <c r="H196" s="175">
        <v>1101.5999999999999</v>
      </c>
      <c r="I196" s="175">
        <v>1092.8</v>
      </c>
      <c r="J196" s="175">
        <v>1084</v>
      </c>
      <c r="K196" s="175">
        <v>1075.2</v>
      </c>
      <c r="L196" s="175">
        <v>1066.4000000000001</v>
      </c>
      <c r="M196" s="175">
        <v>1057.5999999999999</v>
      </c>
      <c r="N196" s="175">
        <v>1048.9000000000001</v>
      </c>
      <c r="O196" s="175">
        <v>1040.0999999999999</v>
      </c>
      <c r="P196" s="175">
        <v>1031.3</v>
      </c>
      <c r="Q196" s="175">
        <v>1022.5</v>
      </c>
      <c r="R196" s="175">
        <v>1013.7</v>
      </c>
      <c r="S196" s="175">
        <v>1004.9</v>
      </c>
      <c r="T196" s="175">
        <v>996.1</v>
      </c>
      <c r="U196" s="175">
        <v>987.3</v>
      </c>
      <c r="V196" s="175">
        <v>978.6</v>
      </c>
      <c r="W196" s="175">
        <v>969.8</v>
      </c>
      <c r="X196" s="175">
        <v>961</v>
      </c>
      <c r="Y196" s="175">
        <v>952.2</v>
      </c>
      <c r="Z196" s="175">
        <v>943.4</v>
      </c>
      <c r="AA196" s="175">
        <v>934.6</v>
      </c>
      <c r="AB196" s="175">
        <v>925.8</v>
      </c>
      <c r="AC196" s="175">
        <v>917</v>
      </c>
      <c r="AD196" s="175">
        <v>908.3</v>
      </c>
      <c r="AE196" s="175">
        <v>899.5</v>
      </c>
      <c r="AF196" s="175">
        <v>890.7</v>
      </c>
      <c r="AG196" s="175">
        <v>881.9</v>
      </c>
      <c r="AH196" s="175">
        <v>873.1</v>
      </c>
      <c r="AI196" s="175">
        <v>864.3</v>
      </c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</row>
    <row r="197" spans="2:62" ht="15" hidden="1" x14ac:dyDescent="0.25">
      <c r="B197" s="153"/>
      <c r="D197" s="142"/>
      <c r="E197" s="155" t="s">
        <v>17</v>
      </c>
      <c r="F197" s="143" t="s">
        <v>129</v>
      </c>
      <c r="G197" s="175">
        <v>1110.4000000000001</v>
      </c>
      <c r="H197" s="175">
        <v>1101.5999999999999</v>
      </c>
      <c r="I197" s="175">
        <v>1092.8</v>
      </c>
      <c r="J197" s="175">
        <v>1084</v>
      </c>
      <c r="K197" s="175">
        <v>1075.2</v>
      </c>
      <c r="L197" s="175">
        <v>1066.4000000000001</v>
      </c>
      <c r="M197" s="175">
        <v>1057.5999999999999</v>
      </c>
      <c r="N197" s="175">
        <v>1048.9000000000001</v>
      </c>
      <c r="O197" s="175">
        <v>1040.0999999999999</v>
      </c>
      <c r="P197" s="175">
        <v>1031.3</v>
      </c>
      <c r="Q197" s="175">
        <v>1022.5</v>
      </c>
      <c r="R197" s="175">
        <v>1013.7</v>
      </c>
      <c r="S197" s="175">
        <v>1004.9</v>
      </c>
      <c r="T197" s="175">
        <v>996.1</v>
      </c>
      <c r="U197" s="175">
        <v>987.3</v>
      </c>
      <c r="V197" s="175">
        <v>978.6</v>
      </c>
      <c r="W197" s="175">
        <v>969.8</v>
      </c>
      <c r="X197" s="175">
        <v>961</v>
      </c>
      <c r="Y197" s="175">
        <v>952.2</v>
      </c>
      <c r="Z197" s="175">
        <v>943.4</v>
      </c>
      <c r="AA197" s="175">
        <v>934.6</v>
      </c>
      <c r="AB197" s="175">
        <v>925.8</v>
      </c>
      <c r="AC197" s="175">
        <v>917</v>
      </c>
      <c r="AD197" s="175">
        <v>908.3</v>
      </c>
      <c r="AE197" s="175">
        <v>899.5</v>
      </c>
      <c r="AF197" s="175">
        <v>890.7</v>
      </c>
      <c r="AG197" s="175">
        <v>881.9</v>
      </c>
      <c r="AH197" s="175">
        <v>873.1</v>
      </c>
      <c r="AI197" s="175">
        <v>864.3</v>
      </c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</row>
    <row r="198" spans="2:62" ht="15" hidden="1" customHeight="1" x14ac:dyDescent="0.25">
      <c r="B198" s="153"/>
      <c r="D198" s="142"/>
      <c r="E198" s="155" t="s">
        <v>18</v>
      </c>
      <c r="F198" s="143" t="s">
        <v>128</v>
      </c>
      <c r="G198" s="174">
        <v>1245.4000000000001</v>
      </c>
      <c r="H198" s="176">
        <v>1232.2</v>
      </c>
      <c r="I198" s="176">
        <v>1218.9000000000001</v>
      </c>
      <c r="J198" s="176">
        <v>1205.7</v>
      </c>
      <c r="K198" s="176">
        <v>1192.4000000000001</v>
      </c>
      <c r="L198" s="176">
        <v>1179.0999999999999</v>
      </c>
      <c r="M198" s="176">
        <v>1165.9000000000001</v>
      </c>
      <c r="N198" s="176">
        <v>1152.5999999999999</v>
      </c>
      <c r="O198" s="176">
        <v>1139.4000000000001</v>
      </c>
      <c r="P198" s="176">
        <v>1126.0999999999999</v>
      </c>
      <c r="Q198" s="176">
        <v>1112.9000000000001</v>
      </c>
      <c r="R198" s="176">
        <v>1099.5999999999999</v>
      </c>
      <c r="S198" s="176">
        <v>1086.3</v>
      </c>
      <c r="T198" s="176">
        <v>1073.0999999999999</v>
      </c>
      <c r="U198" s="176">
        <v>1063.2</v>
      </c>
      <c r="V198" s="176">
        <v>1053.2</v>
      </c>
      <c r="W198" s="176">
        <v>1043.3</v>
      </c>
      <c r="X198" s="176">
        <v>1033.4000000000001</v>
      </c>
      <c r="Y198" s="176">
        <v>1023.5</v>
      </c>
      <c r="Z198" s="176">
        <v>1013.5</v>
      </c>
      <c r="AA198" s="176">
        <v>1003.6</v>
      </c>
      <c r="AB198" s="176">
        <v>993.7</v>
      </c>
      <c r="AC198" s="176">
        <v>983.8</v>
      </c>
      <c r="AD198" s="176">
        <v>973.8</v>
      </c>
      <c r="AE198" s="176">
        <v>963.9</v>
      </c>
      <c r="AF198" s="176">
        <v>954</v>
      </c>
      <c r="AG198" s="176">
        <v>944.1</v>
      </c>
      <c r="AH198" s="176">
        <v>934.1</v>
      </c>
      <c r="AI198" s="176">
        <v>924.2</v>
      </c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</row>
    <row r="199" spans="2:62" ht="15" hidden="1" x14ac:dyDescent="0.25">
      <c r="B199" s="153"/>
      <c r="D199" s="142"/>
      <c r="E199" s="155" t="s">
        <v>18</v>
      </c>
      <c r="F199" s="143" t="s">
        <v>22</v>
      </c>
      <c r="G199" s="175">
        <v>1245.4000000000001</v>
      </c>
      <c r="H199" s="177">
        <v>1234.7</v>
      </c>
      <c r="I199" s="177">
        <v>1223.9000000000001</v>
      </c>
      <c r="J199" s="177">
        <v>1213.0999999999999</v>
      </c>
      <c r="K199" s="177">
        <v>1202.4000000000001</v>
      </c>
      <c r="L199" s="177">
        <v>1191.5999999999999</v>
      </c>
      <c r="M199" s="177">
        <v>1180.8</v>
      </c>
      <c r="N199" s="177">
        <v>1170.0999999999999</v>
      </c>
      <c r="O199" s="177">
        <v>1159.3</v>
      </c>
      <c r="P199" s="177">
        <v>1148.5</v>
      </c>
      <c r="Q199" s="177">
        <v>1137.8</v>
      </c>
      <c r="R199" s="177">
        <v>1127</v>
      </c>
      <c r="S199" s="177">
        <v>1116.2</v>
      </c>
      <c r="T199" s="177">
        <v>1105.5</v>
      </c>
      <c r="U199" s="177">
        <v>1096.4000000000001</v>
      </c>
      <c r="V199" s="177">
        <v>1087.3</v>
      </c>
      <c r="W199" s="177">
        <v>1078.2</v>
      </c>
      <c r="X199" s="177">
        <v>1069</v>
      </c>
      <c r="Y199" s="177">
        <v>1059.9000000000001</v>
      </c>
      <c r="Z199" s="177">
        <v>1050.8</v>
      </c>
      <c r="AA199" s="177">
        <v>1041.7</v>
      </c>
      <c r="AB199" s="177">
        <v>1032.5999999999999</v>
      </c>
      <c r="AC199" s="177">
        <v>1023.5</v>
      </c>
      <c r="AD199" s="177">
        <v>1014.4</v>
      </c>
      <c r="AE199" s="177">
        <v>1005.3</v>
      </c>
      <c r="AF199" s="177">
        <v>996.2</v>
      </c>
      <c r="AG199" s="177">
        <v>987.1</v>
      </c>
      <c r="AH199" s="177">
        <v>978</v>
      </c>
      <c r="AI199" s="177">
        <v>968.9</v>
      </c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</row>
    <row r="200" spans="2:62" ht="15" hidden="1" x14ac:dyDescent="0.25">
      <c r="B200" s="153"/>
      <c r="D200" s="142"/>
      <c r="E200" s="155" t="s">
        <v>18</v>
      </c>
      <c r="F200" s="143" t="s">
        <v>129</v>
      </c>
      <c r="G200" s="175">
        <v>1245.4000000000001</v>
      </c>
      <c r="H200" s="177">
        <v>1237.2</v>
      </c>
      <c r="I200" s="177">
        <v>1228.9000000000001</v>
      </c>
      <c r="J200" s="177">
        <v>1220.5999999999999</v>
      </c>
      <c r="K200" s="177">
        <v>1212.3</v>
      </c>
      <c r="L200" s="177">
        <v>1204</v>
      </c>
      <c r="M200" s="177">
        <v>1195.8</v>
      </c>
      <c r="N200" s="177">
        <v>1187.5</v>
      </c>
      <c r="O200" s="177">
        <v>1179.2</v>
      </c>
      <c r="P200" s="177">
        <v>1170.9000000000001</v>
      </c>
      <c r="Q200" s="177">
        <v>1162.7</v>
      </c>
      <c r="R200" s="177">
        <v>1154.4000000000001</v>
      </c>
      <c r="S200" s="177">
        <v>1146.0999999999999</v>
      </c>
      <c r="T200" s="177">
        <v>1137.8</v>
      </c>
      <c r="U200" s="177">
        <v>1129.5</v>
      </c>
      <c r="V200" s="177">
        <v>1121.3</v>
      </c>
      <c r="W200" s="177">
        <v>1113</v>
      </c>
      <c r="X200" s="177">
        <v>1104.7</v>
      </c>
      <c r="Y200" s="177">
        <v>1096.4000000000001</v>
      </c>
      <c r="Z200" s="177">
        <v>1088.2</v>
      </c>
      <c r="AA200" s="177">
        <v>1079.9000000000001</v>
      </c>
      <c r="AB200" s="177">
        <v>1071.5999999999999</v>
      </c>
      <c r="AC200" s="177">
        <v>1063.3</v>
      </c>
      <c r="AD200" s="177">
        <v>1055</v>
      </c>
      <c r="AE200" s="177">
        <v>1046.8</v>
      </c>
      <c r="AF200" s="177">
        <v>1038.5</v>
      </c>
      <c r="AG200" s="177">
        <v>1030.2</v>
      </c>
      <c r="AH200" s="177">
        <v>1021.9</v>
      </c>
      <c r="AI200" s="177">
        <v>1013.7</v>
      </c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</row>
    <row r="201" spans="2:62" ht="15.75" hidden="1" thickTop="1" x14ac:dyDescent="0.25">
      <c r="B201" s="153"/>
      <c r="D201" s="142"/>
      <c r="E201" s="155" t="s">
        <v>141</v>
      </c>
      <c r="F201" s="143" t="s">
        <v>128</v>
      </c>
      <c r="G201" s="174">
        <v>1278.4000000000001</v>
      </c>
      <c r="H201" s="174">
        <v>1262.5999999999999</v>
      </c>
      <c r="I201" s="174">
        <v>1246.8</v>
      </c>
      <c r="J201" s="174">
        <v>1231</v>
      </c>
      <c r="K201" s="174">
        <v>1215.2</v>
      </c>
      <c r="L201" s="174">
        <v>1199.4000000000001</v>
      </c>
      <c r="M201" s="174">
        <v>1183.5999999999999</v>
      </c>
      <c r="N201" s="174">
        <v>1167.8</v>
      </c>
      <c r="O201" s="174">
        <v>1152</v>
      </c>
      <c r="P201" s="174">
        <v>1136.2</v>
      </c>
      <c r="Q201" s="174">
        <v>1120.5</v>
      </c>
      <c r="R201" s="174">
        <v>1104.7</v>
      </c>
      <c r="S201" s="174">
        <v>1088.9000000000001</v>
      </c>
      <c r="T201" s="174">
        <v>1073.0999999999999</v>
      </c>
      <c r="U201" s="174">
        <v>1063.2</v>
      </c>
      <c r="V201" s="174">
        <v>1053.2</v>
      </c>
      <c r="W201" s="174">
        <v>1043.3</v>
      </c>
      <c r="X201" s="174">
        <v>1033.4000000000001</v>
      </c>
      <c r="Y201" s="174">
        <v>1023.5</v>
      </c>
      <c r="Z201" s="174">
        <v>1013.5</v>
      </c>
      <c r="AA201" s="174">
        <v>1003.6</v>
      </c>
      <c r="AB201" s="174">
        <v>993.7</v>
      </c>
      <c r="AC201" s="174">
        <v>983.8</v>
      </c>
      <c r="AD201" s="174">
        <v>973.8</v>
      </c>
      <c r="AE201" s="174">
        <v>963.9</v>
      </c>
      <c r="AF201" s="174">
        <v>954</v>
      </c>
      <c r="AG201" s="174">
        <v>944.1</v>
      </c>
      <c r="AH201" s="174">
        <v>934.1</v>
      </c>
      <c r="AI201" s="174">
        <v>924.2</v>
      </c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</row>
    <row r="202" spans="2:62" ht="15" hidden="1" x14ac:dyDescent="0.25">
      <c r="B202" s="153"/>
      <c r="D202" s="142"/>
      <c r="E202" s="155" t="s">
        <v>141</v>
      </c>
      <c r="F202" s="143" t="s">
        <v>22</v>
      </c>
      <c r="G202" s="175">
        <v>1278.4000000000001</v>
      </c>
      <c r="H202" s="175">
        <v>1266.2</v>
      </c>
      <c r="I202" s="175">
        <v>1254.0999999999999</v>
      </c>
      <c r="J202" s="175">
        <v>1241.9000000000001</v>
      </c>
      <c r="K202" s="175">
        <v>1229.8</v>
      </c>
      <c r="L202" s="175">
        <v>1217.5999999999999</v>
      </c>
      <c r="M202" s="175">
        <v>1205.5</v>
      </c>
      <c r="N202" s="175">
        <v>1193.3</v>
      </c>
      <c r="O202" s="175">
        <v>1181.2</v>
      </c>
      <c r="P202" s="175">
        <v>1169</v>
      </c>
      <c r="Q202" s="175">
        <v>1156.9000000000001</v>
      </c>
      <c r="R202" s="175">
        <v>1144.7</v>
      </c>
      <c r="S202" s="175">
        <v>1132.5999999999999</v>
      </c>
      <c r="T202" s="175">
        <v>1120.4000000000001</v>
      </c>
      <c r="U202" s="175">
        <v>1111.2</v>
      </c>
      <c r="V202" s="175">
        <v>1102</v>
      </c>
      <c r="W202" s="175">
        <v>1092.8</v>
      </c>
      <c r="X202" s="175">
        <v>1083.5999999999999</v>
      </c>
      <c r="Y202" s="175">
        <v>1074.4000000000001</v>
      </c>
      <c r="Z202" s="175">
        <v>1065.2</v>
      </c>
      <c r="AA202" s="175">
        <v>1055.9000000000001</v>
      </c>
      <c r="AB202" s="175">
        <v>1046.7</v>
      </c>
      <c r="AC202" s="175">
        <v>1037.5</v>
      </c>
      <c r="AD202" s="175">
        <v>1028.3</v>
      </c>
      <c r="AE202" s="175">
        <v>1019.1</v>
      </c>
      <c r="AF202" s="175">
        <v>1009.9</v>
      </c>
      <c r="AG202" s="175">
        <v>1000.7</v>
      </c>
      <c r="AH202" s="175">
        <v>991.4</v>
      </c>
      <c r="AI202" s="175">
        <v>982.2</v>
      </c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</row>
    <row r="203" spans="2:62" ht="15" hidden="1" x14ac:dyDescent="0.25">
      <c r="B203" s="153"/>
      <c r="D203" s="142"/>
      <c r="E203" s="155" t="s">
        <v>141</v>
      </c>
      <c r="F203" s="143" t="s">
        <v>129</v>
      </c>
      <c r="G203" s="175">
        <v>1278.4000000000001</v>
      </c>
      <c r="H203" s="175">
        <v>1269.9000000000001</v>
      </c>
      <c r="I203" s="175">
        <v>1261.4000000000001</v>
      </c>
      <c r="J203" s="175">
        <v>1252.8</v>
      </c>
      <c r="K203" s="175">
        <v>1244.3</v>
      </c>
      <c r="L203" s="175">
        <v>1235.8</v>
      </c>
      <c r="M203" s="175">
        <v>1227.3</v>
      </c>
      <c r="N203" s="175">
        <v>1218.8</v>
      </c>
      <c r="O203" s="175">
        <v>1210.3</v>
      </c>
      <c r="P203" s="175">
        <v>1201.8</v>
      </c>
      <c r="Q203" s="175">
        <v>1193.3</v>
      </c>
      <c r="R203" s="175">
        <v>1184.8</v>
      </c>
      <c r="S203" s="175">
        <v>1176.3</v>
      </c>
      <c r="T203" s="175">
        <v>1167.8</v>
      </c>
      <c r="U203" s="175">
        <v>1159.3</v>
      </c>
      <c r="V203" s="175">
        <v>1150.8</v>
      </c>
      <c r="W203" s="175">
        <v>1142.3</v>
      </c>
      <c r="X203" s="175">
        <v>1133.8</v>
      </c>
      <c r="Y203" s="175">
        <v>1125.3</v>
      </c>
      <c r="Z203" s="175">
        <v>1116.8</v>
      </c>
      <c r="AA203" s="175">
        <v>1108.3</v>
      </c>
      <c r="AB203" s="175">
        <v>1099.8</v>
      </c>
      <c r="AC203" s="175">
        <v>1091.3</v>
      </c>
      <c r="AD203" s="175">
        <v>1082.8</v>
      </c>
      <c r="AE203" s="175">
        <v>1074.2</v>
      </c>
      <c r="AF203" s="175">
        <v>1065.7</v>
      </c>
      <c r="AG203" s="175">
        <v>1057.2</v>
      </c>
      <c r="AH203" s="175">
        <v>1048.7</v>
      </c>
      <c r="AI203" s="175">
        <v>1040.2</v>
      </c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</row>
    <row r="204" spans="2:62" ht="15.75" hidden="1" thickTop="1" x14ac:dyDescent="0.25">
      <c r="B204" s="153"/>
      <c r="D204" s="142"/>
      <c r="E204" s="155" t="s">
        <v>20</v>
      </c>
      <c r="F204" s="143" t="s">
        <v>128</v>
      </c>
      <c r="G204" s="174">
        <v>1482.1</v>
      </c>
      <c r="H204" s="174">
        <v>1470.8</v>
      </c>
      <c r="I204" s="174">
        <v>1459.6</v>
      </c>
      <c r="J204" s="174">
        <v>1448.3</v>
      </c>
      <c r="K204" s="174">
        <v>1437.1</v>
      </c>
      <c r="L204" s="174">
        <v>1425.8</v>
      </c>
      <c r="M204" s="174">
        <v>1414.6</v>
      </c>
      <c r="N204" s="174">
        <v>1403.3</v>
      </c>
      <c r="O204" s="174">
        <v>1392</v>
      </c>
      <c r="P204" s="174">
        <v>1380.8</v>
      </c>
      <c r="Q204" s="174">
        <v>1369.5</v>
      </c>
      <c r="R204" s="174">
        <v>1358.3</v>
      </c>
      <c r="S204" s="174">
        <v>1347</v>
      </c>
      <c r="T204" s="174">
        <v>1335.8</v>
      </c>
      <c r="U204" s="174">
        <v>1323.4</v>
      </c>
      <c r="V204" s="174">
        <v>1311</v>
      </c>
      <c r="W204" s="174">
        <v>1298.7</v>
      </c>
      <c r="X204" s="174">
        <v>1286.3</v>
      </c>
      <c r="Y204" s="174">
        <v>1273.9000000000001</v>
      </c>
      <c r="Z204" s="174">
        <v>1261.5999999999999</v>
      </c>
      <c r="AA204" s="174">
        <v>1249.2</v>
      </c>
      <c r="AB204" s="174">
        <v>1236.8</v>
      </c>
      <c r="AC204" s="174">
        <v>1224.5</v>
      </c>
      <c r="AD204" s="174">
        <v>1212.0999999999999</v>
      </c>
      <c r="AE204" s="174">
        <v>1199.7</v>
      </c>
      <c r="AF204" s="174">
        <v>1187.4000000000001</v>
      </c>
      <c r="AG204" s="174">
        <v>1175</v>
      </c>
      <c r="AH204" s="174">
        <v>1162.7</v>
      </c>
      <c r="AI204" s="174">
        <v>1150.3</v>
      </c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</row>
    <row r="205" spans="2:62" ht="15" hidden="1" x14ac:dyDescent="0.25">
      <c r="B205" s="153"/>
      <c r="D205" s="142"/>
      <c r="E205" s="155" t="s">
        <v>20</v>
      </c>
      <c r="F205" s="143" t="s">
        <v>22</v>
      </c>
      <c r="G205" s="175">
        <v>1482.1</v>
      </c>
      <c r="H205" s="175">
        <v>1471.5</v>
      </c>
      <c r="I205" s="175">
        <v>1461</v>
      </c>
      <c r="J205" s="175">
        <v>1450.4</v>
      </c>
      <c r="K205" s="175">
        <v>1439.9</v>
      </c>
      <c r="L205" s="175">
        <v>1429.3</v>
      </c>
      <c r="M205" s="175">
        <v>1418.7</v>
      </c>
      <c r="N205" s="175">
        <v>1408.2</v>
      </c>
      <c r="O205" s="175">
        <v>1397.6</v>
      </c>
      <c r="P205" s="175">
        <v>1387</v>
      </c>
      <c r="Q205" s="175">
        <v>1376.5</v>
      </c>
      <c r="R205" s="175">
        <v>1365.9</v>
      </c>
      <c r="S205" s="175">
        <v>1355.4</v>
      </c>
      <c r="T205" s="175">
        <v>1344.8</v>
      </c>
      <c r="U205" s="175">
        <v>1333.7</v>
      </c>
      <c r="V205" s="175">
        <v>1322.6</v>
      </c>
      <c r="W205" s="175">
        <v>1311.4</v>
      </c>
      <c r="X205" s="175">
        <v>1300.3</v>
      </c>
      <c r="Y205" s="175">
        <v>1289.2</v>
      </c>
      <c r="Z205" s="175">
        <v>1278.0999999999999</v>
      </c>
      <c r="AA205" s="175">
        <v>1267</v>
      </c>
      <c r="AB205" s="175">
        <v>1255.9000000000001</v>
      </c>
      <c r="AC205" s="175">
        <v>1244.8</v>
      </c>
      <c r="AD205" s="175">
        <v>1233.5999999999999</v>
      </c>
      <c r="AE205" s="175">
        <v>1222.5</v>
      </c>
      <c r="AF205" s="175">
        <v>1211.4000000000001</v>
      </c>
      <c r="AG205" s="175">
        <v>1200.3</v>
      </c>
      <c r="AH205" s="175">
        <v>1189.2</v>
      </c>
      <c r="AI205" s="175">
        <v>1178.0999999999999</v>
      </c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</row>
    <row r="206" spans="2:62" ht="15" hidden="1" x14ac:dyDescent="0.25">
      <c r="B206" s="153"/>
      <c r="D206" s="142"/>
      <c r="E206" s="155" t="s">
        <v>20</v>
      </c>
      <c r="F206" s="143" t="s">
        <v>129</v>
      </c>
      <c r="G206" s="175">
        <v>1482.1</v>
      </c>
      <c r="H206" s="175">
        <v>1472.2</v>
      </c>
      <c r="I206" s="175">
        <v>1462.4</v>
      </c>
      <c r="J206" s="175">
        <v>1452.5</v>
      </c>
      <c r="K206" s="175">
        <v>1442.6</v>
      </c>
      <c r="L206" s="175">
        <v>1432.8</v>
      </c>
      <c r="M206" s="175">
        <v>1422.9</v>
      </c>
      <c r="N206" s="175">
        <v>1413</v>
      </c>
      <c r="O206" s="175">
        <v>1403.2</v>
      </c>
      <c r="P206" s="175">
        <v>1393.3</v>
      </c>
      <c r="Q206" s="175">
        <v>1383.4</v>
      </c>
      <c r="R206" s="175">
        <v>1373.6</v>
      </c>
      <c r="S206" s="175">
        <v>1363.7</v>
      </c>
      <c r="T206" s="175">
        <v>1353.8</v>
      </c>
      <c r="U206" s="175">
        <v>1344</v>
      </c>
      <c r="V206" s="175">
        <v>1334.1</v>
      </c>
      <c r="W206" s="175">
        <v>1324.2</v>
      </c>
      <c r="X206" s="175">
        <v>1314.4</v>
      </c>
      <c r="Y206" s="175">
        <v>1304.5</v>
      </c>
      <c r="Z206" s="175">
        <v>1294.5999999999999</v>
      </c>
      <c r="AA206" s="175">
        <v>1284.8</v>
      </c>
      <c r="AB206" s="175">
        <v>1274.9000000000001</v>
      </c>
      <c r="AC206" s="175">
        <v>1265</v>
      </c>
      <c r="AD206" s="175">
        <v>1255.2</v>
      </c>
      <c r="AE206" s="175">
        <v>1245.3</v>
      </c>
      <c r="AF206" s="175">
        <v>1235.4000000000001</v>
      </c>
      <c r="AG206" s="175">
        <v>1225.5999999999999</v>
      </c>
      <c r="AH206" s="175">
        <v>1215.7</v>
      </c>
      <c r="AI206" s="175">
        <v>1205.8</v>
      </c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</row>
    <row r="207" spans="2:62" ht="15.75" hidden="1" thickTop="1" x14ac:dyDescent="0.25">
      <c r="B207" s="153"/>
      <c r="D207" s="142"/>
      <c r="E207" s="155" t="s">
        <v>142</v>
      </c>
      <c r="F207" s="143" t="s">
        <v>128</v>
      </c>
      <c r="G207" s="174">
        <v>2656.6</v>
      </c>
      <c r="H207" s="176">
        <v>2580.6</v>
      </c>
      <c r="I207" s="176">
        <v>2504.6999999999998</v>
      </c>
      <c r="J207" s="176">
        <v>2428.6999999999998</v>
      </c>
      <c r="K207" s="176">
        <v>2352.8000000000002</v>
      </c>
      <c r="L207" s="176">
        <v>2276.9</v>
      </c>
      <c r="M207" s="176">
        <v>2200.9</v>
      </c>
      <c r="N207" s="176">
        <v>2125</v>
      </c>
      <c r="O207" s="176">
        <v>2049</v>
      </c>
      <c r="P207" s="176">
        <v>1973.1</v>
      </c>
      <c r="Q207" s="176">
        <v>1897.1</v>
      </c>
      <c r="R207" s="176">
        <v>1821.2</v>
      </c>
      <c r="S207" s="176">
        <v>1745.2</v>
      </c>
      <c r="T207" s="176">
        <v>1669.3</v>
      </c>
      <c r="U207" s="176">
        <v>1649.1</v>
      </c>
      <c r="V207" s="176">
        <v>1628.9</v>
      </c>
      <c r="W207" s="176">
        <v>1608.7</v>
      </c>
      <c r="X207" s="176">
        <v>1588.6</v>
      </c>
      <c r="Y207" s="176">
        <v>1568.4</v>
      </c>
      <c r="Z207" s="176">
        <v>1548.2</v>
      </c>
      <c r="AA207" s="176">
        <v>1528</v>
      </c>
      <c r="AB207" s="176">
        <v>1507.9</v>
      </c>
      <c r="AC207" s="176">
        <v>1487.7</v>
      </c>
      <c r="AD207" s="176">
        <v>1467.5</v>
      </c>
      <c r="AE207" s="176">
        <v>1447.3</v>
      </c>
      <c r="AF207" s="176">
        <v>1427.1</v>
      </c>
      <c r="AG207" s="176">
        <v>1407</v>
      </c>
      <c r="AH207" s="176">
        <v>1386.8</v>
      </c>
      <c r="AI207" s="176">
        <v>1366.6</v>
      </c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</row>
    <row r="208" spans="2:62" ht="15" hidden="1" x14ac:dyDescent="0.25">
      <c r="B208" s="153"/>
      <c r="D208" s="142"/>
      <c r="E208" s="155" t="s">
        <v>142</v>
      </c>
      <c r="F208" s="143" t="s">
        <v>22</v>
      </c>
      <c r="G208" s="175">
        <v>2656.6</v>
      </c>
      <c r="H208" s="177">
        <v>2605.9</v>
      </c>
      <c r="I208" s="177">
        <v>2555.1999999999998</v>
      </c>
      <c r="J208" s="177">
        <v>2504.5</v>
      </c>
      <c r="K208" s="177">
        <v>2453.8000000000002</v>
      </c>
      <c r="L208" s="177">
        <v>2403.1</v>
      </c>
      <c r="M208" s="177">
        <v>2352.3000000000002</v>
      </c>
      <c r="N208" s="177">
        <v>2301.6</v>
      </c>
      <c r="O208" s="177">
        <v>2250.9</v>
      </c>
      <c r="P208" s="177">
        <v>2200.1999999999998</v>
      </c>
      <c r="Q208" s="177">
        <v>2149.5</v>
      </c>
      <c r="R208" s="177">
        <v>2098.8000000000002</v>
      </c>
      <c r="S208" s="177">
        <v>2048.1</v>
      </c>
      <c r="T208" s="177">
        <v>1997.4</v>
      </c>
      <c r="U208" s="177">
        <v>1974.6</v>
      </c>
      <c r="V208" s="177">
        <v>1951.8</v>
      </c>
      <c r="W208" s="177">
        <v>1928.9</v>
      </c>
      <c r="X208" s="177">
        <v>1906.1</v>
      </c>
      <c r="Y208" s="177">
        <v>1883.3</v>
      </c>
      <c r="Z208" s="177">
        <v>1860.5</v>
      </c>
      <c r="AA208" s="177">
        <v>1837.6</v>
      </c>
      <c r="AB208" s="177">
        <v>1814.8</v>
      </c>
      <c r="AC208" s="177">
        <v>1792</v>
      </c>
      <c r="AD208" s="177">
        <v>1769.2</v>
      </c>
      <c r="AE208" s="177">
        <v>1746.4</v>
      </c>
      <c r="AF208" s="177">
        <v>1723.5</v>
      </c>
      <c r="AG208" s="177">
        <v>1700.7</v>
      </c>
      <c r="AH208" s="177">
        <v>1677.9</v>
      </c>
      <c r="AI208" s="177">
        <v>1655.1</v>
      </c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</row>
    <row r="209" spans="2:62" ht="15" hidden="1" x14ac:dyDescent="0.25">
      <c r="B209" s="153"/>
      <c r="D209" s="142"/>
      <c r="E209" s="155" t="s">
        <v>142</v>
      </c>
      <c r="F209" s="143" t="s">
        <v>129</v>
      </c>
      <c r="G209" s="175">
        <v>2656.6</v>
      </c>
      <c r="H209" s="177">
        <v>2631.1</v>
      </c>
      <c r="I209" s="177">
        <v>2605.6999999999998</v>
      </c>
      <c r="J209" s="177">
        <v>2580.1999999999998</v>
      </c>
      <c r="K209" s="177">
        <v>2554.6999999999998</v>
      </c>
      <c r="L209" s="177">
        <v>2529.3000000000002</v>
      </c>
      <c r="M209" s="177">
        <v>2503.8000000000002</v>
      </c>
      <c r="N209" s="177">
        <v>2478.3000000000002</v>
      </c>
      <c r="O209" s="177">
        <v>2452.9</v>
      </c>
      <c r="P209" s="177">
        <v>2427.4</v>
      </c>
      <c r="Q209" s="177">
        <v>2401.9</v>
      </c>
      <c r="R209" s="177">
        <v>2376.5</v>
      </c>
      <c r="S209" s="177">
        <v>2351</v>
      </c>
      <c r="T209" s="177">
        <v>2325.5</v>
      </c>
      <c r="U209" s="177">
        <v>2300.1</v>
      </c>
      <c r="V209" s="177">
        <v>2274.6</v>
      </c>
      <c r="W209" s="177">
        <v>2249.1</v>
      </c>
      <c r="X209" s="177">
        <v>2223.6999999999998</v>
      </c>
      <c r="Y209" s="177">
        <v>2198.1999999999998</v>
      </c>
      <c r="Z209" s="177">
        <v>2172.6999999999998</v>
      </c>
      <c r="AA209" s="177">
        <v>2147.3000000000002</v>
      </c>
      <c r="AB209" s="177">
        <v>2121.8000000000002</v>
      </c>
      <c r="AC209" s="177">
        <v>2096.3000000000002</v>
      </c>
      <c r="AD209" s="177">
        <v>2070.9</v>
      </c>
      <c r="AE209" s="177">
        <v>2045.4</v>
      </c>
      <c r="AF209" s="177">
        <v>2019.9</v>
      </c>
      <c r="AG209" s="177">
        <v>1994.5</v>
      </c>
      <c r="AH209" s="177">
        <v>1969</v>
      </c>
      <c r="AI209" s="177">
        <v>1943.5</v>
      </c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</row>
    <row r="210" spans="2:62" ht="15.75" hidden="1" thickTop="1" x14ac:dyDescent="0.25">
      <c r="B210" s="153"/>
      <c r="D210" s="142"/>
      <c r="E210" s="155" t="s">
        <v>143</v>
      </c>
      <c r="F210" s="143" t="s">
        <v>128</v>
      </c>
      <c r="G210" s="174">
        <v>2524.1</v>
      </c>
      <c r="H210" s="176">
        <v>2458.4</v>
      </c>
      <c r="I210" s="176">
        <v>2392.6</v>
      </c>
      <c r="J210" s="176">
        <v>2326.9</v>
      </c>
      <c r="K210" s="176">
        <v>2261.1</v>
      </c>
      <c r="L210" s="176">
        <v>2195.3000000000002</v>
      </c>
      <c r="M210" s="176">
        <v>2129.6</v>
      </c>
      <c r="N210" s="176">
        <v>2063.8000000000002</v>
      </c>
      <c r="O210" s="176">
        <v>1998.1</v>
      </c>
      <c r="P210" s="176">
        <v>1932.3</v>
      </c>
      <c r="Q210" s="176">
        <v>1866.5</v>
      </c>
      <c r="R210" s="176">
        <v>1800.8</v>
      </c>
      <c r="S210" s="176">
        <v>1735</v>
      </c>
      <c r="T210" s="176">
        <v>1669.3</v>
      </c>
      <c r="U210" s="176">
        <v>1649.1</v>
      </c>
      <c r="V210" s="176">
        <v>1628.9</v>
      </c>
      <c r="W210" s="176">
        <v>1608.7</v>
      </c>
      <c r="X210" s="176">
        <v>1588.6</v>
      </c>
      <c r="Y210" s="176">
        <v>1568.4</v>
      </c>
      <c r="Z210" s="176">
        <v>1548.2</v>
      </c>
      <c r="AA210" s="176">
        <v>1528</v>
      </c>
      <c r="AB210" s="176">
        <v>1507.9</v>
      </c>
      <c r="AC210" s="176">
        <v>1487.7</v>
      </c>
      <c r="AD210" s="176">
        <v>1467.5</v>
      </c>
      <c r="AE210" s="176">
        <v>1447.3</v>
      </c>
      <c r="AF210" s="176">
        <v>1427.1</v>
      </c>
      <c r="AG210" s="176">
        <v>1407</v>
      </c>
      <c r="AH210" s="176">
        <v>1386.8</v>
      </c>
      <c r="AI210" s="176">
        <v>1366.6</v>
      </c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</row>
    <row r="211" spans="2:62" ht="15" hidden="1" x14ac:dyDescent="0.25">
      <c r="B211" s="153"/>
      <c r="D211" s="142"/>
      <c r="E211" s="155" t="s">
        <v>143</v>
      </c>
      <c r="F211" s="143" t="s">
        <v>22</v>
      </c>
      <c r="G211" s="175">
        <v>2524.1</v>
      </c>
      <c r="H211" s="177">
        <v>2479.1999999999998</v>
      </c>
      <c r="I211" s="177">
        <v>2434.1999999999998</v>
      </c>
      <c r="J211" s="177">
        <v>2389.1999999999998</v>
      </c>
      <c r="K211" s="177">
        <v>2344.1999999999998</v>
      </c>
      <c r="L211" s="177">
        <v>2299.1999999999998</v>
      </c>
      <c r="M211" s="177">
        <v>2254.3000000000002</v>
      </c>
      <c r="N211" s="177">
        <v>2209.3000000000002</v>
      </c>
      <c r="O211" s="177">
        <v>2164.3000000000002</v>
      </c>
      <c r="P211" s="177">
        <v>2119.3000000000002</v>
      </c>
      <c r="Q211" s="177">
        <v>2074.3000000000002</v>
      </c>
      <c r="R211" s="177">
        <v>2029.3</v>
      </c>
      <c r="S211" s="177">
        <v>1984.4</v>
      </c>
      <c r="T211" s="177">
        <v>1939.4</v>
      </c>
      <c r="U211" s="177">
        <v>1917.2</v>
      </c>
      <c r="V211" s="177">
        <v>1895</v>
      </c>
      <c r="W211" s="177">
        <v>1872.8</v>
      </c>
      <c r="X211" s="177">
        <v>1850.6</v>
      </c>
      <c r="Y211" s="177">
        <v>1828.4</v>
      </c>
      <c r="Z211" s="177">
        <v>1806.2</v>
      </c>
      <c r="AA211" s="177">
        <v>1784.1</v>
      </c>
      <c r="AB211" s="177">
        <v>1761.9</v>
      </c>
      <c r="AC211" s="177">
        <v>1739.7</v>
      </c>
      <c r="AD211" s="177">
        <v>1717.5</v>
      </c>
      <c r="AE211" s="177">
        <v>1695.3</v>
      </c>
      <c r="AF211" s="177">
        <v>1673.1</v>
      </c>
      <c r="AG211" s="177">
        <v>1650.9</v>
      </c>
      <c r="AH211" s="177">
        <v>1628.7</v>
      </c>
      <c r="AI211" s="177">
        <v>1606.5</v>
      </c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</row>
    <row r="212" spans="2:62" ht="15" hidden="1" x14ac:dyDescent="0.25">
      <c r="B212" s="153"/>
      <c r="D212" s="142"/>
      <c r="E212" s="155" t="s">
        <v>143</v>
      </c>
      <c r="F212" s="143" t="s">
        <v>129</v>
      </c>
      <c r="G212" s="175">
        <v>2524.1</v>
      </c>
      <c r="H212" s="177">
        <v>2499.9</v>
      </c>
      <c r="I212" s="177">
        <v>2475.6999999999998</v>
      </c>
      <c r="J212" s="177">
        <v>2451.5</v>
      </c>
      <c r="K212" s="177">
        <v>2427.3000000000002</v>
      </c>
      <c r="L212" s="177">
        <v>2403.1</v>
      </c>
      <c r="M212" s="177">
        <v>2378.9</v>
      </c>
      <c r="N212" s="177">
        <v>2354.6999999999998</v>
      </c>
      <c r="O212" s="177">
        <v>2330.5</v>
      </c>
      <c r="P212" s="177">
        <v>2306.3000000000002</v>
      </c>
      <c r="Q212" s="177">
        <v>2282.1</v>
      </c>
      <c r="R212" s="177">
        <v>2257.9</v>
      </c>
      <c r="S212" s="177">
        <v>2233.6999999999998</v>
      </c>
      <c r="T212" s="177">
        <v>2209.5</v>
      </c>
      <c r="U212" s="177">
        <v>2185.3000000000002</v>
      </c>
      <c r="V212" s="177">
        <v>2161.1</v>
      </c>
      <c r="W212" s="177">
        <v>2136.9</v>
      </c>
      <c r="X212" s="177">
        <v>2112.6999999999998</v>
      </c>
      <c r="Y212" s="177">
        <v>2088.5</v>
      </c>
      <c r="Z212" s="177">
        <v>2064.3000000000002</v>
      </c>
      <c r="AA212" s="177">
        <v>2040.1</v>
      </c>
      <c r="AB212" s="177">
        <v>2015.9</v>
      </c>
      <c r="AC212" s="177">
        <v>1991.7</v>
      </c>
      <c r="AD212" s="177">
        <v>1967.5</v>
      </c>
      <c r="AE212" s="177">
        <v>1943.3</v>
      </c>
      <c r="AF212" s="177">
        <v>1919.1</v>
      </c>
      <c r="AG212" s="177">
        <v>1894.9</v>
      </c>
      <c r="AH212" s="177">
        <v>1870.7</v>
      </c>
      <c r="AI212" s="177">
        <v>1846.5</v>
      </c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</row>
    <row r="213" spans="2:62" ht="15.75" hidden="1" thickTop="1" x14ac:dyDescent="0.25">
      <c r="B213" s="153"/>
      <c r="D213" s="166"/>
      <c r="E213" s="155" t="s">
        <v>144</v>
      </c>
      <c r="F213" s="143" t="s">
        <v>128</v>
      </c>
      <c r="G213" s="174">
        <v>2968.7</v>
      </c>
      <c r="H213" s="176">
        <v>2906.8</v>
      </c>
      <c r="I213" s="176">
        <v>2844.9</v>
      </c>
      <c r="J213" s="176">
        <v>2783</v>
      </c>
      <c r="K213" s="176">
        <v>2721.1</v>
      </c>
      <c r="L213" s="176">
        <v>2659.2</v>
      </c>
      <c r="M213" s="176">
        <v>2597.3000000000002</v>
      </c>
      <c r="N213" s="176">
        <v>2535.4</v>
      </c>
      <c r="O213" s="176">
        <v>2473.5</v>
      </c>
      <c r="P213" s="176">
        <v>2411.6</v>
      </c>
      <c r="Q213" s="176">
        <v>2349.6999999999998</v>
      </c>
      <c r="R213" s="176">
        <v>2287.8000000000002</v>
      </c>
      <c r="S213" s="176">
        <v>2225.9</v>
      </c>
      <c r="T213" s="176">
        <v>2164.1</v>
      </c>
      <c r="U213" s="176">
        <v>2137.9</v>
      </c>
      <c r="V213" s="176">
        <v>2111.6999999999998</v>
      </c>
      <c r="W213" s="176">
        <v>2085.5</v>
      </c>
      <c r="X213" s="176">
        <v>2059.3000000000002</v>
      </c>
      <c r="Y213" s="176">
        <v>2033.1</v>
      </c>
      <c r="Z213" s="176">
        <v>2006.9</v>
      </c>
      <c r="AA213" s="176">
        <v>1980.7</v>
      </c>
      <c r="AB213" s="176">
        <v>1954.6</v>
      </c>
      <c r="AC213" s="176">
        <v>1928.4</v>
      </c>
      <c r="AD213" s="176">
        <v>1902.2</v>
      </c>
      <c r="AE213" s="176">
        <v>1876</v>
      </c>
      <c r="AF213" s="176">
        <v>1849.8</v>
      </c>
      <c r="AG213" s="176">
        <v>1823.6</v>
      </c>
      <c r="AH213" s="176">
        <v>1797.4</v>
      </c>
      <c r="AI213" s="176">
        <v>1771.2</v>
      </c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</row>
    <row r="214" spans="2:62" ht="15" hidden="1" x14ac:dyDescent="0.25">
      <c r="B214" s="153"/>
      <c r="D214" s="166"/>
      <c r="E214" s="155" t="s">
        <v>144</v>
      </c>
      <c r="F214" s="143" t="s">
        <v>22</v>
      </c>
      <c r="G214" s="175">
        <v>2968.7</v>
      </c>
      <c r="H214" s="177">
        <v>2923.5</v>
      </c>
      <c r="I214" s="177">
        <v>2878.3</v>
      </c>
      <c r="J214" s="177">
        <v>2833.1</v>
      </c>
      <c r="K214" s="177">
        <v>2787.9</v>
      </c>
      <c r="L214" s="177">
        <v>2742.7</v>
      </c>
      <c r="M214" s="177">
        <v>2697.6</v>
      </c>
      <c r="N214" s="177">
        <v>2652.4</v>
      </c>
      <c r="O214" s="177">
        <v>2607.1999999999998</v>
      </c>
      <c r="P214" s="177">
        <v>2562</v>
      </c>
      <c r="Q214" s="177">
        <v>2516.8000000000002</v>
      </c>
      <c r="R214" s="177">
        <v>2471.6</v>
      </c>
      <c r="S214" s="177">
        <v>2426.4</v>
      </c>
      <c r="T214" s="177">
        <v>2381.1999999999998</v>
      </c>
      <c r="U214" s="177">
        <v>2353.9</v>
      </c>
      <c r="V214" s="177">
        <v>2326.5</v>
      </c>
      <c r="W214" s="177">
        <v>2299.1999999999998</v>
      </c>
      <c r="X214" s="177">
        <v>2271.9</v>
      </c>
      <c r="Y214" s="177">
        <v>2244.5</v>
      </c>
      <c r="Z214" s="177">
        <v>2217.1999999999998</v>
      </c>
      <c r="AA214" s="177">
        <v>2189.9</v>
      </c>
      <c r="AB214" s="177">
        <v>2162.5</v>
      </c>
      <c r="AC214" s="177">
        <v>2135.1999999999998</v>
      </c>
      <c r="AD214" s="177">
        <v>2107.9</v>
      </c>
      <c r="AE214" s="177">
        <v>2080.5</v>
      </c>
      <c r="AF214" s="177">
        <v>2053.1999999999998</v>
      </c>
      <c r="AG214" s="177">
        <v>2025.9</v>
      </c>
      <c r="AH214" s="177">
        <v>1998.5</v>
      </c>
      <c r="AI214" s="177">
        <v>1971.2</v>
      </c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</row>
    <row r="215" spans="2:62" ht="15" hidden="1" x14ac:dyDescent="0.25">
      <c r="B215" s="153"/>
      <c r="D215" s="166"/>
      <c r="E215" s="155" t="s">
        <v>144</v>
      </c>
      <c r="F215" s="143" t="s">
        <v>129</v>
      </c>
      <c r="G215" s="175">
        <v>2968.7</v>
      </c>
      <c r="H215" s="177">
        <v>2940.2</v>
      </c>
      <c r="I215" s="177">
        <v>2911.7</v>
      </c>
      <c r="J215" s="177">
        <v>2883.2</v>
      </c>
      <c r="K215" s="177">
        <v>2854.8</v>
      </c>
      <c r="L215" s="177">
        <v>2826.3</v>
      </c>
      <c r="M215" s="177">
        <v>2797.8</v>
      </c>
      <c r="N215" s="177">
        <v>2769.3</v>
      </c>
      <c r="O215" s="177">
        <v>2740.8</v>
      </c>
      <c r="P215" s="177">
        <v>2712.3</v>
      </c>
      <c r="Q215" s="177">
        <v>2683.8</v>
      </c>
      <c r="R215" s="177">
        <v>2655.4</v>
      </c>
      <c r="S215" s="177">
        <v>2626.9</v>
      </c>
      <c r="T215" s="177">
        <v>2598.4</v>
      </c>
      <c r="U215" s="177">
        <v>2569.9</v>
      </c>
      <c r="V215" s="177">
        <v>2541.4</v>
      </c>
      <c r="W215" s="177">
        <v>2512.9</v>
      </c>
      <c r="X215" s="177">
        <v>2484.5</v>
      </c>
      <c r="Y215" s="177">
        <v>2456</v>
      </c>
      <c r="Z215" s="177">
        <v>2427.5</v>
      </c>
      <c r="AA215" s="177">
        <v>2399</v>
      </c>
      <c r="AB215" s="177">
        <v>2370.5</v>
      </c>
      <c r="AC215" s="177">
        <v>2342</v>
      </c>
      <c r="AD215" s="177">
        <v>2313.5</v>
      </c>
      <c r="AE215" s="177">
        <v>2285.1</v>
      </c>
      <c r="AF215" s="177">
        <v>2256.6</v>
      </c>
      <c r="AG215" s="177">
        <v>2228.1</v>
      </c>
      <c r="AH215" s="177">
        <v>2199.6</v>
      </c>
      <c r="AI215" s="177">
        <v>2171.1</v>
      </c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</row>
    <row r="216" spans="2:62" ht="15.75" hidden="1" thickTop="1" x14ac:dyDescent="0.25">
      <c r="B216" s="153"/>
      <c r="D216" s="166"/>
      <c r="E216" s="155" t="s">
        <v>145</v>
      </c>
      <c r="F216" s="143" t="s">
        <v>128</v>
      </c>
      <c r="G216" s="174">
        <v>2697.2</v>
      </c>
      <c r="H216" s="176">
        <v>2619.3000000000002</v>
      </c>
      <c r="I216" s="176">
        <v>2541.3000000000002</v>
      </c>
      <c r="J216" s="176">
        <v>2463.4</v>
      </c>
      <c r="K216" s="176">
        <v>2385.5</v>
      </c>
      <c r="L216" s="176">
        <v>2307.6</v>
      </c>
      <c r="M216" s="176">
        <v>2229.6999999999998</v>
      </c>
      <c r="N216" s="176">
        <v>2151.6999999999998</v>
      </c>
      <c r="O216" s="176">
        <v>2073.8000000000002</v>
      </c>
      <c r="P216" s="176">
        <v>1995.9</v>
      </c>
      <c r="Q216" s="176">
        <v>1918</v>
      </c>
      <c r="R216" s="176">
        <v>1840.1</v>
      </c>
      <c r="S216" s="176">
        <v>1762.2</v>
      </c>
      <c r="T216" s="176">
        <v>1684.2</v>
      </c>
      <c r="U216" s="176">
        <v>1663.9</v>
      </c>
      <c r="V216" s="176">
        <v>1643.5</v>
      </c>
      <c r="W216" s="176">
        <v>1623.2</v>
      </c>
      <c r="X216" s="176">
        <v>1602.8</v>
      </c>
      <c r="Y216" s="176">
        <v>1582.5</v>
      </c>
      <c r="Z216" s="176">
        <v>1562.1</v>
      </c>
      <c r="AA216" s="176">
        <v>1541.7</v>
      </c>
      <c r="AB216" s="176">
        <v>1521.4</v>
      </c>
      <c r="AC216" s="176">
        <v>1501</v>
      </c>
      <c r="AD216" s="176">
        <v>1480.7</v>
      </c>
      <c r="AE216" s="176">
        <v>1460.3</v>
      </c>
      <c r="AF216" s="176">
        <v>1440</v>
      </c>
      <c r="AG216" s="176">
        <v>1419.6</v>
      </c>
      <c r="AH216" s="176">
        <v>1399.2</v>
      </c>
      <c r="AI216" s="176">
        <v>1378.9</v>
      </c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</row>
    <row r="217" spans="2:62" ht="15" hidden="1" x14ac:dyDescent="0.25">
      <c r="B217" s="153"/>
      <c r="D217" s="166"/>
      <c r="E217" s="155" t="s">
        <v>145</v>
      </c>
      <c r="F217" s="143" t="s">
        <v>22</v>
      </c>
      <c r="G217" s="175">
        <v>2697.2</v>
      </c>
      <c r="H217" s="177">
        <v>2645.3</v>
      </c>
      <c r="I217" s="177">
        <v>2593.4</v>
      </c>
      <c r="J217" s="177">
        <v>2541.5</v>
      </c>
      <c r="K217" s="177">
        <v>2489.6</v>
      </c>
      <c r="L217" s="177">
        <v>2437.6999999999998</v>
      </c>
      <c r="M217" s="177">
        <v>2385.8000000000002</v>
      </c>
      <c r="N217" s="177">
        <v>2334</v>
      </c>
      <c r="O217" s="177">
        <v>2282.1</v>
      </c>
      <c r="P217" s="177">
        <v>2230.1999999999998</v>
      </c>
      <c r="Q217" s="177">
        <v>2178.3000000000002</v>
      </c>
      <c r="R217" s="177">
        <v>2126.4</v>
      </c>
      <c r="S217" s="177">
        <v>2074.5</v>
      </c>
      <c r="T217" s="177">
        <v>2022.6</v>
      </c>
      <c r="U217" s="177">
        <v>1999.5</v>
      </c>
      <c r="V217" s="177">
        <v>1976.4</v>
      </c>
      <c r="W217" s="177">
        <v>1953.3</v>
      </c>
      <c r="X217" s="177">
        <v>1930.2</v>
      </c>
      <c r="Y217" s="177">
        <v>1907.1</v>
      </c>
      <c r="Z217" s="177">
        <v>1884</v>
      </c>
      <c r="AA217" s="177">
        <v>1860.9</v>
      </c>
      <c r="AB217" s="177">
        <v>1837.8</v>
      </c>
      <c r="AC217" s="177">
        <v>1814.7</v>
      </c>
      <c r="AD217" s="177">
        <v>1791.6</v>
      </c>
      <c r="AE217" s="177">
        <v>1768.5</v>
      </c>
      <c r="AF217" s="177">
        <v>1745.4</v>
      </c>
      <c r="AG217" s="177">
        <v>1722.3</v>
      </c>
      <c r="AH217" s="177">
        <v>1699.1</v>
      </c>
      <c r="AI217" s="177">
        <v>1676</v>
      </c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</row>
    <row r="218" spans="2:62" ht="15" hidden="1" x14ac:dyDescent="0.25">
      <c r="B218" s="153"/>
      <c r="D218" s="166"/>
      <c r="E218" s="155" t="s">
        <v>145</v>
      </c>
      <c r="F218" s="143" t="s">
        <v>129</v>
      </c>
      <c r="G218" s="175">
        <v>2697.2</v>
      </c>
      <c r="H218" s="177">
        <v>2671.3</v>
      </c>
      <c r="I218" s="177">
        <v>2645.5</v>
      </c>
      <c r="J218" s="177">
        <v>2619.6</v>
      </c>
      <c r="K218" s="177">
        <v>2593.6999999999998</v>
      </c>
      <c r="L218" s="177">
        <v>2567.9</v>
      </c>
      <c r="M218" s="177">
        <v>2542</v>
      </c>
      <c r="N218" s="177">
        <v>2516.1999999999998</v>
      </c>
      <c r="O218" s="177">
        <v>2490.3000000000002</v>
      </c>
      <c r="P218" s="177">
        <v>2464.5</v>
      </c>
      <c r="Q218" s="177">
        <v>2438.6</v>
      </c>
      <c r="R218" s="177">
        <v>2412.8000000000002</v>
      </c>
      <c r="S218" s="177">
        <v>2386.9</v>
      </c>
      <c r="T218" s="177">
        <v>2361</v>
      </c>
      <c r="U218" s="177">
        <v>2335.1999999999998</v>
      </c>
      <c r="V218" s="177">
        <v>2309.3000000000002</v>
      </c>
      <c r="W218" s="177">
        <v>2283.5</v>
      </c>
      <c r="X218" s="177">
        <v>2257.6</v>
      </c>
      <c r="Y218" s="177">
        <v>2231.8000000000002</v>
      </c>
      <c r="Z218" s="177">
        <v>2205.9</v>
      </c>
      <c r="AA218" s="177">
        <v>2180</v>
      </c>
      <c r="AB218" s="177">
        <v>2154.1999999999998</v>
      </c>
      <c r="AC218" s="177">
        <v>2128.3000000000002</v>
      </c>
      <c r="AD218" s="177">
        <v>2102.5</v>
      </c>
      <c r="AE218" s="177">
        <v>2076.6</v>
      </c>
      <c r="AF218" s="177">
        <v>2050.8000000000002</v>
      </c>
      <c r="AG218" s="177">
        <v>2024.9</v>
      </c>
      <c r="AH218" s="177">
        <v>1999.1</v>
      </c>
      <c r="AI218" s="177">
        <v>1973.2</v>
      </c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</row>
    <row r="219" spans="2:62" ht="15.75" hidden="1" thickTop="1" x14ac:dyDescent="0.25">
      <c r="B219" s="153"/>
      <c r="D219" s="166"/>
      <c r="E219" s="155" t="s">
        <v>146</v>
      </c>
      <c r="F219" s="143" t="s">
        <v>128</v>
      </c>
      <c r="G219" s="174">
        <v>2560.3000000000002</v>
      </c>
      <c r="H219" s="176">
        <v>2492.9</v>
      </c>
      <c r="I219" s="176">
        <v>2425.5</v>
      </c>
      <c r="J219" s="176">
        <v>2358.1</v>
      </c>
      <c r="K219" s="176">
        <v>2290.6999999999998</v>
      </c>
      <c r="L219" s="176">
        <v>2223.3000000000002</v>
      </c>
      <c r="M219" s="176">
        <v>2156</v>
      </c>
      <c r="N219" s="176">
        <v>2088.6</v>
      </c>
      <c r="O219" s="176">
        <v>2021.2</v>
      </c>
      <c r="P219" s="176">
        <v>1953.8</v>
      </c>
      <c r="Q219" s="176">
        <v>1886.4</v>
      </c>
      <c r="R219" s="176">
        <v>1819</v>
      </c>
      <c r="S219" s="176">
        <v>1751.6</v>
      </c>
      <c r="T219" s="176">
        <v>1684.2</v>
      </c>
      <c r="U219" s="176">
        <v>1663.9</v>
      </c>
      <c r="V219" s="176">
        <v>1643.5</v>
      </c>
      <c r="W219" s="176">
        <v>1623.2</v>
      </c>
      <c r="X219" s="176">
        <v>1602.8</v>
      </c>
      <c r="Y219" s="176">
        <v>1582.5</v>
      </c>
      <c r="Z219" s="176">
        <v>1562.1</v>
      </c>
      <c r="AA219" s="176">
        <v>1541.7</v>
      </c>
      <c r="AB219" s="176">
        <v>1521.4</v>
      </c>
      <c r="AC219" s="176">
        <v>1501</v>
      </c>
      <c r="AD219" s="176">
        <v>1480.7</v>
      </c>
      <c r="AE219" s="176">
        <v>1460.3</v>
      </c>
      <c r="AF219" s="176">
        <v>1440</v>
      </c>
      <c r="AG219" s="176">
        <v>1419.6</v>
      </c>
      <c r="AH219" s="176">
        <v>1399.2</v>
      </c>
      <c r="AI219" s="176">
        <v>1378.9</v>
      </c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</row>
    <row r="220" spans="2:62" ht="15" hidden="1" x14ac:dyDescent="0.25">
      <c r="B220" s="153"/>
      <c r="D220" s="166"/>
      <c r="E220" s="155" t="s">
        <v>146</v>
      </c>
      <c r="F220" s="143" t="s">
        <v>22</v>
      </c>
      <c r="G220" s="175">
        <v>2560.3000000000002</v>
      </c>
      <c r="H220" s="177">
        <v>2514.3000000000002</v>
      </c>
      <c r="I220" s="177">
        <v>2468.3000000000002</v>
      </c>
      <c r="J220" s="177">
        <v>2422.4</v>
      </c>
      <c r="K220" s="177">
        <v>2376.4</v>
      </c>
      <c r="L220" s="177">
        <v>2330.4</v>
      </c>
      <c r="M220" s="177">
        <v>2284.5</v>
      </c>
      <c r="N220" s="177">
        <v>2238.5</v>
      </c>
      <c r="O220" s="177">
        <v>2192.5</v>
      </c>
      <c r="P220" s="177">
        <v>2146.6</v>
      </c>
      <c r="Q220" s="177">
        <v>2100.6</v>
      </c>
      <c r="R220" s="177">
        <v>2054.6</v>
      </c>
      <c r="S220" s="177">
        <v>2008.7</v>
      </c>
      <c r="T220" s="177">
        <v>1962.7</v>
      </c>
      <c r="U220" s="177">
        <v>1940.2</v>
      </c>
      <c r="V220" s="177">
        <v>1917.8</v>
      </c>
      <c r="W220" s="177">
        <v>1895.3</v>
      </c>
      <c r="X220" s="177">
        <v>1872.9</v>
      </c>
      <c r="Y220" s="177">
        <v>1850.4</v>
      </c>
      <c r="Z220" s="177">
        <v>1828</v>
      </c>
      <c r="AA220" s="177">
        <v>1805.5</v>
      </c>
      <c r="AB220" s="177">
        <v>1783.1</v>
      </c>
      <c r="AC220" s="177">
        <v>1760.6</v>
      </c>
      <c r="AD220" s="177">
        <v>1738.2</v>
      </c>
      <c r="AE220" s="177">
        <v>1715.7</v>
      </c>
      <c r="AF220" s="177">
        <v>1693.2</v>
      </c>
      <c r="AG220" s="177">
        <v>1670.8</v>
      </c>
      <c r="AH220" s="177">
        <v>1648.3</v>
      </c>
      <c r="AI220" s="177">
        <v>1625.9</v>
      </c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</row>
    <row r="221" spans="2:62" ht="15" hidden="1" x14ac:dyDescent="0.25">
      <c r="B221" s="153"/>
      <c r="D221" s="166"/>
      <c r="E221" s="155" t="s">
        <v>146</v>
      </c>
      <c r="F221" s="143" t="s">
        <v>129</v>
      </c>
      <c r="G221" s="175">
        <v>2560.3000000000002</v>
      </c>
      <c r="H221" s="177">
        <v>2535.6999999999998</v>
      </c>
      <c r="I221" s="177">
        <v>2511.1999999999998</v>
      </c>
      <c r="J221" s="177">
        <v>2486.6</v>
      </c>
      <c r="K221" s="177">
        <v>2462.1</v>
      </c>
      <c r="L221" s="177">
        <v>2437.5</v>
      </c>
      <c r="M221" s="177">
        <v>2413</v>
      </c>
      <c r="N221" s="177">
        <v>2388.4</v>
      </c>
      <c r="O221" s="177">
        <v>2363.9</v>
      </c>
      <c r="P221" s="177">
        <v>2339.3000000000002</v>
      </c>
      <c r="Q221" s="177">
        <v>2314.8000000000002</v>
      </c>
      <c r="R221" s="177">
        <v>2290.1999999999998</v>
      </c>
      <c r="S221" s="177">
        <v>2265.6999999999998</v>
      </c>
      <c r="T221" s="177">
        <v>2241.1</v>
      </c>
      <c r="U221" s="177">
        <v>2216.6</v>
      </c>
      <c r="V221" s="177">
        <v>2192</v>
      </c>
      <c r="W221" s="177">
        <v>2167.5</v>
      </c>
      <c r="X221" s="177">
        <v>2142.9</v>
      </c>
      <c r="Y221" s="177">
        <v>2118.4</v>
      </c>
      <c r="Z221" s="177">
        <v>2093.8000000000002</v>
      </c>
      <c r="AA221" s="177">
        <v>2069.3000000000002</v>
      </c>
      <c r="AB221" s="177">
        <v>2044.7</v>
      </c>
      <c r="AC221" s="177">
        <v>2020.2</v>
      </c>
      <c r="AD221" s="177">
        <v>1995.6</v>
      </c>
      <c r="AE221" s="177">
        <v>1971.1</v>
      </c>
      <c r="AF221" s="177">
        <v>1946.5</v>
      </c>
      <c r="AG221" s="177">
        <v>1922</v>
      </c>
      <c r="AH221" s="177">
        <v>1897.4</v>
      </c>
      <c r="AI221" s="177">
        <v>1872.9</v>
      </c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</row>
    <row r="222" spans="2:62" ht="15.75" hidden="1" thickTop="1" x14ac:dyDescent="0.25">
      <c r="B222" s="153"/>
      <c r="D222" s="166"/>
      <c r="E222" s="155" t="s">
        <v>147</v>
      </c>
      <c r="F222" s="143" t="s">
        <v>128</v>
      </c>
      <c r="G222" s="174">
        <v>3010.9</v>
      </c>
      <c r="H222" s="176">
        <v>2947.4</v>
      </c>
      <c r="I222" s="176">
        <v>2883.8</v>
      </c>
      <c r="J222" s="176">
        <v>2820.3</v>
      </c>
      <c r="K222" s="176">
        <v>2756.7</v>
      </c>
      <c r="L222" s="176">
        <v>2693.2</v>
      </c>
      <c r="M222" s="176">
        <v>2629.6</v>
      </c>
      <c r="N222" s="176">
        <v>2566</v>
      </c>
      <c r="O222" s="176">
        <v>2502.5</v>
      </c>
      <c r="P222" s="176">
        <v>2438.9</v>
      </c>
      <c r="Q222" s="176">
        <v>2375.4</v>
      </c>
      <c r="R222" s="176">
        <v>2311.8000000000002</v>
      </c>
      <c r="S222" s="176">
        <v>2248.3000000000002</v>
      </c>
      <c r="T222" s="176">
        <v>2184.6999999999998</v>
      </c>
      <c r="U222" s="176">
        <v>2158.3000000000002</v>
      </c>
      <c r="V222" s="176">
        <v>2131.8000000000002</v>
      </c>
      <c r="W222" s="176">
        <v>2105.4</v>
      </c>
      <c r="X222" s="176">
        <v>2079</v>
      </c>
      <c r="Y222" s="176">
        <v>2052.5</v>
      </c>
      <c r="Z222" s="176">
        <v>2026.1</v>
      </c>
      <c r="AA222" s="176">
        <v>1999.6</v>
      </c>
      <c r="AB222" s="176">
        <v>1973.2</v>
      </c>
      <c r="AC222" s="176">
        <v>1946.8</v>
      </c>
      <c r="AD222" s="176">
        <v>1920.3</v>
      </c>
      <c r="AE222" s="176">
        <v>1893.9</v>
      </c>
      <c r="AF222" s="176">
        <v>1867.5</v>
      </c>
      <c r="AG222" s="176">
        <v>1841</v>
      </c>
      <c r="AH222" s="176">
        <v>1814.6</v>
      </c>
      <c r="AI222" s="176">
        <v>1788.1</v>
      </c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</row>
    <row r="223" spans="2:62" ht="15" hidden="1" x14ac:dyDescent="0.25">
      <c r="B223" s="153"/>
      <c r="D223" s="142" t="s">
        <v>150</v>
      </c>
      <c r="E223" s="155" t="s">
        <v>147</v>
      </c>
      <c r="F223" s="143" t="s">
        <v>22</v>
      </c>
      <c r="G223" s="175">
        <v>3010.9</v>
      </c>
      <c r="H223" s="177">
        <v>2964.7</v>
      </c>
      <c r="I223" s="177">
        <v>2918.5</v>
      </c>
      <c r="J223" s="177">
        <v>2872.3</v>
      </c>
      <c r="K223" s="177">
        <v>2826</v>
      </c>
      <c r="L223" s="177">
        <v>2779.8</v>
      </c>
      <c r="M223" s="177">
        <v>2733.6</v>
      </c>
      <c r="N223" s="177">
        <v>2687.4</v>
      </c>
      <c r="O223" s="177">
        <v>2641.2</v>
      </c>
      <c r="P223" s="177">
        <v>2594.9</v>
      </c>
      <c r="Q223" s="177">
        <v>2548.6999999999998</v>
      </c>
      <c r="R223" s="177">
        <v>2502.5</v>
      </c>
      <c r="S223" s="177">
        <v>2456.3000000000002</v>
      </c>
      <c r="T223" s="177">
        <v>2410</v>
      </c>
      <c r="U223" s="177">
        <v>2382.4</v>
      </c>
      <c r="V223" s="177">
        <v>2354.6999999999998</v>
      </c>
      <c r="W223" s="177">
        <v>2327</v>
      </c>
      <c r="X223" s="177">
        <v>2299.4</v>
      </c>
      <c r="Y223" s="177">
        <v>2271.6999999999998</v>
      </c>
      <c r="Z223" s="177">
        <v>2244</v>
      </c>
      <c r="AA223" s="177">
        <v>2216.4</v>
      </c>
      <c r="AB223" s="177">
        <v>2188.6999999999998</v>
      </c>
      <c r="AC223" s="177">
        <v>2161.1</v>
      </c>
      <c r="AD223" s="177">
        <v>2133.4</v>
      </c>
      <c r="AE223" s="177">
        <v>2105.6999999999998</v>
      </c>
      <c r="AF223" s="177">
        <v>2078.1</v>
      </c>
      <c r="AG223" s="177">
        <v>2050.4</v>
      </c>
      <c r="AH223" s="177">
        <v>2022.7</v>
      </c>
      <c r="AI223" s="177">
        <v>1995.1</v>
      </c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</row>
    <row r="224" spans="2:62" ht="15" hidden="1" x14ac:dyDescent="0.25">
      <c r="B224" s="153"/>
      <c r="D224" s="142"/>
      <c r="E224" s="155" t="s">
        <v>147</v>
      </c>
      <c r="F224" s="143" t="s">
        <v>129</v>
      </c>
      <c r="G224" s="175">
        <v>3010.9</v>
      </c>
      <c r="H224" s="177">
        <v>2982</v>
      </c>
      <c r="I224" s="177">
        <v>2953.2</v>
      </c>
      <c r="J224" s="177">
        <v>2924.3</v>
      </c>
      <c r="K224" s="177">
        <v>2895.4</v>
      </c>
      <c r="L224" s="177">
        <v>2866.5</v>
      </c>
      <c r="M224" s="177">
        <v>2837.6</v>
      </c>
      <c r="N224" s="177">
        <v>2808.7</v>
      </c>
      <c r="O224" s="177">
        <v>2779.8</v>
      </c>
      <c r="P224" s="177">
        <v>2750.9</v>
      </c>
      <c r="Q224" s="177">
        <v>2722</v>
      </c>
      <c r="R224" s="177">
        <v>2693.1</v>
      </c>
      <c r="S224" s="177">
        <v>2664.2</v>
      </c>
      <c r="T224" s="177">
        <v>2635.4</v>
      </c>
      <c r="U224" s="177">
        <v>2606.5</v>
      </c>
      <c r="V224" s="177">
        <v>2577.6</v>
      </c>
      <c r="W224" s="177">
        <v>2548.6999999999998</v>
      </c>
      <c r="X224" s="177">
        <v>2519.8000000000002</v>
      </c>
      <c r="Y224" s="177">
        <v>2490.9</v>
      </c>
      <c r="Z224" s="177">
        <v>2462</v>
      </c>
      <c r="AA224" s="177">
        <v>2433.1</v>
      </c>
      <c r="AB224" s="177">
        <v>2404.1999999999998</v>
      </c>
      <c r="AC224" s="177">
        <v>2375.3000000000002</v>
      </c>
      <c r="AD224" s="177">
        <v>2346.4</v>
      </c>
      <c r="AE224" s="177">
        <v>2317.6</v>
      </c>
      <c r="AF224" s="177">
        <v>2288.6999999999998</v>
      </c>
      <c r="AG224" s="177">
        <v>2259.8000000000002</v>
      </c>
      <c r="AH224" s="177">
        <v>2230.9</v>
      </c>
      <c r="AI224" s="177">
        <v>2202</v>
      </c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</row>
    <row r="225" spans="2:62" ht="15" x14ac:dyDescent="0.25">
      <c r="B225" s="153"/>
      <c r="D225" s="168"/>
      <c r="E225" s="155"/>
      <c r="F225" s="155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/>
    </row>
    <row r="226" spans="2:62" ht="15" x14ac:dyDescent="0.25">
      <c r="B226" s="153"/>
      <c r="G226" s="141">
        <v>2022</v>
      </c>
      <c r="H226" s="141">
        <v>2023</v>
      </c>
      <c r="I226" s="141">
        <v>2024</v>
      </c>
      <c r="J226" s="141">
        <v>2025</v>
      </c>
      <c r="K226" s="141">
        <v>2026</v>
      </c>
      <c r="L226" s="141">
        <v>2027</v>
      </c>
      <c r="M226" s="141">
        <v>2028</v>
      </c>
      <c r="N226" s="141">
        <v>2029</v>
      </c>
      <c r="O226" s="141">
        <v>2030</v>
      </c>
      <c r="P226" s="141">
        <v>2031</v>
      </c>
      <c r="Q226" s="141">
        <v>2032</v>
      </c>
      <c r="R226" s="141">
        <v>2033</v>
      </c>
      <c r="S226" s="141">
        <v>2034</v>
      </c>
      <c r="T226" s="141">
        <v>2035</v>
      </c>
      <c r="U226" s="141">
        <v>2036</v>
      </c>
      <c r="V226" s="141">
        <v>2037</v>
      </c>
      <c r="W226" s="141">
        <v>2038</v>
      </c>
      <c r="X226" s="141">
        <v>2039</v>
      </c>
      <c r="Y226" s="141">
        <v>2040</v>
      </c>
      <c r="Z226" s="141">
        <v>2041</v>
      </c>
      <c r="AA226" s="141">
        <v>2042</v>
      </c>
      <c r="AB226" s="141">
        <v>2043</v>
      </c>
      <c r="AC226" s="141">
        <v>2044</v>
      </c>
      <c r="AD226" s="141">
        <v>2045</v>
      </c>
      <c r="AE226" s="141">
        <v>2046</v>
      </c>
      <c r="AF226" s="141">
        <v>2047</v>
      </c>
      <c r="AG226" s="141">
        <v>2048</v>
      </c>
      <c r="AH226" s="141">
        <v>2049</v>
      </c>
      <c r="AI226" s="141">
        <v>2050</v>
      </c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</row>
    <row r="227" spans="2:62" ht="15" hidden="1" customHeight="1" x14ac:dyDescent="0.25">
      <c r="B227" s="153"/>
      <c r="D227" s="142" t="s">
        <v>153</v>
      </c>
      <c r="E227" s="156" t="s">
        <v>17</v>
      </c>
      <c r="F227" s="143" t="s">
        <v>128</v>
      </c>
      <c r="G227" s="176">
        <v>26.1</v>
      </c>
      <c r="H227" s="176">
        <v>26</v>
      </c>
      <c r="I227" s="176">
        <v>25.8</v>
      </c>
      <c r="J227" s="176">
        <v>25.7</v>
      </c>
      <c r="K227" s="176">
        <v>25.6</v>
      </c>
      <c r="L227" s="176">
        <v>25.4</v>
      </c>
      <c r="M227" s="176">
        <v>25.3</v>
      </c>
      <c r="N227" s="176">
        <v>25.1</v>
      </c>
      <c r="O227" s="176">
        <v>25</v>
      </c>
      <c r="P227" s="176">
        <v>24.8</v>
      </c>
      <c r="Q227" s="176">
        <v>24.7</v>
      </c>
      <c r="R227" s="176">
        <v>24.5</v>
      </c>
      <c r="S227" s="176">
        <v>24.4</v>
      </c>
      <c r="T227" s="176">
        <v>24.2</v>
      </c>
      <c r="U227" s="176">
        <v>24.1</v>
      </c>
      <c r="V227" s="176">
        <v>23.9</v>
      </c>
      <c r="W227" s="176">
        <v>23.8</v>
      </c>
      <c r="X227" s="176">
        <v>23.7</v>
      </c>
      <c r="Y227" s="176">
        <v>23.5</v>
      </c>
      <c r="Z227" s="176">
        <v>23.4</v>
      </c>
      <c r="AA227" s="176">
        <v>23.2</v>
      </c>
      <c r="AB227" s="176">
        <v>23.1</v>
      </c>
      <c r="AC227" s="176">
        <v>22.9</v>
      </c>
      <c r="AD227" s="176">
        <v>22.8</v>
      </c>
      <c r="AE227" s="176">
        <v>22.6</v>
      </c>
      <c r="AF227" s="176">
        <v>22.5</v>
      </c>
      <c r="AG227" s="176">
        <v>22.3</v>
      </c>
      <c r="AH227" s="176">
        <v>22.2</v>
      </c>
      <c r="AI227" s="176">
        <v>22</v>
      </c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</row>
    <row r="228" spans="2:62" ht="15" x14ac:dyDescent="0.25">
      <c r="B228" s="153"/>
      <c r="D228" s="142"/>
      <c r="E228" s="155" t="s">
        <v>17</v>
      </c>
      <c r="F228" s="143" t="s">
        <v>22</v>
      </c>
      <c r="G228" s="178">
        <v>26.1</v>
      </c>
      <c r="H228" s="178">
        <v>26</v>
      </c>
      <c r="I228" s="178">
        <v>25.8</v>
      </c>
      <c r="J228" s="178">
        <v>25.7</v>
      </c>
      <c r="K228" s="178">
        <v>25.6</v>
      </c>
      <c r="L228" s="178">
        <v>25.4</v>
      </c>
      <c r="M228" s="178">
        <v>25.3</v>
      </c>
      <c r="N228" s="178">
        <v>25.1</v>
      </c>
      <c r="O228" s="178">
        <v>25</v>
      </c>
      <c r="P228" s="178">
        <v>24.8</v>
      </c>
      <c r="Q228" s="178">
        <v>24.7</v>
      </c>
      <c r="R228" s="178">
        <v>24.5</v>
      </c>
      <c r="S228" s="178">
        <v>24.4</v>
      </c>
      <c r="T228" s="178">
        <v>24.2</v>
      </c>
      <c r="U228" s="178">
        <v>24.1</v>
      </c>
      <c r="V228" s="178">
        <v>23.9</v>
      </c>
      <c r="W228" s="178">
        <v>23.8</v>
      </c>
      <c r="X228" s="178">
        <v>23.7</v>
      </c>
      <c r="Y228" s="178">
        <v>23.5</v>
      </c>
      <c r="Z228" s="178">
        <v>23.4</v>
      </c>
      <c r="AA228" s="178">
        <v>23.2</v>
      </c>
      <c r="AB228" s="178">
        <v>23.1</v>
      </c>
      <c r="AC228" s="178">
        <v>22.9</v>
      </c>
      <c r="AD228" s="178">
        <v>22.8</v>
      </c>
      <c r="AE228" s="178">
        <v>22.6</v>
      </c>
      <c r="AF228" s="178">
        <v>22.5</v>
      </c>
      <c r="AG228" s="178">
        <v>22.3</v>
      </c>
      <c r="AH228" s="178">
        <v>22.2</v>
      </c>
      <c r="AI228" s="178">
        <v>22</v>
      </c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</row>
    <row r="229" spans="2:62" ht="15" hidden="1" x14ac:dyDescent="0.25">
      <c r="B229" s="153"/>
      <c r="D229" s="142"/>
      <c r="E229" s="155" t="s">
        <v>17</v>
      </c>
      <c r="F229" s="143" t="s">
        <v>129</v>
      </c>
      <c r="G229" s="178">
        <v>26.1</v>
      </c>
      <c r="H229" s="178">
        <v>26</v>
      </c>
      <c r="I229" s="178">
        <v>25.8</v>
      </c>
      <c r="J229" s="178">
        <v>25.7</v>
      </c>
      <c r="K229" s="178">
        <v>25.6</v>
      </c>
      <c r="L229" s="178">
        <v>25.4</v>
      </c>
      <c r="M229" s="178">
        <v>25.3</v>
      </c>
      <c r="N229" s="178">
        <v>25.1</v>
      </c>
      <c r="O229" s="178">
        <v>25</v>
      </c>
      <c r="P229" s="178">
        <v>24.8</v>
      </c>
      <c r="Q229" s="178">
        <v>24.7</v>
      </c>
      <c r="R229" s="178">
        <v>24.5</v>
      </c>
      <c r="S229" s="178">
        <v>24.4</v>
      </c>
      <c r="T229" s="178">
        <v>24.2</v>
      </c>
      <c r="U229" s="178">
        <v>24.1</v>
      </c>
      <c r="V229" s="178">
        <v>23.9</v>
      </c>
      <c r="W229" s="178">
        <v>23.8</v>
      </c>
      <c r="X229" s="178">
        <v>23.7</v>
      </c>
      <c r="Y229" s="178">
        <v>23.5</v>
      </c>
      <c r="Z229" s="178">
        <v>23.4</v>
      </c>
      <c r="AA229" s="178">
        <v>23.2</v>
      </c>
      <c r="AB229" s="178">
        <v>23.1</v>
      </c>
      <c r="AC229" s="178">
        <v>22.9</v>
      </c>
      <c r="AD229" s="178">
        <v>22.8</v>
      </c>
      <c r="AE229" s="178">
        <v>22.6</v>
      </c>
      <c r="AF229" s="178">
        <v>22.5</v>
      </c>
      <c r="AG229" s="178">
        <v>22.3</v>
      </c>
      <c r="AH229" s="178">
        <v>22.2</v>
      </c>
      <c r="AI229" s="178">
        <v>22</v>
      </c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</row>
    <row r="230" spans="2:62" ht="15" hidden="1" customHeight="1" x14ac:dyDescent="0.25">
      <c r="B230" s="153"/>
      <c r="D230" s="142"/>
      <c r="E230" s="155" t="s">
        <v>18</v>
      </c>
      <c r="F230" s="143" t="s">
        <v>128</v>
      </c>
      <c r="G230" s="179">
        <v>34.5</v>
      </c>
      <c r="H230" s="179">
        <v>34</v>
      </c>
      <c r="I230" s="179">
        <v>33.5</v>
      </c>
      <c r="J230" s="179">
        <v>33</v>
      </c>
      <c r="K230" s="179">
        <v>32.6</v>
      </c>
      <c r="L230" s="179">
        <v>32.1</v>
      </c>
      <c r="M230" s="179">
        <v>31.6</v>
      </c>
      <c r="N230" s="179">
        <v>31.1</v>
      </c>
      <c r="O230" s="179">
        <v>30.7</v>
      </c>
      <c r="P230" s="179">
        <v>30.2</v>
      </c>
      <c r="Q230" s="179">
        <v>29.7</v>
      </c>
      <c r="R230" s="179">
        <v>29.2</v>
      </c>
      <c r="S230" s="179">
        <v>28.8</v>
      </c>
      <c r="T230" s="179">
        <v>28.3</v>
      </c>
      <c r="U230" s="179">
        <v>28</v>
      </c>
      <c r="V230" s="179">
        <v>27.8</v>
      </c>
      <c r="W230" s="179">
        <v>27.6</v>
      </c>
      <c r="X230" s="179">
        <v>27.3</v>
      </c>
      <c r="Y230" s="179">
        <v>27.1</v>
      </c>
      <c r="Z230" s="179">
        <v>26.8</v>
      </c>
      <c r="AA230" s="179">
        <v>26.6</v>
      </c>
      <c r="AB230" s="179">
        <v>26.4</v>
      </c>
      <c r="AC230" s="179">
        <v>26.1</v>
      </c>
      <c r="AD230" s="179">
        <v>25.9</v>
      </c>
      <c r="AE230" s="179">
        <v>25.6</v>
      </c>
      <c r="AF230" s="179">
        <v>25.4</v>
      </c>
      <c r="AG230" s="179">
        <v>25.1</v>
      </c>
      <c r="AH230" s="179">
        <v>24.9</v>
      </c>
      <c r="AI230" s="179">
        <v>24.7</v>
      </c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</row>
    <row r="231" spans="2:62" ht="15" x14ac:dyDescent="0.25">
      <c r="B231" s="153"/>
      <c r="D231" s="142"/>
      <c r="E231" s="161" t="s">
        <v>19</v>
      </c>
      <c r="F231" s="162" t="s">
        <v>22</v>
      </c>
      <c r="G231" s="180">
        <v>34.5</v>
      </c>
      <c r="H231" s="180">
        <v>34.1</v>
      </c>
      <c r="I231" s="180">
        <v>33.799999999999997</v>
      </c>
      <c r="J231" s="180">
        <v>33.5</v>
      </c>
      <c r="K231" s="180">
        <v>33.1</v>
      </c>
      <c r="L231" s="180">
        <v>32.799999999999997</v>
      </c>
      <c r="M231" s="180">
        <v>32.4</v>
      </c>
      <c r="N231" s="180">
        <v>32.1</v>
      </c>
      <c r="O231" s="180">
        <v>31.8</v>
      </c>
      <c r="P231" s="180">
        <v>31.4</v>
      </c>
      <c r="Q231" s="180">
        <v>31.1</v>
      </c>
      <c r="R231" s="180">
        <v>30.7</v>
      </c>
      <c r="S231" s="180">
        <v>30.4</v>
      </c>
      <c r="T231" s="180">
        <v>30.1</v>
      </c>
      <c r="U231" s="180">
        <v>29.8</v>
      </c>
      <c r="V231" s="180">
        <v>29.6</v>
      </c>
      <c r="W231" s="180">
        <v>29.4</v>
      </c>
      <c r="X231" s="180">
        <v>29.2</v>
      </c>
      <c r="Y231" s="180">
        <v>29</v>
      </c>
      <c r="Z231" s="180">
        <v>28.7</v>
      </c>
      <c r="AA231" s="180">
        <v>28.5</v>
      </c>
      <c r="AB231" s="180">
        <v>28.3</v>
      </c>
      <c r="AC231" s="180">
        <v>28.1</v>
      </c>
      <c r="AD231" s="180">
        <v>27.8</v>
      </c>
      <c r="AE231" s="180">
        <v>27.6</v>
      </c>
      <c r="AF231" s="180">
        <v>27.4</v>
      </c>
      <c r="AG231" s="180">
        <v>27.2</v>
      </c>
      <c r="AH231" s="180">
        <v>27</v>
      </c>
      <c r="AI231" s="180">
        <v>26.7</v>
      </c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</row>
    <row r="232" spans="2:62" ht="15" x14ac:dyDescent="0.25">
      <c r="B232" s="153"/>
      <c r="D232" s="142"/>
      <c r="E232" s="155" t="s">
        <v>18</v>
      </c>
      <c r="F232" s="143" t="s">
        <v>22</v>
      </c>
      <c r="G232" s="178">
        <v>34.5</v>
      </c>
      <c r="H232" s="178">
        <v>34.1</v>
      </c>
      <c r="I232" s="178">
        <v>33.799999999999997</v>
      </c>
      <c r="J232" s="178">
        <v>33.5</v>
      </c>
      <c r="K232" s="178">
        <v>33.1</v>
      </c>
      <c r="L232" s="178">
        <v>32.799999999999997</v>
      </c>
      <c r="M232" s="178">
        <v>32.4</v>
      </c>
      <c r="N232" s="178">
        <v>32.1</v>
      </c>
      <c r="O232" s="178">
        <v>31.8</v>
      </c>
      <c r="P232" s="178">
        <v>31.4</v>
      </c>
      <c r="Q232" s="178">
        <v>31.1</v>
      </c>
      <c r="R232" s="178">
        <v>30.7</v>
      </c>
      <c r="S232" s="178">
        <v>30.4</v>
      </c>
      <c r="T232" s="178">
        <v>30.1</v>
      </c>
      <c r="U232" s="178">
        <v>29.8</v>
      </c>
      <c r="V232" s="178">
        <v>29.6</v>
      </c>
      <c r="W232" s="178">
        <v>29.4</v>
      </c>
      <c r="X232" s="178">
        <v>29.2</v>
      </c>
      <c r="Y232" s="178">
        <v>29</v>
      </c>
      <c r="Z232" s="178">
        <v>28.7</v>
      </c>
      <c r="AA232" s="178">
        <v>28.5</v>
      </c>
      <c r="AB232" s="178">
        <v>28.3</v>
      </c>
      <c r="AC232" s="178">
        <v>28.1</v>
      </c>
      <c r="AD232" s="178">
        <v>27.8</v>
      </c>
      <c r="AE232" s="178">
        <v>27.6</v>
      </c>
      <c r="AF232" s="178">
        <v>27.4</v>
      </c>
      <c r="AG232" s="178">
        <v>27.2</v>
      </c>
      <c r="AH232" s="178">
        <v>27</v>
      </c>
      <c r="AI232" s="178">
        <v>26.7</v>
      </c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</row>
    <row r="233" spans="2:62" ht="15" hidden="1" x14ac:dyDescent="0.25">
      <c r="B233" s="153"/>
      <c r="D233" s="142"/>
      <c r="E233" s="155" t="s">
        <v>18</v>
      </c>
      <c r="F233" s="143" t="s">
        <v>129</v>
      </c>
      <c r="G233" s="178">
        <v>34.5</v>
      </c>
      <c r="H233" s="178">
        <v>34.299999999999997</v>
      </c>
      <c r="I233" s="178">
        <v>34.1</v>
      </c>
      <c r="J233" s="178">
        <v>33.9</v>
      </c>
      <c r="K233" s="178">
        <v>33.700000000000003</v>
      </c>
      <c r="L233" s="178">
        <v>33.5</v>
      </c>
      <c r="M233" s="178">
        <v>33.299999999999997</v>
      </c>
      <c r="N233" s="178">
        <v>33.1</v>
      </c>
      <c r="O233" s="178">
        <v>32.799999999999997</v>
      </c>
      <c r="P233" s="178">
        <v>32.6</v>
      </c>
      <c r="Q233" s="178">
        <v>32.4</v>
      </c>
      <c r="R233" s="178">
        <v>32.200000000000003</v>
      </c>
      <c r="S233" s="178">
        <v>32</v>
      </c>
      <c r="T233" s="178">
        <v>31.8</v>
      </c>
      <c r="U233" s="178">
        <v>31.6</v>
      </c>
      <c r="V233" s="178">
        <v>31.4</v>
      </c>
      <c r="W233" s="178">
        <v>31.2</v>
      </c>
      <c r="X233" s="178">
        <v>31</v>
      </c>
      <c r="Y233" s="178">
        <v>30.8</v>
      </c>
      <c r="Z233" s="178">
        <v>30.6</v>
      </c>
      <c r="AA233" s="178">
        <v>30.4</v>
      </c>
      <c r="AB233" s="178">
        <v>30.2</v>
      </c>
      <c r="AC233" s="178">
        <v>30</v>
      </c>
      <c r="AD233" s="178">
        <v>29.8</v>
      </c>
      <c r="AE233" s="178">
        <v>29.6</v>
      </c>
      <c r="AF233" s="178">
        <v>29.4</v>
      </c>
      <c r="AG233" s="178">
        <v>29.2</v>
      </c>
      <c r="AH233" s="178">
        <v>29</v>
      </c>
      <c r="AI233" s="178">
        <v>28.8</v>
      </c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</row>
    <row r="234" spans="2:62" ht="15.75" hidden="1" thickTop="1" x14ac:dyDescent="0.25">
      <c r="B234" s="153"/>
      <c r="D234" s="142"/>
      <c r="E234" s="155" t="s">
        <v>141</v>
      </c>
      <c r="F234" s="143" t="s">
        <v>128</v>
      </c>
      <c r="G234" s="179">
        <v>34.1</v>
      </c>
      <c r="H234" s="179">
        <v>33.700000000000003</v>
      </c>
      <c r="I234" s="179">
        <v>33.200000000000003</v>
      </c>
      <c r="J234" s="179">
        <v>32.799999999999997</v>
      </c>
      <c r="K234" s="179">
        <v>32.299999999999997</v>
      </c>
      <c r="L234" s="179">
        <v>31.9</v>
      </c>
      <c r="M234" s="179">
        <v>31.4</v>
      </c>
      <c r="N234" s="179">
        <v>31</v>
      </c>
      <c r="O234" s="179">
        <v>30.5</v>
      </c>
      <c r="P234" s="179">
        <v>30.1</v>
      </c>
      <c r="Q234" s="179">
        <v>29.6</v>
      </c>
      <c r="R234" s="179">
        <v>29.2</v>
      </c>
      <c r="S234" s="179">
        <v>28.7</v>
      </c>
      <c r="T234" s="179">
        <v>28.3</v>
      </c>
      <c r="U234" s="179">
        <v>28</v>
      </c>
      <c r="V234" s="179">
        <v>27.8</v>
      </c>
      <c r="W234" s="179">
        <v>27.6</v>
      </c>
      <c r="X234" s="179">
        <v>27.3</v>
      </c>
      <c r="Y234" s="179">
        <v>27.1</v>
      </c>
      <c r="Z234" s="179">
        <v>26.8</v>
      </c>
      <c r="AA234" s="179">
        <v>26.6</v>
      </c>
      <c r="AB234" s="179">
        <v>26.4</v>
      </c>
      <c r="AC234" s="179">
        <v>26.1</v>
      </c>
      <c r="AD234" s="179">
        <v>25.9</v>
      </c>
      <c r="AE234" s="179">
        <v>25.6</v>
      </c>
      <c r="AF234" s="179">
        <v>25.4</v>
      </c>
      <c r="AG234" s="179">
        <v>25.1</v>
      </c>
      <c r="AH234" s="179">
        <v>24.9</v>
      </c>
      <c r="AI234" s="179">
        <v>24.7</v>
      </c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</row>
    <row r="235" spans="2:62" ht="15" hidden="1" x14ac:dyDescent="0.25">
      <c r="B235" s="153"/>
      <c r="D235" s="142"/>
      <c r="E235" s="155" t="s">
        <v>141</v>
      </c>
      <c r="F235" s="143" t="s">
        <v>22</v>
      </c>
      <c r="G235" s="178">
        <v>34.1</v>
      </c>
      <c r="H235" s="178">
        <v>33.799999999999997</v>
      </c>
      <c r="I235" s="178">
        <v>33.5</v>
      </c>
      <c r="J235" s="178">
        <v>33.200000000000003</v>
      </c>
      <c r="K235" s="178">
        <v>32.799999999999997</v>
      </c>
      <c r="L235" s="178">
        <v>32.5</v>
      </c>
      <c r="M235" s="178">
        <v>32.200000000000003</v>
      </c>
      <c r="N235" s="178">
        <v>31.8</v>
      </c>
      <c r="O235" s="178">
        <v>31.5</v>
      </c>
      <c r="P235" s="178">
        <v>31.2</v>
      </c>
      <c r="Q235" s="178">
        <v>30.9</v>
      </c>
      <c r="R235" s="178">
        <v>30.5</v>
      </c>
      <c r="S235" s="178">
        <v>30.2</v>
      </c>
      <c r="T235" s="178">
        <v>29.9</v>
      </c>
      <c r="U235" s="178">
        <v>29.6</v>
      </c>
      <c r="V235" s="178">
        <v>29.4</v>
      </c>
      <c r="W235" s="178">
        <v>29.2</v>
      </c>
      <c r="X235" s="178">
        <v>29</v>
      </c>
      <c r="Y235" s="178">
        <v>28.7</v>
      </c>
      <c r="Z235" s="178">
        <v>28.5</v>
      </c>
      <c r="AA235" s="178">
        <v>28.3</v>
      </c>
      <c r="AB235" s="178">
        <v>28.1</v>
      </c>
      <c r="AC235" s="178">
        <v>27.8</v>
      </c>
      <c r="AD235" s="178">
        <v>27.6</v>
      </c>
      <c r="AE235" s="178">
        <v>27.4</v>
      </c>
      <c r="AF235" s="178">
        <v>27.2</v>
      </c>
      <c r="AG235" s="178">
        <v>26.9</v>
      </c>
      <c r="AH235" s="178">
        <v>26.7</v>
      </c>
      <c r="AI235" s="178">
        <v>26.5</v>
      </c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</row>
    <row r="236" spans="2:62" ht="15" hidden="1" x14ac:dyDescent="0.25">
      <c r="B236" s="153"/>
      <c r="D236" s="142"/>
      <c r="E236" s="155" t="s">
        <v>141</v>
      </c>
      <c r="F236" s="143" t="s">
        <v>129</v>
      </c>
      <c r="G236" s="178">
        <v>34.1</v>
      </c>
      <c r="H236" s="178">
        <v>33.9</v>
      </c>
      <c r="I236" s="178">
        <v>33.700000000000003</v>
      </c>
      <c r="J236" s="178">
        <v>33.5</v>
      </c>
      <c r="K236" s="178">
        <v>33.299999999999997</v>
      </c>
      <c r="L236" s="178">
        <v>33.1</v>
      </c>
      <c r="M236" s="178">
        <v>32.9</v>
      </c>
      <c r="N236" s="178">
        <v>32.700000000000003</v>
      </c>
      <c r="O236" s="178">
        <v>32.5</v>
      </c>
      <c r="P236" s="178">
        <v>32.299999999999997</v>
      </c>
      <c r="Q236" s="178">
        <v>32.1</v>
      </c>
      <c r="R236" s="178">
        <v>31.9</v>
      </c>
      <c r="S236" s="178">
        <v>31.7</v>
      </c>
      <c r="T236" s="178">
        <v>31.4</v>
      </c>
      <c r="U236" s="178">
        <v>31.2</v>
      </c>
      <c r="V236" s="178">
        <v>31</v>
      </c>
      <c r="W236" s="178">
        <v>30.8</v>
      </c>
      <c r="X236" s="178">
        <v>30.6</v>
      </c>
      <c r="Y236" s="178">
        <v>30.4</v>
      </c>
      <c r="Z236" s="178">
        <v>30.2</v>
      </c>
      <c r="AA236" s="178">
        <v>30</v>
      </c>
      <c r="AB236" s="178">
        <v>29.8</v>
      </c>
      <c r="AC236" s="178">
        <v>29.6</v>
      </c>
      <c r="AD236" s="178">
        <v>29.4</v>
      </c>
      <c r="AE236" s="178">
        <v>29.2</v>
      </c>
      <c r="AF236" s="178">
        <v>29</v>
      </c>
      <c r="AG236" s="178">
        <v>28.7</v>
      </c>
      <c r="AH236" s="178">
        <v>28.5</v>
      </c>
      <c r="AI236" s="178">
        <v>28.3</v>
      </c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</row>
    <row r="237" spans="2:62" ht="15.75" hidden="1" thickTop="1" x14ac:dyDescent="0.25">
      <c r="B237" s="153"/>
      <c r="D237" s="142"/>
      <c r="E237" s="155" t="s">
        <v>20</v>
      </c>
      <c r="F237" s="143" t="s">
        <v>128</v>
      </c>
      <c r="G237" s="179">
        <v>39.799999999999997</v>
      </c>
      <c r="H237" s="179">
        <v>39.5</v>
      </c>
      <c r="I237" s="179">
        <v>39.200000000000003</v>
      </c>
      <c r="J237" s="179">
        <v>38.799999999999997</v>
      </c>
      <c r="K237" s="179">
        <v>38.5</v>
      </c>
      <c r="L237" s="179">
        <v>38.200000000000003</v>
      </c>
      <c r="M237" s="179">
        <v>37.9</v>
      </c>
      <c r="N237" s="179">
        <v>37.5</v>
      </c>
      <c r="O237" s="179">
        <v>37.200000000000003</v>
      </c>
      <c r="P237" s="179">
        <v>36.9</v>
      </c>
      <c r="Q237" s="179">
        <v>36.6</v>
      </c>
      <c r="R237" s="179">
        <v>36.299999999999997</v>
      </c>
      <c r="S237" s="179">
        <v>35.9</v>
      </c>
      <c r="T237" s="179">
        <v>35.6</v>
      </c>
      <c r="U237" s="179">
        <v>35.299999999999997</v>
      </c>
      <c r="V237" s="179">
        <v>35</v>
      </c>
      <c r="W237" s="179">
        <v>34.700000000000003</v>
      </c>
      <c r="X237" s="179">
        <v>34.4</v>
      </c>
      <c r="Y237" s="179">
        <v>34.1</v>
      </c>
      <c r="Z237" s="179">
        <v>33.799999999999997</v>
      </c>
      <c r="AA237" s="179">
        <v>33.5</v>
      </c>
      <c r="AB237" s="179">
        <v>33.200000000000003</v>
      </c>
      <c r="AC237" s="179">
        <v>32.9</v>
      </c>
      <c r="AD237" s="179">
        <v>32.6</v>
      </c>
      <c r="AE237" s="179">
        <v>32.299999999999997</v>
      </c>
      <c r="AF237" s="179">
        <v>32</v>
      </c>
      <c r="AG237" s="179">
        <v>31.7</v>
      </c>
      <c r="AH237" s="179">
        <v>31.4</v>
      </c>
      <c r="AI237" s="179">
        <v>31.1</v>
      </c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</row>
    <row r="238" spans="2:62" ht="15" x14ac:dyDescent="0.25">
      <c r="B238" s="153"/>
      <c r="D238" s="142"/>
      <c r="E238" s="155" t="s">
        <v>20</v>
      </c>
      <c r="F238" s="143" t="s">
        <v>22</v>
      </c>
      <c r="G238" s="178">
        <v>39.799999999999997</v>
      </c>
      <c r="H238" s="178">
        <v>39.5</v>
      </c>
      <c r="I238" s="178">
        <v>39.200000000000003</v>
      </c>
      <c r="J238" s="178">
        <v>39</v>
      </c>
      <c r="K238" s="178">
        <v>38.700000000000003</v>
      </c>
      <c r="L238" s="178">
        <v>38.4</v>
      </c>
      <c r="M238" s="178">
        <v>38.1</v>
      </c>
      <c r="N238" s="178">
        <v>37.799999999999997</v>
      </c>
      <c r="O238" s="178">
        <v>37.6</v>
      </c>
      <c r="P238" s="178">
        <v>37.299999999999997</v>
      </c>
      <c r="Q238" s="178">
        <v>37</v>
      </c>
      <c r="R238" s="178">
        <v>36.700000000000003</v>
      </c>
      <c r="S238" s="178">
        <v>36.4</v>
      </c>
      <c r="T238" s="178">
        <v>36.1</v>
      </c>
      <c r="U238" s="178">
        <v>35.9</v>
      </c>
      <c r="V238" s="178">
        <v>35.6</v>
      </c>
      <c r="W238" s="178">
        <v>35.299999999999997</v>
      </c>
      <c r="X238" s="178">
        <v>35.1</v>
      </c>
      <c r="Y238" s="178">
        <v>34.799999999999997</v>
      </c>
      <c r="Z238" s="178">
        <v>34.5</v>
      </c>
      <c r="AA238" s="178">
        <v>34.200000000000003</v>
      </c>
      <c r="AB238" s="178">
        <v>34</v>
      </c>
      <c r="AC238" s="178">
        <v>33.700000000000003</v>
      </c>
      <c r="AD238" s="178">
        <v>33.4</v>
      </c>
      <c r="AE238" s="178">
        <v>33.200000000000003</v>
      </c>
      <c r="AF238" s="178">
        <v>32.9</v>
      </c>
      <c r="AG238" s="178">
        <v>32.6</v>
      </c>
      <c r="AH238" s="178">
        <v>32.299999999999997</v>
      </c>
      <c r="AI238" s="178">
        <v>32.1</v>
      </c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</row>
    <row r="239" spans="2:62" ht="15" hidden="1" x14ac:dyDescent="0.25">
      <c r="B239" s="153"/>
      <c r="D239" s="142"/>
      <c r="E239" s="155" t="s">
        <v>20</v>
      </c>
      <c r="F239" s="143" t="s">
        <v>129</v>
      </c>
      <c r="G239" s="177">
        <v>39.799999999999997</v>
      </c>
      <c r="H239" s="177">
        <v>39.6</v>
      </c>
      <c r="I239" s="177">
        <v>39.299999999999997</v>
      </c>
      <c r="J239" s="177">
        <v>39.1</v>
      </c>
      <c r="K239" s="177">
        <v>38.799999999999997</v>
      </c>
      <c r="L239" s="177">
        <v>38.6</v>
      </c>
      <c r="M239" s="177">
        <v>38.4</v>
      </c>
      <c r="N239" s="177">
        <v>38.1</v>
      </c>
      <c r="O239" s="177">
        <v>37.9</v>
      </c>
      <c r="P239" s="177">
        <v>37.6</v>
      </c>
      <c r="Q239" s="177">
        <v>37.4</v>
      </c>
      <c r="R239" s="177">
        <v>37.200000000000003</v>
      </c>
      <c r="S239" s="177">
        <v>36.9</v>
      </c>
      <c r="T239" s="177">
        <v>36.700000000000003</v>
      </c>
      <c r="U239" s="177">
        <v>36.4</v>
      </c>
      <c r="V239" s="177">
        <v>36.200000000000003</v>
      </c>
      <c r="W239" s="177">
        <v>36</v>
      </c>
      <c r="X239" s="177">
        <v>35.700000000000003</v>
      </c>
      <c r="Y239" s="177">
        <v>35.5</v>
      </c>
      <c r="Z239" s="177">
        <v>35.200000000000003</v>
      </c>
      <c r="AA239" s="177">
        <v>35</v>
      </c>
      <c r="AB239" s="177">
        <v>34.799999999999997</v>
      </c>
      <c r="AC239" s="177">
        <v>34.5</v>
      </c>
      <c r="AD239" s="177">
        <v>34.299999999999997</v>
      </c>
      <c r="AE239" s="177">
        <v>34</v>
      </c>
      <c r="AF239" s="177">
        <v>33.799999999999997</v>
      </c>
      <c r="AG239" s="177">
        <v>33.5</v>
      </c>
      <c r="AH239" s="177">
        <v>33.299999999999997</v>
      </c>
      <c r="AI239" s="177">
        <v>33.1</v>
      </c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</row>
    <row r="240" spans="2:62" ht="15.75" hidden="1" thickTop="1" x14ac:dyDescent="0.25">
      <c r="B240" s="153"/>
      <c r="D240" s="142"/>
      <c r="E240" s="155" t="s">
        <v>142</v>
      </c>
      <c r="F240" s="143" t="s">
        <v>128</v>
      </c>
      <c r="G240" s="176">
        <v>70.7</v>
      </c>
      <c r="H240" s="176">
        <v>68.599999999999994</v>
      </c>
      <c r="I240" s="176">
        <v>66.400000000000006</v>
      </c>
      <c r="J240" s="176">
        <v>64.3</v>
      </c>
      <c r="K240" s="176">
        <v>62.2</v>
      </c>
      <c r="L240" s="176">
        <v>60</v>
      </c>
      <c r="M240" s="176">
        <v>57.9</v>
      </c>
      <c r="N240" s="176">
        <v>55.8</v>
      </c>
      <c r="O240" s="176">
        <v>53.6</v>
      </c>
      <c r="P240" s="176">
        <v>51.5</v>
      </c>
      <c r="Q240" s="176">
        <v>49.3</v>
      </c>
      <c r="R240" s="176">
        <v>47.2</v>
      </c>
      <c r="S240" s="176">
        <v>45.1</v>
      </c>
      <c r="T240" s="176">
        <v>42.9</v>
      </c>
      <c r="U240" s="176">
        <v>42.4</v>
      </c>
      <c r="V240" s="176">
        <v>41.9</v>
      </c>
      <c r="W240" s="176">
        <v>41.5</v>
      </c>
      <c r="X240" s="176">
        <v>41</v>
      </c>
      <c r="Y240" s="176">
        <v>40.5</v>
      </c>
      <c r="Z240" s="176">
        <v>40</v>
      </c>
      <c r="AA240" s="176">
        <v>39.5</v>
      </c>
      <c r="AB240" s="176">
        <v>39</v>
      </c>
      <c r="AC240" s="176">
        <v>38.5</v>
      </c>
      <c r="AD240" s="176">
        <v>38</v>
      </c>
      <c r="AE240" s="176">
        <v>37.5</v>
      </c>
      <c r="AF240" s="176">
        <v>37</v>
      </c>
      <c r="AG240" s="176">
        <v>36.5</v>
      </c>
      <c r="AH240" s="176">
        <v>36</v>
      </c>
      <c r="AI240" s="176">
        <v>35.5</v>
      </c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</row>
    <row r="241" spans="2:62" ht="15" hidden="1" x14ac:dyDescent="0.25">
      <c r="B241" s="153"/>
      <c r="D241" s="142"/>
      <c r="E241" s="155" t="s">
        <v>142</v>
      </c>
      <c r="F241" s="143" t="s">
        <v>22</v>
      </c>
      <c r="G241" s="177">
        <v>70.7</v>
      </c>
      <c r="H241" s="177">
        <v>69.3</v>
      </c>
      <c r="I241" s="177">
        <v>67.900000000000006</v>
      </c>
      <c r="J241" s="177">
        <v>66.599999999999994</v>
      </c>
      <c r="K241" s="177">
        <v>65.2</v>
      </c>
      <c r="L241" s="177">
        <v>63.8</v>
      </c>
      <c r="M241" s="177">
        <v>62.4</v>
      </c>
      <c r="N241" s="177">
        <v>61.1</v>
      </c>
      <c r="O241" s="177">
        <v>59.7</v>
      </c>
      <c r="P241" s="177">
        <v>58.3</v>
      </c>
      <c r="Q241" s="177">
        <v>56.9</v>
      </c>
      <c r="R241" s="177">
        <v>55.5</v>
      </c>
      <c r="S241" s="177">
        <v>54.2</v>
      </c>
      <c r="T241" s="177">
        <v>52.8</v>
      </c>
      <c r="U241" s="177">
        <v>52.2</v>
      </c>
      <c r="V241" s="177">
        <v>51.7</v>
      </c>
      <c r="W241" s="177">
        <v>51.1</v>
      </c>
      <c r="X241" s="177">
        <v>50.5</v>
      </c>
      <c r="Y241" s="177">
        <v>50</v>
      </c>
      <c r="Z241" s="177">
        <v>49.4</v>
      </c>
      <c r="AA241" s="177">
        <v>48.9</v>
      </c>
      <c r="AB241" s="177">
        <v>48.3</v>
      </c>
      <c r="AC241" s="177">
        <v>47.8</v>
      </c>
      <c r="AD241" s="177">
        <v>47.2</v>
      </c>
      <c r="AE241" s="177">
        <v>46.6</v>
      </c>
      <c r="AF241" s="177">
        <v>46.1</v>
      </c>
      <c r="AG241" s="177">
        <v>45.5</v>
      </c>
      <c r="AH241" s="177">
        <v>45</v>
      </c>
      <c r="AI241" s="177">
        <v>44.4</v>
      </c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</row>
    <row r="242" spans="2:62" ht="15" hidden="1" x14ac:dyDescent="0.25">
      <c r="B242" s="153"/>
      <c r="D242" s="142"/>
      <c r="E242" s="155" t="s">
        <v>142</v>
      </c>
      <c r="F242" s="143" t="s">
        <v>129</v>
      </c>
      <c r="G242" s="177">
        <v>70.7</v>
      </c>
      <c r="H242" s="177">
        <v>70.099999999999994</v>
      </c>
      <c r="I242" s="177">
        <v>69.5</v>
      </c>
      <c r="J242" s="177">
        <v>68.8</v>
      </c>
      <c r="K242" s="177">
        <v>68.2</v>
      </c>
      <c r="L242" s="177">
        <v>67.599999999999994</v>
      </c>
      <c r="M242" s="177">
        <v>67</v>
      </c>
      <c r="N242" s="177">
        <v>66.400000000000006</v>
      </c>
      <c r="O242" s="177">
        <v>65.7</v>
      </c>
      <c r="P242" s="177">
        <v>65.099999999999994</v>
      </c>
      <c r="Q242" s="177">
        <v>64.5</v>
      </c>
      <c r="R242" s="177">
        <v>63.9</v>
      </c>
      <c r="S242" s="177">
        <v>63.2</v>
      </c>
      <c r="T242" s="177">
        <v>62.6</v>
      </c>
      <c r="U242" s="177">
        <v>62</v>
      </c>
      <c r="V242" s="177">
        <v>61.4</v>
      </c>
      <c r="W242" s="177">
        <v>60.8</v>
      </c>
      <c r="X242" s="177">
        <v>60.1</v>
      </c>
      <c r="Y242" s="177">
        <v>59.5</v>
      </c>
      <c r="Z242" s="177">
        <v>58.9</v>
      </c>
      <c r="AA242" s="177">
        <v>58.3</v>
      </c>
      <c r="AB242" s="177">
        <v>57.6</v>
      </c>
      <c r="AC242" s="177">
        <v>57</v>
      </c>
      <c r="AD242" s="177">
        <v>56.4</v>
      </c>
      <c r="AE242" s="177">
        <v>55.8</v>
      </c>
      <c r="AF242" s="177">
        <v>55.2</v>
      </c>
      <c r="AG242" s="177">
        <v>54.5</v>
      </c>
      <c r="AH242" s="177">
        <v>53.9</v>
      </c>
      <c r="AI242" s="177">
        <v>53.3</v>
      </c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</row>
    <row r="243" spans="2:62" ht="15.75" hidden="1" thickTop="1" x14ac:dyDescent="0.25">
      <c r="B243" s="153"/>
      <c r="D243" s="142"/>
      <c r="E243" s="155" t="s">
        <v>143</v>
      </c>
      <c r="F243" s="143" t="s">
        <v>128</v>
      </c>
      <c r="G243" s="176">
        <v>65.8</v>
      </c>
      <c r="H243" s="176">
        <v>64.099999999999994</v>
      </c>
      <c r="I243" s="176">
        <v>62.3</v>
      </c>
      <c r="J243" s="176">
        <v>60.6</v>
      </c>
      <c r="K243" s="176">
        <v>58.8</v>
      </c>
      <c r="L243" s="176">
        <v>57</v>
      </c>
      <c r="M243" s="176">
        <v>55.3</v>
      </c>
      <c r="N243" s="176">
        <v>53.5</v>
      </c>
      <c r="O243" s="176">
        <v>51.7</v>
      </c>
      <c r="P243" s="176">
        <v>50</v>
      </c>
      <c r="Q243" s="176">
        <v>48.2</v>
      </c>
      <c r="R243" s="176">
        <v>46.5</v>
      </c>
      <c r="S243" s="176">
        <v>44.7</v>
      </c>
      <c r="T243" s="176">
        <v>42.9</v>
      </c>
      <c r="U243" s="176">
        <v>42.4</v>
      </c>
      <c r="V243" s="176">
        <v>41.9</v>
      </c>
      <c r="W243" s="176">
        <v>41.5</v>
      </c>
      <c r="X243" s="176">
        <v>41</v>
      </c>
      <c r="Y243" s="176">
        <v>40.5</v>
      </c>
      <c r="Z243" s="176">
        <v>40</v>
      </c>
      <c r="AA243" s="176">
        <v>39.5</v>
      </c>
      <c r="AB243" s="176">
        <v>39</v>
      </c>
      <c r="AC243" s="176">
        <v>38.5</v>
      </c>
      <c r="AD243" s="176">
        <v>38</v>
      </c>
      <c r="AE243" s="176">
        <v>37.5</v>
      </c>
      <c r="AF243" s="176">
        <v>37</v>
      </c>
      <c r="AG243" s="176">
        <v>36.5</v>
      </c>
      <c r="AH243" s="176">
        <v>36</v>
      </c>
      <c r="AI243" s="176">
        <v>35.5</v>
      </c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</row>
    <row r="244" spans="2:62" ht="15" hidden="1" x14ac:dyDescent="0.25">
      <c r="B244" s="153"/>
      <c r="D244" s="142"/>
      <c r="E244" s="155" t="s">
        <v>143</v>
      </c>
      <c r="F244" s="143" t="s">
        <v>22</v>
      </c>
      <c r="G244" s="177">
        <v>65.8</v>
      </c>
      <c r="H244" s="177">
        <v>64.7</v>
      </c>
      <c r="I244" s="177">
        <v>63.5</v>
      </c>
      <c r="J244" s="177">
        <v>62.3</v>
      </c>
      <c r="K244" s="177">
        <v>61.1</v>
      </c>
      <c r="L244" s="177">
        <v>60</v>
      </c>
      <c r="M244" s="177">
        <v>58.8</v>
      </c>
      <c r="N244" s="177">
        <v>57.6</v>
      </c>
      <c r="O244" s="177">
        <v>56.4</v>
      </c>
      <c r="P244" s="177">
        <v>55.3</v>
      </c>
      <c r="Q244" s="177">
        <v>54.1</v>
      </c>
      <c r="R244" s="177">
        <v>52.9</v>
      </c>
      <c r="S244" s="177">
        <v>51.7</v>
      </c>
      <c r="T244" s="177">
        <v>50.5</v>
      </c>
      <c r="U244" s="177">
        <v>50</v>
      </c>
      <c r="V244" s="177">
        <v>49.5</v>
      </c>
      <c r="W244" s="177">
        <v>48.9</v>
      </c>
      <c r="X244" s="177">
        <v>48.4</v>
      </c>
      <c r="Y244" s="177">
        <v>47.8</v>
      </c>
      <c r="Z244" s="177">
        <v>47.3</v>
      </c>
      <c r="AA244" s="177">
        <v>46.8</v>
      </c>
      <c r="AB244" s="177">
        <v>46.2</v>
      </c>
      <c r="AC244" s="177">
        <v>45.7</v>
      </c>
      <c r="AD244" s="177">
        <v>45.1</v>
      </c>
      <c r="AE244" s="177">
        <v>44.6</v>
      </c>
      <c r="AF244" s="177">
        <v>44</v>
      </c>
      <c r="AG244" s="177">
        <v>43.5</v>
      </c>
      <c r="AH244" s="177">
        <v>43</v>
      </c>
      <c r="AI244" s="177">
        <v>42.4</v>
      </c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</row>
    <row r="245" spans="2:62" ht="15" hidden="1" x14ac:dyDescent="0.25">
      <c r="B245" s="153"/>
      <c r="D245" s="142"/>
      <c r="E245" s="155" t="s">
        <v>143</v>
      </c>
      <c r="F245" s="143" t="s">
        <v>129</v>
      </c>
      <c r="G245" s="177">
        <v>65.8</v>
      </c>
      <c r="H245" s="177">
        <v>65.2</v>
      </c>
      <c r="I245" s="177">
        <v>64.7</v>
      </c>
      <c r="J245" s="177">
        <v>64.099999999999994</v>
      </c>
      <c r="K245" s="177">
        <v>63.5</v>
      </c>
      <c r="L245" s="177">
        <v>62.9</v>
      </c>
      <c r="M245" s="177">
        <v>62.3</v>
      </c>
      <c r="N245" s="177">
        <v>61.7</v>
      </c>
      <c r="O245" s="177">
        <v>61.1</v>
      </c>
      <c r="P245" s="177">
        <v>60.5</v>
      </c>
      <c r="Q245" s="177">
        <v>59.9</v>
      </c>
      <c r="R245" s="177">
        <v>59.3</v>
      </c>
      <c r="S245" s="177">
        <v>58.7</v>
      </c>
      <c r="T245" s="177">
        <v>58.2</v>
      </c>
      <c r="U245" s="177">
        <v>57.6</v>
      </c>
      <c r="V245" s="177">
        <v>57</v>
      </c>
      <c r="W245" s="177">
        <v>56.4</v>
      </c>
      <c r="X245" s="177">
        <v>55.8</v>
      </c>
      <c r="Y245" s="177">
        <v>55.2</v>
      </c>
      <c r="Z245" s="177">
        <v>54.6</v>
      </c>
      <c r="AA245" s="177">
        <v>54</v>
      </c>
      <c r="AB245" s="177">
        <v>53.4</v>
      </c>
      <c r="AC245" s="177">
        <v>52.8</v>
      </c>
      <c r="AD245" s="177">
        <v>52.2</v>
      </c>
      <c r="AE245" s="177">
        <v>51.7</v>
      </c>
      <c r="AF245" s="177">
        <v>51.1</v>
      </c>
      <c r="AG245" s="177">
        <v>50.5</v>
      </c>
      <c r="AH245" s="177">
        <v>49.9</v>
      </c>
      <c r="AI245" s="177">
        <v>49.3</v>
      </c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</row>
    <row r="246" spans="2:62" ht="15.75" hidden="1" thickTop="1" x14ac:dyDescent="0.25">
      <c r="B246" s="153"/>
      <c r="D246" s="142"/>
      <c r="E246" s="155" t="s">
        <v>144</v>
      </c>
      <c r="F246" s="143" t="s">
        <v>128</v>
      </c>
      <c r="G246" s="176">
        <v>78</v>
      </c>
      <c r="H246" s="176">
        <v>76.3</v>
      </c>
      <c r="I246" s="176">
        <v>74.599999999999994</v>
      </c>
      <c r="J246" s="176">
        <v>72.900000000000006</v>
      </c>
      <c r="K246" s="176">
        <v>71.3</v>
      </c>
      <c r="L246" s="176">
        <v>69.599999999999994</v>
      </c>
      <c r="M246" s="176">
        <v>67.900000000000006</v>
      </c>
      <c r="N246" s="176">
        <v>66.2</v>
      </c>
      <c r="O246" s="176">
        <v>64.599999999999994</v>
      </c>
      <c r="P246" s="176">
        <v>62.9</v>
      </c>
      <c r="Q246" s="176">
        <v>61.2</v>
      </c>
      <c r="R246" s="176">
        <v>59.5</v>
      </c>
      <c r="S246" s="176">
        <v>57.8</v>
      </c>
      <c r="T246" s="176">
        <v>56.2</v>
      </c>
      <c r="U246" s="176">
        <v>55.5</v>
      </c>
      <c r="V246" s="176">
        <v>54.9</v>
      </c>
      <c r="W246" s="176">
        <v>54.2</v>
      </c>
      <c r="X246" s="176">
        <v>53.6</v>
      </c>
      <c r="Y246" s="176">
        <v>53</v>
      </c>
      <c r="Z246" s="176">
        <v>52.3</v>
      </c>
      <c r="AA246" s="176">
        <v>51.7</v>
      </c>
      <c r="AB246" s="176">
        <v>51</v>
      </c>
      <c r="AC246" s="176">
        <v>50.4</v>
      </c>
      <c r="AD246" s="176">
        <v>49.8</v>
      </c>
      <c r="AE246" s="176">
        <v>49.1</v>
      </c>
      <c r="AF246" s="176">
        <v>48.5</v>
      </c>
      <c r="AG246" s="176">
        <v>47.8</v>
      </c>
      <c r="AH246" s="176">
        <v>47.2</v>
      </c>
      <c r="AI246" s="176">
        <v>46.6</v>
      </c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</row>
    <row r="247" spans="2:62" ht="15" hidden="1" x14ac:dyDescent="0.25">
      <c r="B247" s="153"/>
      <c r="D247" s="142"/>
      <c r="E247" s="155" t="s">
        <v>144</v>
      </c>
      <c r="F247" s="143" t="s">
        <v>22</v>
      </c>
      <c r="G247" s="177">
        <v>78</v>
      </c>
      <c r="H247" s="177">
        <v>76.8</v>
      </c>
      <c r="I247" s="177">
        <v>75.599999999999994</v>
      </c>
      <c r="J247" s="177">
        <v>74.400000000000006</v>
      </c>
      <c r="K247" s="177">
        <v>73.2</v>
      </c>
      <c r="L247" s="177">
        <v>72</v>
      </c>
      <c r="M247" s="177">
        <v>70.900000000000006</v>
      </c>
      <c r="N247" s="177">
        <v>69.7</v>
      </c>
      <c r="O247" s="177">
        <v>68.5</v>
      </c>
      <c r="P247" s="177">
        <v>67.3</v>
      </c>
      <c r="Q247" s="177">
        <v>66.099999999999994</v>
      </c>
      <c r="R247" s="177">
        <v>64.900000000000006</v>
      </c>
      <c r="S247" s="177">
        <v>63.7</v>
      </c>
      <c r="T247" s="177">
        <v>62.5</v>
      </c>
      <c r="U247" s="177">
        <v>61.9</v>
      </c>
      <c r="V247" s="177">
        <v>61.2</v>
      </c>
      <c r="W247" s="177">
        <v>60.5</v>
      </c>
      <c r="X247" s="177">
        <v>59.9</v>
      </c>
      <c r="Y247" s="177">
        <v>59.2</v>
      </c>
      <c r="Z247" s="177">
        <v>58.5</v>
      </c>
      <c r="AA247" s="177">
        <v>57.9</v>
      </c>
      <c r="AB247" s="177">
        <v>57.2</v>
      </c>
      <c r="AC247" s="177">
        <v>56.5</v>
      </c>
      <c r="AD247" s="177">
        <v>55.9</v>
      </c>
      <c r="AE247" s="177">
        <v>55.2</v>
      </c>
      <c r="AF247" s="177">
        <v>54.5</v>
      </c>
      <c r="AG247" s="177">
        <v>53.9</v>
      </c>
      <c r="AH247" s="177">
        <v>53.2</v>
      </c>
      <c r="AI247" s="177">
        <v>52.5</v>
      </c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</row>
    <row r="248" spans="2:62" ht="15" hidden="1" x14ac:dyDescent="0.25">
      <c r="B248" s="153"/>
      <c r="D248" s="142"/>
      <c r="E248" s="155" t="s">
        <v>144</v>
      </c>
      <c r="F248" s="143" t="s">
        <v>129</v>
      </c>
      <c r="G248" s="177">
        <v>78</v>
      </c>
      <c r="H248" s="177">
        <v>77.3</v>
      </c>
      <c r="I248" s="177">
        <v>76.599999999999994</v>
      </c>
      <c r="J248" s="177">
        <v>75.900000000000006</v>
      </c>
      <c r="K248" s="177">
        <v>75.2</v>
      </c>
      <c r="L248" s="177">
        <v>74.5</v>
      </c>
      <c r="M248" s="177">
        <v>73.8</v>
      </c>
      <c r="N248" s="177">
        <v>73.099999999999994</v>
      </c>
      <c r="O248" s="177">
        <v>72.400000000000006</v>
      </c>
      <c r="P248" s="177">
        <v>71.7</v>
      </c>
      <c r="Q248" s="177">
        <v>71</v>
      </c>
      <c r="R248" s="177">
        <v>70.3</v>
      </c>
      <c r="S248" s="177">
        <v>69.599999999999994</v>
      </c>
      <c r="T248" s="177">
        <v>68.900000000000006</v>
      </c>
      <c r="U248" s="177">
        <v>68.2</v>
      </c>
      <c r="V248" s="177">
        <v>67.5</v>
      </c>
      <c r="W248" s="177">
        <v>66.8</v>
      </c>
      <c r="X248" s="177">
        <v>66.099999999999994</v>
      </c>
      <c r="Y248" s="177">
        <v>65.5</v>
      </c>
      <c r="Z248" s="177">
        <v>64.8</v>
      </c>
      <c r="AA248" s="177">
        <v>64.099999999999994</v>
      </c>
      <c r="AB248" s="177">
        <v>63.4</v>
      </c>
      <c r="AC248" s="177">
        <v>62.7</v>
      </c>
      <c r="AD248" s="177">
        <v>62</v>
      </c>
      <c r="AE248" s="177">
        <v>61.3</v>
      </c>
      <c r="AF248" s="177">
        <v>60.6</v>
      </c>
      <c r="AG248" s="177">
        <v>59.9</v>
      </c>
      <c r="AH248" s="177">
        <v>59.2</v>
      </c>
      <c r="AI248" s="177">
        <v>58.5</v>
      </c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</row>
    <row r="249" spans="2:62" ht="15.75" hidden="1" thickTop="1" x14ac:dyDescent="0.25">
      <c r="B249" s="153"/>
      <c r="D249" s="142"/>
      <c r="E249" s="155" t="s">
        <v>145</v>
      </c>
      <c r="F249" s="143" t="s">
        <v>128</v>
      </c>
      <c r="G249" s="176">
        <v>71.7</v>
      </c>
      <c r="H249" s="176">
        <v>69.5</v>
      </c>
      <c r="I249" s="176">
        <v>67.400000000000006</v>
      </c>
      <c r="J249" s="176">
        <v>65.2</v>
      </c>
      <c r="K249" s="176">
        <v>63</v>
      </c>
      <c r="L249" s="176">
        <v>60.8</v>
      </c>
      <c r="M249" s="176">
        <v>58.6</v>
      </c>
      <c r="N249" s="176">
        <v>56.4</v>
      </c>
      <c r="O249" s="176">
        <v>54.2</v>
      </c>
      <c r="P249" s="176">
        <v>52.1</v>
      </c>
      <c r="Q249" s="176">
        <v>49.9</v>
      </c>
      <c r="R249" s="176">
        <v>47.7</v>
      </c>
      <c r="S249" s="176">
        <v>45.5</v>
      </c>
      <c r="T249" s="176">
        <v>43.3</v>
      </c>
      <c r="U249" s="176">
        <v>42.8</v>
      </c>
      <c r="V249" s="176">
        <v>42.3</v>
      </c>
      <c r="W249" s="176">
        <v>41.8</v>
      </c>
      <c r="X249" s="176">
        <v>41.3</v>
      </c>
      <c r="Y249" s="176">
        <v>40.799999999999997</v>
      </c>
      <c r="Z249" s="176">
        <v>40.299999999999997</v>
      </c>
      <c r="AA249" s="176">
        <v>39.799999999999997</v>
      </c>
      <c r="AB249" s="176">
        <v>39.299999999999997</v>
      </c>
      <c r="AC249" s="176">
        <v>38.799999999999997</v>
      </c>
      <c r="AD249" s="176">
        <v>38.299999999999997</v>
      </c>
      <c r="AE249" s="176">
        <v>37.799999999999997</v>
      </c>
      <c r="AF249" s="176">
        <v>37.299999999999997</v>
      </c>
      <c r="AG249" s="176">
        <v>36.799999999999997</v>
      </c>
      <c r="AH249" s="176">
        <v>36.299999999999997</v>
      </c>
      <c r="AI249" s="176">
        <v>35.799999999999997</v>
      </c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</row>
    <row r="250" spans="2:62" ht="15" hidden="1" x14ac:dyDescent="0.25">
      <c r="B250" s="153"/>
      <c r="D250" s="142"/>
      <c r="E250" s="155" t="s">
        <v>145</v>
      </c>
      <c r="F250" s="143" t="s">
        <v>22</v>
      </c>
      <c r="G250" s="177">
        <v>71.7</v>
      </c>
      <c r="H250" s="177">
        <v>70.3</v>
      </c>
      <c r="I250" s="177">
        <v>68.900000000000006</v>
      </c>
      <c r="J250" s="177">
        <v>67.5</v>
      </c>
      <c r="K250" s="177">
        <v>66.099999999999994</v>
      </c>
      <c r="L250" s="177">
        <v>64.7</v>
      </c>
      <c r="M250" s="177">
        <v>63.3</v>
      </c>
      <c r="N250" s="177">
        <v>61.9</v>
      </c>
      <c r="O250" s="177">
        <v>60.5</v>
      </c>
      <c r="P250" s="177">
        <v>59</v>
      </c>
      <c r="Q250" s="177">
        <v>57.6</v>
      </c>
      <c r="R250" s="177">
        <v>56.2</v>
      </c>
      <c r="S250" s="177">
        <v>54.8</v>
      </c>
      <c r="T250" s="177">
        <v>53.4</v>
      </c>
      <c r="U250" s="177">
        <v>52.8</v>
      </c>
      <c r="V250" s="177">
        <v>52.3</v>
      </c>
      <c r="W250" s="177">
        <v>51.7</v>
      </c>
      <c r="X250" s="177">
        <v>51.2</v>
      </c>
      <c r="Y250" s="177">
        <v>50.6</v>
      </c>
      <c r="Z250" s="177">
        <v>50</v>
      </c>
      <c r="AA250" s="177">
        <v>49.5</v>
      </c>
      <c r="AB250" s="177">
        <v>48.9</v>
      </c>
      <c r="AC250" s="177">
        <v>48.3</v>
      </c>
      <c r="AD250" s="177">
        <v>47.8</v>
      </c>
      <c r="AE250" s="177">
        <v>47.2</v>
      </c>
      <c r="AF250" s="177">
        <v>46.6</v>
      </c>
      <c r="AG250" s="177">
        <v>46.1</v>
      </c>
      <c r="AH250" s="177">
        <v>45.5</v>
      </c>
      <c r="AI250" s="177">
        <v>44.9</v>
      </c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</row>
    <row r="251" spans="2:62" ht="15" hidden="1" x14ac:dyDescent="0.25">
      <c r="B251" s="153"/>
      <c r="D251" s="142"/>
      <c r="E251" s="155" t="s">
        <v>145</v>
      </c>
      <c r="F251" s="143" t="s">
        <v>129</v>
      </c>
      <c r="G251" s="177">
        <v>71.7</v>
      </c>
      <c r="H251" s="177">
        <v>71.099999999999994</v>
      </c>
      <c r="I251" s="177">
        <v>70.5</v>
      </c>
      <c r="J251" s="177">
        <v>69.8</v>
      </c>
      <c r="K251" s="177">
        <v>69.2</v>
      </c>
      <c r="L251" s="177">
        <v>68.599999999999994</v>
      </c>
      <c r="M251" s="177">
        <v>67.900000000000006</v>
      </c>
      <c r="N251" s="177">
        <v>67.3</v>
      </c>
      <c r="O251" s="177">
        <v>66.7</v>
      </c>
      <c r="P251" s="177">
        <v>66</v>
      </c>
      <c r="Q251" s="177">
        <v>65.400000000000006</v>
      </c>
      <c r="R251" s="177">
        <v>64.8</v>
      </c>
      <c r="S251" s="177">
        <v>64.2</v>
      </c>
      <c r="T251" s="177">
        <v>63.5</v>
      </c>
      <c r="U251" s="177">
        <v>62.9</v>
      </c>
      <c r="V251" s="177">
        <v>62.3</v>
      </c>
      <c r="W251" s="177">
        <v>61.6</v>
      </c>
      <c r="X251" s="177">
        <v>61</v>
      </c>
      <c r="Y251" s="177">
        <v>60.4</v>
      </c>
      <c r="Z251" s="177">
        <v>59.7</v>
      </c>
      <c r="AA251" s="177">
        <v>59.1</v>
      </c>
      <c r="AB251" s="177">
        <v>58.5</v>
      </c>
      <c r="AC251" s="177">
        <v>57.8</v>
      </c>
      <c r="AD251" s="177">
        <v>57.2</v>
      </c>
      <c r="AE251" s="177">
        <v>56.6</v>
      </c>
      <c r="AF251" s="177">
        <v>55.9</v>
      </c>
      <c r="AG251" s="177">
        <v>55.3</v>
      </c>
      <c r="AH251" s="177">
        <v>54.7</v>
      </c>
      <c r="AI251" s="177">
        <v>54</v>
      </c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</row>
    <row r="252" spans="2:62" ht="15.75" hidden="1" thickTop="1" x14ac:dyDescent="0.25">
      <c r="B252" s="153"/>
      <c r="D252" s="142"/>
      <c r="E252" s="155" t="s">
        <v>146</v>
      </c>
      <c r="F252" s="143" t="s">
        <v>128</v>
      </c>
      <c r="G252" s="176">
        <v>66.7</v>
      </c>
      <c r="H252" s="176">
        <v>64.900000000000006</v>
      </c>
      <c r="I252" s="176">
        <v>63.1</v>
      </c>
      <c r="J252" s="176">
        <v>61.3</v>
      </c>
      <c r="K252" s="176">
        <v>59.5</v>
      </c>
      <c r="L252" s="176">
        <v>57.7</v>
      </c>
      <c r="M252" s="176">
        <v>55.9</v>
      </c>
      <c r="N252" s="176">
        <v>54.1</v>
      </c>
      <c r="O252" s="176">
        <v>52.3</v>
      </c>
      <c r="P252" s="176">
        <v>50.5</v>
      </c>
      <c r="Q252" s="176">
        <v>48.7</v>
      </c>
      <c r="R252" s="176">
        <v>46.9</v>
      </c>
      <c r="S252" s="176">
        <v>45.1</v>
      </c>
      <c r="T252" s="176">
        <v>43.3</v>
      </c>
      <c r="U252" s="176">
        <v>42.8</v>
      </c>
      <c r="V252" s="176">
        <v>42.3</v>
      </c>
      <c r="W252" s="176">
        <v>41.8</v>
      </c>
      <c r="X252" s="176">
        <v>41.3</v>
      </c>
      <c r="Y252" s="176">
        <v>40.799999999999997</v>
      </c>
      <c r="Z252" s="176">
        <v>40.299999999999997</v>
      </c>
      <c r="AA252" s="176">
        <v>39.799999999999997</v>
      </c>
      <c r="AB252" s="176">
        <v>39.299999999999997</v>
      </c>
      <c r="AC252" s="176">
        <v>38.799999999999997</v>
      </c>
      <c r="AD252" s="176">
        <v>38.299999999999997</v>
      </c>
      <c r="AE252" s="176">
        <v>37.799999999999997</v>
      </c>
      <c r="AF252" s="176">
        <v>37.299999999999997</v>
      </c>
      <c r="AG252" s="176">
        <v>36.799999999999997</v>
      </c>
      <c r="AH252" s="176">
        <v>36.299999999999997</v>
      </c>
      <c r="AI252" s="176">
        <v>35.799999999999997</v>
      </c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</row>
    <row r="253" spans="2:62" ht="15" hidden="1" x14ac:dyDescent="0.25">
      <c r="B253" s="153"/>
      <c r="D253" s="142"/>
      <c r="E253" s="155" t="s">
        <v>146</v>
      </c>
      <c r="F253" s="143" t="s">
        <v>22</v>
      </c>
      <c r="G253" s="177">
        <v>66.7</v>
      </c>
      <c r="H253" s="177">
        <v>65.5</v>
      </c>
      <c r="I253" s="177">
        <v>64.3</v>
      </c>
      <c r="J253" s="177">
        <v>63.1</v>
      </c>
      <c r="K253" s="177">
        <v>61.9</v>
      </c>
      <c r="L253" s="177">
        <v>60.7</v>
      </c>
      <c r="M253" s="177">
        <v>59.5</v>
      </c>
      <c r="N253" s="177">
        <v>58.3</v>
      </c>
      <c r="O253" s="177">
        <v>57.1</v>
      </c>
      <c r="P253" s="177">
        <v>55.9</v>
      </c>
      <c r="Q253" s="177">
        <v>54.7</v>
      </c>
      <c r="R253" s="177">
        <v>53.5</v>
      </c>
      <c r="S253" s="177">
        <v>52.3</v>
      </c>
      <c r="T253" s="177">
        <v>51.1</v>
      </c>
      <c r="U253" s="177">
        <v>50.6</v>
      </c>
      <c r="V253" s="177">
        <v>50</v>
      </c>
      <c r="W253" s="177">
        <v>49.5</v>
      </c>
      <c r="X253" s="177">
        <v>48.9</v>
      </c>
      <c r="Y253" s="177">
        <v>48.4</v>
      </c>
      <c r="Z253" s="177">
        <v>47.8</v>
      </c>
      <c r="AA253" s="177">
        <v>47.3</v>
      </c>
      <c r="AB253" s="177">
        <v>46.7</v>
      </c>
      <c r="AC253" s="177">
        <v>46.2</v>
      </c>
      <c r="AD253" s="177">
        <v>45.6</v>
      </c>
      <c r="AE253" s="177">
        <v>45.1</v>
      </c>
      <c r="AF253" s="177">
        <v>44.5</v>
      </c>
      <c r="AG253" s="177">
        <v>44</v>
      </c>
      <c r="AH253" s="177">
        <v>43.5</v>
      </c>
      <c r="AI253" s="177">
        <v>42.9</v>
      </c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</row>
    <row r="254" spans="2:62" ht="15" hidden="1" x14ac:dyDescent="0.25">
      <c r="B254" s="153"/>
      <c r="D254" s="142"/>
      <c r="E254" s="155" t="s">
        <v>146</v>
      </c>
      <c r="F254" s="143" t="s">
        <v>129</v>
      </c>
      <c r="G254" s="177">
        <v>66.7</v>
      </c>
      <c r="H254" s="177">
        <v>66.099999999999994</v>
      </c>
      <c r="I254" s="177">
        <v>65.5</v>
      </c>
      <c r="J254" s="177">
        <v>64.900000000000006</v>
      </c>
      <c r="K254" s="177">
        <v>64.3</v>
      </c>
      <c r="L254" s="177">
        <v>63.7</v>
      </c>
      <c r="M254" s="177">
        <v>63.1</v>
      </c>
      <c r="N254" s="177">
        <v>62.5</v>
      </c>
      <c r="O254" s="177">
        <v>61.9</v>
      </c>
      <c r="P254" s="177">
        <v>61.3</v>
      </c>
      <c r="Q254" s="177">
        <v>60.7</v>
      </c>
      <c r="R254" s="177">
        <v>60.1</v>
      </c>
      <c r="S254" s="177">
        <v>59.5</v>
      </c>
      <c r="T254" s="177">
        <v>58.9</v>
      </c>
      <c r="U254" s="177">
        <v>58.3</v>
      </c>
      <c r="V254" s="177">
        <v>57.7</v>
      </c>
      <c r="W254" s="177">
        <v>57.1</v>
      </c>
      <c r="X254" s="177">
        <v>56.5</v>
      </c>
      <c r="Y254" s="177">
        <v>55.9</v>
      </c>
      <c r="Z254" s="177">
        <v>55.3</v>
      </c>
      <c r="AA254" s="177">
        <v>54.8</v>
      </c>
      <c r="AB254" s="177">
        <v>54.2</v>
      </c>
      <c r="AC254" s="177">
        <v>53.6</v>
      </c>
      <c r="AD254" s="177">
        <v>53</v>
      </c>
      <c r="AE254" s="177">
        <v>52.4</v>
      </c>
      <c r="AF254" s="177">
        <v>51.8</v>
      </c>
      <c r="AG254" s="177">
        <v>51.2</v>
      </c>
      <c r="AH254" s="177">
        <v>50.6</v>
      </c>
      <c r="AI254" s="177">
        <v>50</v>
      </c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</row>
    <row r="255" spans="2:62" ht="15.75" hidden="1" thickTop="1" x14ac:dyDescent="0.25">
      <c r="B255" s="153"/>
      <c r="D255" s="142"/>
      <c r="E255" s="155" t="s">
        <v>147</v>
      </c>
      <c r="F255" s="143" t="s">
        <v>128</v>
      </c>
      <c r="G255" s="176">
        <v>79</v>
      </c>
      <c r="H255" s="176">
        <v>77.3</v>
      </c>
      <c r="I255" s="176">
        <v>75.599999999999994</v>
      </c>
      <c r="J255" s="176">
        <v>73.900000000000006</v>
      </c>
      <c r="K255" s="176">
        <v>72.2</v>
      </c>
      <c r="L255" s="176">
        <v>70.400000000000006</v>
      </c>
      <c r="M255" s="176">
        <v>68.7</v>
      </c>
      <c r="N255" s="176">
        <v>67</v>
      </c>
      <c r="O255" s="176">
        <v>65.3</v>
      </c>
      <c r="P255" s="176">
        <v>63.6</v>
      </c>
      <c r="Q255" s="176">
        <v>61.8</v>
      </c>
      <c r="R255" s="176">
        <v>60.1</v>
      </c>
      <c r="S255" s="176">
        <v>58.4</v>
      </c>
      <c r="T255" s="176">
        <v>56.7</v>
      </c>
      <c r="U255" s="176">
        <v>56</v>
      </c>
      <c r="V255" s="176">
        <v>55.4</v>
      </c>
      <c r="W255" s="176">
        <v>54.7</v>
      </c>
      <c r="X255" s="176">
        <v>54.1</v>
      </c>
      <c r="Y255" s="176">
        <v>53.4</v>
      </c>
      <c r="Z255" s="176">
        <v>52.8</v>
      </c>
      <c r="AA255" s="176">
        <v>52.2</v>
      </c>
      <c r="AB255" s="176">
        <v>51.5</v>
      </c>
      <c r="AC255" s="176">
        <v>50.9</v>
      </c>
      <c r="AD255" s="176">
        <v>50.2</v>
      </c>
      <c r="AE255" s="176">
        <v>49.6</v>
      </c>
      <c r="AF255" s="176">
        <v>48.9</v>
      </c>
      <c r="AG255" s="176">
        <v>48.3</v>
      </c>
      <c r="AH255" s="176">
        <v>47.6</v>
      </c>
      <c r="AI255" s="176">
        <v>47</v>
      </c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</row>
    <row r="256" spans="2:62" ht="15" hidden="1" x14ac:dyDescent="0.25">
      <c r="B256" s="153"/>
      <c r="D256" s="142" t="s">
        <v>154</v>
      </c>
      <c r="E256" s="155" t="s">
        <v>147</v>
      </c>
      <c r="F256" s="143" t="s">
        <v>22</v>
      </c>
      <c r="G256" s="177">
        <v>79</v>
      </c>
      <c r="H256" s="177">
        <v>77.8</v>
      </c>
      <c r="I256" s="177">
        <v>76.599999999999994</v>
      </c>
      <c r="J256" s="177">
        <v>75.400000000000006</v>
      </c>
      <c r="K256" s="177">
        <v>74.2</v>
      </c>
      <c r="L256" s="177">
        <v>73</v>
      </c>
      <c r="M256" s="177">
        <v>71.8</v>
      </c>
      <c r="N256" s="177">
        <v>70.5</v>
      </c>
      <c r="O256" s="177">
        <v>69.3</v>
      </c>
      <c r="P256" s="177">
        <v>68.099999999999994</v>
      </c>
      <c r="Q256" s="177">
        <v>66.900000000000006</v>
      </c>
      <c r="R256" s="177">
        <v>65.7</v>
      </c>
      <c r="S256" s="177">
        <v>64.5</v>
      </c>
      <c r="T256" s="177">
        <v>63.3</v>
      </c>
      <c r="U256" s="177">
        <v>62.6</v>
      </c>
      <c r="V256" s="177">
        <v>61.9</v>
      </c>
      <c r="W256" s="177">
        <v>61.2</v>
      </c>
      <c r="X256" s="177">
        <v>60.6</v>
      </c>
      <c r="Y256" s="177">
        <v>59.9</v>
      </c>
      <c r="Z256" s="177">
        <v>59.2</v>
      </c>
      <c r="AA256" s="177">
        <v>58.5</v>
      </c>
      <c r="AB256" s="177">
        <v>57.9</v>
      </c>
      <c r="AC256" s="177">
        <v>57.2</v>
      </c>
      <c r="AD256" s="177">
        <v>56.5</v>
      </c>
      <c r="AE256" s="177">
        <v>55.8</v>
      </c>
      <c r="AF256" s="177">
        <v>55.2</v>
      </c>
      <c r="AG256" s="177">
        <v>54.5</v>
      </c>
      <c r="AH256" s="177">
        <v>53.8</v>
      </c>
      <c r="AI256" s="177">
        <v>53.1</v>
      </c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</row>
    <row r="257" spans="2:62" ht="15" hidden="1" x14ac:dyDescent="0.25">
      <c r="B257" s="153"/>
      <c r="D257" s="142"/>
      <c r="E257" s="155" t="s">
        <v>147</v>
      </c>
      <c r="F257" s="143" t="s">
        <v>129</v>
      </c>
      <c r="G257" s="177">
        <v>79</v>
      </c>
      <c r="H257" s="177">
        <v>78.3</v>
      </c>
      <c r="I257" s="177">
        <v>77.599999999999994</v>
      </c>
      <c r="J257" s="177">
        <v>76.900000000000006</v>
      </c>
      <c r="K257" s="177">
        <v>76.2</v>
      </c>
      <c r="L257" s="177">
        <v>75.5</v>
      </c>
      <c r="M257" s="177">
        <v>74.8</v>
      </c>
      <c r="N257" s="177">
        <v>74.099999999999994</v>
      </c>
      <c r="O257" s="177">
        <v>73.400000000000006</v>
      </c>
      <c r="P257" s="177">
        <v>72.7</v>
      </c>
      <c r="Q257" s="177">
        <v>72</v>
      </c>
      <c r="R257" s="177">
        <v>71.3</v>
      </c>
      <c r="S257" s="177">
        <v>70.599999999999994</v>
      </c>
      <c r="T257" s="177">
        <v>69.900000000000006</v>
      </c>
      <c r="U257" s="177">
        <v>69.2</v>
      </c>
      <c r="V257" s="177">
        <v>68.400000000000006</v>
      </c>
      <c r="W257" s="177">
        <v>67.7</v>
      </c>
      <c r="X257" s="177">
        <v>67</v>
      </c>
      <c r="Y257" s="177">
        <v>66.3</v>
      </c>
      <c r="Z257" s="177">
        <v>65.599999999999994</v>
      </c>
      <c r="AA257" s="177">
        <v>64.900000000000006</v>
      </c>
      <c r="AB257" s="177">
        <v>64.2</v>
      </c>
      <c r="AC257" s="177">
        <v>63.5</v>
      </c>
      <c r="AD257" s="177">
        <v>62.8</v>
      </c>
      <c r="AE257" s="177">
        <v>62.1</v>
      </c>
      <c r="AF257" s="177">
        <v>61.4</v>
      </c>
      <c r="AG257" s="177">
        <v>60.7</v>
      </c>
      <c r="AH257" s="177">
        <v>60</v>
      </c>
      <c r="AI257" s="177">
        <v>59.3</v>
      </c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</row>
    <row r="258" spans="2:62" ht="15" x14ac:dyDescent="0.25">
      <c r="B258" s="153"/>
      <c r="D258" s="168"/>
      <c r="E258" s="155"/>
      <c r="F258" s="155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/>
    </row>
    <row r="259" spans="2:62" ht="15" x14ac:dyDescent="0.25">
      <c r="B259" s="153"/>
      <c r="G259" s="141">
        <v>2022</v>
      </c>
      <c r="H259" s="141">
        <v>2023</v>
      </c>
      <c r="I259" s="141">
        <v>2024</v>
      </c>
      <c r="J259" s="141">
        <v>2025</v>
      </c>
      <c r="K259" s="141">
        <v>2026</v>
      </c>
      <c r="L259" s="141">
        <v>2027</v>
      </c>
      <c r="M259" s="141">
        <v>2028</v>
      </c>
      <c r="N259" s="141">
        <v>2029</v>
      </c>
      <c r="O259" s="141">
        <v>2030</v>
      </c>
      <c r="P259" s="141">
        <v>2031</v>
      </c>
      <c r="Q259" s="141">
        <v>2032</v>
      </c>
      <c r="R259" s="141">
        <v>2033</v>
      </c>
      <c r="S259" s="141">
        <v>2034</v>
      </c>
      <c r="T259" s="141">
        <v>2035</v>
      </c>
      <c r="U259" s="141">
        <v>2036</v>
      </c>
      <c r="V259" s="141">
        <v>2037</v>
      </c>
      <c r="W259" s="141">
        <v>2038</v>
      </c>
      <c r="X259" s="141">
        <v>2039</v>
      </c>
      <c r="Y259" s="141">
        <v>2040</v>
      </c>
      <c r="Z259" s="141">
        <v>2041</v>
      </c>
      <c r="AA259" s="141">
        <v>2042</v>
      </c>
      <c r="AB259" s="141">
        <v>2043</v>
      </c>
      <c r="AC259" s="141">
        <v>2044</v>
      </c>
      <c r="AD259" s="141">
        <v>2045</v>
      </c>
      <c r="AE259" s="141">
        <v>2046</v>
      </c>
      <c r="AF259" s="141">
        <v>2047</v>
      </c>
      <c r="AG259" s="141">
        <v>2048</v>
      </c>
      <c r="AH259" s="141">
        <v>2049</v>
      </c>
      <c r="AI259" s="141">
        <v>2050</v>
      </c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</row>
    <row r="260" spans="2:62" ht="15" hidden="1" customHeight="1" x14ac:dyDescent="0.25">
      <c r="B260" s="153"/>
      <c r="D260" s="142" t="s">
        <v>155</v>
      </c>
      <c r="E260" s="156" t="s">
        <v>17</v>
      </c>
      <c r="F260" s="143" t="s">
        <v>128</v>
      </c>
      <c r="G260" s="179">
        <v>6.94</v>
      </c>
      <c r="H260" s="179">
        <v>6.94</v>
      </c>
      <c r="I260" s="179">
        <v>6.94</v>
      </c>
      <c r="J260" s="179">
        <v>6.94</v>
      </c>
      <c r="K260" s="179">
        <v>6.94</v>
      </c>
      <c r="L260" s="179">
        <v>6.94</v>
      </c>
      <c r="M260" s="179">
        <v>6.94</v>
      </c>
      <c r="N260" s="179">
        <v>6.94</v>
      </c>
      <c r="O260" s="179">
        <v>6.94</v>
      </c>
      <c r="P260" s="179">
        <v>6.94</v>
      </c>
      <c r="Q260" s="179">
        <v>6.94</v>
      </c>
      <c r="R260" s="179">
        <v>6.94</v>
      </c>
      <c r="S260" s="179">
        <v>6.94</v>
      </c>
      <c r="T260" s="179">
        <v>6.94</v>
      </c>
      <c r="U260" s="179">
        <v>6.94</v>
      </c>
      <c r="V260" s="179">
        <v>6.94</v>
      </c>
      <c r="W260" s="179">
        <v>6.94</v>
      </c>
      <c r="X260" s="179">
        <v>6.94</v>
      </c>
      <c r="Y260" s="179">
        <v>6.94</v>
      </c>
      <c r="Z260" s="179">
        <v>6.94</v>
      </c>
      <c r="AA260" s="179">
        <v>6.94</v>
      </c>
      <c r="AB260" s="179">
        <v>6.94</v>
      </c>
      <c r="AC260" s="179">
        <v>6.94</v>
      </c>
      <c r="AD260" s="179">
        <v>6.94</v>
      </c>
      <c r="AE260" s="179">
        <v>6.94</v>
      </c>
      <c r="AF260" s="179">
        <v>6.94</v>
      </c>
      <c r="AG260" s="179">
        <v>6.94</v>
      </c>
      <c r="AH260" s="179">
        <v>6.94</v>
      </c>
      <c r="AI260" s="179">
        <v>6.94</v>
      </c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</row>
    <row r="261" spans="2:62" ht="15" x14ac:dyDescent="0.25">
      <c r="B261" s="153"/>
      <c r="D261" s="142"/>
      <c r="E261" s="155" t="s">
        <v>17</v>
      </c>
      <c r="F261" s="143" t="s">
        <v>22</v>
      </c>
      <c r="G261" s="178">
        <v>6.94</v>
      </c>
      <c r="H261" s="178">
        <v>6.94</v>
      </c>
      <c r="I261" s="178">
        <v>6.94</v>
      </c>
      <c r="J261" s="178">
        <v>6.94</v>
      </c>
      <c r="K261" s="178">
        <v>6.94</v>
      </c>
      <c r="L261" s="178">
        <v>6.94</v>
      </c>
      <c r="M261" s="178">
        <v>6.94</v>
      </c>
      <c r="N261" s="178">
        <v>6.94</v>
      </c>
      <c r="O261" s="178">
        <v>6.94</v>
      </c>
      <c r="P261" s="178">
        <v>6.94</v>
      </c>
      <c r="Q261" s="178">
        <v>6.94</v>
      </c>
      <c r="R261" s="178">
        <v>6.94</v>
      </c>
      <c r="S261" s="178">
        <v>6.94</v>
      </c>
      <c r="T261" s="178">
        <v>6.94</v>
      </c>
      <c r="U261" s="178">
        <v>6.94</v>
      </c>
      <c r="V261" s="178">
        <v>6.94</v>
      </c>
      <c r="W261" s="178">
        <v>6.94</v>
      </c>
      <c r="X261" s="178">
        <v>6.94</v>
      </c>
      <c r="Y261" s="178">
        <v>6.94</v>
      </c>
      <c r="Z261" s="178">
        <v>6.94</v>
      </c>
      <c r="AA261" s="178">
        <v>6.94</v>
      </c>
      <c r="AB261" s="178">
        <v>6.94</v>
      </c>
      <c r="AC261" s="178">
        <v>6.94</v>
      </c>
      <c r="AD261" s="178">
        <v>6.94</v>
      </c>
      <c r="AE261" s="178">
        <v>6.94</v>
      </c>
      <c r="AF261" s="178">
        <v>6.94</v>
      </c>
      <c r="AG261" s="178">
        <v>6.94</v>
      </c>
      <c r="AH261" s="178">
        <v>6.94</v>
      </c>
      <c r="AI261" s="178">
        <v>6.94</v>
      </c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</row>
    <row r="262" spans="2:62" ht="15" hidden="1" x14ac:dyDescent="0.25">
      <c r="B262" s="153"/>
      <c r="D262" s="142"/>
      <c r="E262" s="155" t="s">
        <v>17</v>
      </c>
      <c r="F262" s="143" t="s">
        <v>129</v>
      </c>
      <c r="G262" s="178">
        <v>6.94</v>
      </c>
      <c r="H262" s="178">
        <v>6.94</v>
      </c>
      <c r="I262" s="178">
        <v>6.94</v>
      </c>
      <c r="J262" s="178">
        <v>6.94</v>
      </c>
      <c r="K262" s="178">
        <v>6.94</v>
      </c>
      <c r="L262" s="178">
        <v>6.94</v>
      </c>
      <c r="M262" s="178">
        <v>6.94</v>
      </c>
      <c r="N262" s="178">
        <v>6.94</v>
      </c>
      <c r="O262" s="178">
        <v>6.94</v>
      </c>
      <c r="P262" s="178">
        <v>6.94</v>
      </c>
      <c r="Q262" s="178">
        <v>6.94</v>
      </c>
      <c r="R262" s="178">
        <v>6.94</v>
      </c>
      <c r="S262" s="178">
        <v>6.94</v>
      </c>
      <c r="T262" s="178">
        <v>6.94</v>
      </c>
      <c r="U262" s="178">
        <v>6.94</v>
      </c>
      <c r="V262" s="178">
        <v>6.94</v>
      </c>
      <c r="W262" s="178">
        <v>6.94</v>
      </c>
      <c r="X262" s="178">
        <v>6.94</v>
      </c>
      <c r="Y262" s="178">
        <v>6.94</v>
      </c>
      <c r="Z262" s="178">
        <v>6.94</v>
      </c>
      <c r="AA262" s="178">
        <v>6.94</v>
      </c>
      <c r="AB262" s="178">
        <v>6.94</v>
      </c>
      <c r="AC262" s="178">
        <v>6.94</v>
      </c>
      <c r="AD262" s="178">
        <v>6.94</v>
      </c>
      <c r="AE262" s="178">
        <v>6.94</v>
      </c>
      <c r="AF262" s="178">
        <v>6.94</v>
      </c>
      <c r="AG262" s="178">
        <v>6.94</v>
      </c>
      <c r="AH262" s="178">
        <v>6.94</v>
      </c>
      <c r="AI262" s="178">
        <v>6.94</v>
      </c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</row>
    <row r="263" spans="2:62" ht="15" hidden="1" customHeight="1" x14ac:dyDescent="0.25">
      <c r="B263" s="153"/>
      <c r="D263" s="142"/>
      <c r="E263" s="155" t="s">
        <v>18</v>
      </c>
      <c r="F263" s="143" t="s">
        <v>128</v>
      </c>
      <c r="G263" s="179">
        <v>2.17</v>
      </c>
      <c r="H263" s="179">
        <v>2.15</v>
      </c>
      <c r="I263" s="179">
        <v>2.13</v>
      </c>
      <c r="J263" s="179">
        <v>2.1</v>
      </c>
      <c r="K263" s="179">
        <v>2.08</v>
      </c>
      <c r="L263" s="179">
        <v>2.06</v>
      </c>
      <c r="M263" s="179">
        <v>2.04</v>
      </c>
      <c r="N263" s="179">
        <v>2.02</v>
      </c>
      <c r="O263" s="179">
        <v>2</v>
      </c>
      <c r="P263" s="179">
        <v>1.98</v>
      </c>
      <c r="Q263" s="179">
        <v>1.95</v>
      </c>
      <c r="R263" s="179">
        <v>1.93</v>
      </c>
      <c r="S263" s="179">
        <v>1.91</v>
      </c>
      <c r="T263" s="179">
        <v>1.89</v>
      </c>
      <c r="U263" s="179">
        <v>1.88</v>
      </c>
      <c r="V263" s="179">
        <v>1.87</v>
      </c>
      <c r="W263" s="179">
        <v>1.85</v>
      </c>
      <c r="X263" s="179">
        <v>1.84</v>
      </c>
      <c r="Y263" s="179">
        <v>1.83</v>
      </c>
      <c r="Z263" s="179">
        <v>1.82</v>
      </c>
      <c r="AA263" s="179">
        <v>1.8</v>
      </c>
      <c r="AB263" s="179">
        <v>1.79</v>
      </c>
      <c r="AC263" s="179">
        <v>1.78</v>
      </c>
      <c r="AD263" s="179">
        <v>1.76</v>
      </c>
      <c r="AE263" s="179">
        <v>1.75</v>
      </c>
      <c r="AF263" s="179">
        <v>1.74</v>
      </c>
      <c r="AG263" s="179">
        <v>1.73</v>
      </c>
      <c r="AH263" s="179">
        <v>1.71</v>
      </c>
      <c r="AI263" s="179">
        <v>1.7</v>
      </c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</row>
    <row r="264" spans="2:62" ht="15" x14ac:dyDescent="0.25">
      <c r="B264" s="153"/>
      <c r="D264" s="142"/>
      <c r="E264" s="161" t="s">
        <v>19</v>
      </c>
      <c r="F264" s="162" t="s">
        <v>22</v>
      </c>
      <c r="G264" s="180">
        <v>2.17</v>
      </c>
      <c r="H264" s="180">
        <v>2.15</v>
      </c>
      <c r="I264" s="180">
        <v>2.14</v>
      </c>
      <c r="J264" s="180">
        <v>2.12</v>
      </c>
      <c r="K264" s="180">
        <v>2.1</v>
      </c>
      <c r="L264" s="180">
        <v>2.09</v>
      </c>
      <c r="M264" s="180">
        <v>2.0699999999999998</v>
      </c>
      <c r="N264" s="180">
        <v>2.06</v>
      </c>
      <c r="O264" s="180">
        <v>2.04</v>
      </c>
      <c r="P264" s="180">
        <v>2.02</v>
      </c>
      <c r="Q264" s="180">
        <v>2.0099999999999998</v>
      </c>
      <c r="R264" s="180">
        <v>1.99</v>
      </c>
      <c r="S264" s="180">
        <v>1.98</v>
      </c>
      <c r="T264" s="180">
        <v>1.96</v>
      </c>
      <c r="U264" s="180">
        <v>1.95</v>
      </c>
      <c r="V264" s="180">
        <v>1.94</v>
      </c>
      <c r="W264" s="180">
        <v>1.93</v>
      </c>
      <c r="X264" s="180">
        <v>1.91</v>
      </c>
      <c r="Y264" s="180">
        <v>1.9</v>
      </c>
      <c r="Z264" s="180">
        <v>1.89</v>
      </c>
      <c r="AA264" s="180">
        <v>1.88</v>
      </c>
      <c r="AB264" s="180">
        <v>1.87</v>
      </c>
      <c r="AC264" s="180">
        <v>1.86</v>
      </c>
      <c r="AD264" s="180">
        <v>1.85</v>
      </c>
      <c r="AE264" s="180">
        <v>1.83</v>
      </c>
      <c r="AF264" s="180">
        <v>1.82</v>
      </c>
      <c r="AG264" s="180">
        <v>1.81</v>
      </c>
      <c r="AH264" s="180">
        <v>1.8</v>
      </c>
      <c r="AI264" s="180">
        <v>1.79</v>
      </c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</row>
    <row r="265" spans="2:62" ht="15" x14ac:dyDescent="0.25">
      <c r="B265" s="153"/>
      <c r="D265" s="142"/>
      <c r="E265" s="155" t="s">
        <v>18</v>
      </c>
      <c r="F265" s="143" t="s">
        <v>22</v>
      </c>
      <c r="G265" s="178">
        <v>2.17</v>
      </c>
      <c r="H265" s="178">
        <v>2.15</v>
      </c>
      <c r="I265" s="178">
        <v>2.14</v>
      </c>
      <c r="J265" s="178">
        <v>2.12</v>
      </c>
      <c r="K265" s="178">
        <v>2.1</v>
      </c>
      <c r="L265" s="178">
        <v>2.09</v>
      </c>
      <c r="M265" s="178">
        <v>2.0699999999999998</v>
      </c>
      <c r="N265" s="178">
        <v>2.06</v>
      </c>
      <c r="O265" s="178">
        <v>2.04</v>
      </c>
      <c r="P265" s="178">
        <v>2.02</v>
      </c>
      <c r="Q265" s="178">
        <v>2.0099999999999998</v>
      </c>
      <c r="R265" s="178">
        <v>1.99</v>
      </c>
      <c r="S265" s="178">
        <v>1.98</v>
      </c>
      <c r="T265" s="178">
        <v>1.96</v>
      </c>
      <c r="U265" s="178">
        <v>1.95</v>
      </c>
      <c r="V265" s="178">
        <v>1.94</v>
      </c>
      <c r="W265" s="178">
        <v>1.93</v>
      </c>
      <c r="X265" s="178">
        <v>1.91</v>
      </c>
      <c r="Y265" s="178">
        <v>1.9</v>
      </c>
      <c r="Z265" s="178">
        <v>1.89</v>
      </c>
      <c r="AA265" s="178">
        <v>1.88</v>
      </c>
      <c r="AB265" s="178">
        <v>1.87</v>
      </c>
      <c r="AC265" s="178">
        <v>1.86</v>
      </c>
      <c r="AD265" s="178">
        <v>1.85</v>
      </c>
      <c r="AE265" s="178">
        <v>1.83</v>
      </c>
      <c r="AF265" s="178">
        <v>1.82</v>
      </c>
      <c r="AG265" s="178">
        <v>1.81</v>
      </c>
      <c r="AH265" s="178">
        <v>1.8</v>
      </c>
      <c r="AI265" s="178">
        <v>1.79</v>
      </c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</row>
    <row r="266" spans="2:62" ht="15" hidden="1" x14ac:dyDescent="0.25">
      <c r="B266" s="153"/>
      <c r="D266" s="142"/>
      <c r="E266" s="155" t="s">
        <v>18</v>
      </c>
      <c r="F266" s="143" t="s">
        <v>129</v>
      </c>
      <c r="G266" s="178">
        <v>2.17</v>
      </c>
      <c r="H266" s="178">
        <v>2.16</v>
      </c>
      <c r="I266" s="178">
        <v>2.15</v>
      </c>
      <c r="J266" s="178">
        <v>2.14</v>
      </c>
      <c r="K266" s="178">
        <v>2.13</v>
      </c>
      <c r="L266" s="178">
        <v>2.12</v>
      </c>
      <c r="M266" s="178">
        <v>2.11</v>
      </c>
      <c r="N266" s="178">
        <v>2.09</v>
      </c>
      <c r="O266" s="178">
        <v>2.08</v>
      </c>
      <c r="P266" s="178">
        <v>2.0699999999999998</v>
      </c>
      <c r="Q266" s="178">
        <v>2.06</v>
      </c>
      <c r="R266" s="178">
        <v>2.0499999999999998</v>
      </c>
      <c r="S266" s="178">
        <v>2.04</v>
      </c>
      <c r="T266" s="178">
        <v>2.0299999999999998</v>
      </c>
      <c r="U266" s="178">
        <v>2.02</v>
      </c>
      <c r="V266" s="178">
        <v>2.0099999999999998</v>
      </c>
      <c r="W266" s="178">
        <v>2</v>
      </c>
      <c r="X266" s="178">
        <v>1.99</v>
      </c>
      <c r="Y266" s="178">
        <v>1.98</v>
      </c>
      <c r="Z266" s="178">
        <v>1.97</v>
      </c>
      <c r="AA266" s="178">
        <v>1.96</v>
      </c>
      <c r="AB266" s="178">
        <v>1.95</v>
      </c>
      <c r="AC266" s="178">
        <v>1.94</v>
      </c>
      <c r="AD266" s="178">
        <v>1.93</v>
      </c>
      <c r="AE266" s="178">
        <v>1.92</v>
      </c>
      <c r="AF266" s="178">
        <v>1.91</v>
      </c>
      <c r="AG266" s="178">
        <v>1.9</v>
      </c>
      <c r="AH266" s="178">
        <v>1.88</v>
      </c>
      <c r="AI266" s="178">
        <v>1.87</v>
      </c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</row>
    <row r="267" spans="2:62" ht="15.75" hidden="1" thickTop="1" x14ac:dyDescent="0.25">
      <c r="B267" s="153"/>
      <c r="D267" s="142"/>
      <c r="E267" s="155" t="s">
        <v>141</v>
      </c>
      <c r="F267" s="143" t="s">
        <v>128</v>
      </c>
      <c r="G267" s="179">
        <v>2.16</v>
      </c>
      <c r="H267" s="179">
        <v>2.14</v>
      </c>
      <c r="I267" s="179">
        <v>2.12</v>
      </c>
      <c r="J267" s="179">
        <v>2.1</v>
      </c>
      <c r="K267" s="179">
        <v>2.08</v>
      </c>
      <c r="L267" s="179">
        <v>2.06</v>
      </c>
      <c r="M267" s="179">
        <v>2.04</v>
      </c>
      <c r="N267" s="179">
        <v>2.02</v>
      </c>
      <c r="O267" s="179">
        <v>2</v>
      </c>
      <c r="P267" s="179">
        <v>1.97</v>
      </c>
      <c r="Q267" s="179">
        <v>1.95</v>
      </c>
      <c r="R267" s="179">
        <v>1.93</v>
      </c>
      <c r="S267" s="179">
        <v>1.91</v>
      </c>
      <c r="T267" s="179">
        <v>1.89</v>
      </c>
      <c r="U267" s="179">
        <v>1.88</v>
      </c>
      <c r="V267" s="179">
        <v>1.87</v>
      </c>
      <c r="W267" s="179">
        <v>1.85</v>
      </c>
      <c r="X267" s="179">
        <v>1.84</v>
      </c>
      <c r="Y267" s="179">
        <v>1.83</v>
      </c>
      <c r="Z267" s="179">
        <v>1.82</v>
      </c>
      <c r="AA267" s="179">
        <v>1.8</v>
      </c>
      <c r="AB267" s="179">
        <v>1.79</v>
      </c>
      <c r="AC267" s="179">
        <v>1.78</v>
      </c>
      <c r="AD267" s="179">
        <v>1.76</v>
      </c>
      <c r="AE267" s="179">
        <v>1.75</v>
      </c>
      <c r="AF267" s="179">
        <v>1.74</v>
      </c>
      <c r="AG267" s="179">
        <v>1.73</v>
      </c>
      <c r="AH267" s="179">
        <v>1.71</v>
      </c>
      <c r="AI267" s="179">
        <v>1.7</v>
      </c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</row>
    <row r="268" spans="2:62" ht="15" hidden="1" x14ac:dyDescent="0.25">
      <c r="B268" s="153"/>
      <c r="D268" s="142"/>
      <c r="E268" s="155" t="s">
        <v>141</v>
      </c>
      <c r="F268" s="143" t="s">
        <v>22</v>
      </c>
      <c r="G268" s="178">
        <v>2.16</v>
      </c>
      <c r="H268" s="178">
        <v>2.15</v>
      </c>
      <c r="I268" s="178">
        <v>2.13</v>
      </c>
      <c r="J268" s="178">
        <v>2.12</v>
      </c>
      <c r="K268" s="178">
        <v>2.1</v>
      </c>
      <c r="L268" s="178">
        <v>2.08</v>
      </c>
      <c r="M268" s="178">
        <v>2.0699999999999998</v>
      </c>
      <c r="N268" s="178">
        <v>2.0499999999999998</v>
      </c>
      <c r="O268" s="178">
        <v>2.04</v>
      </c>
      <c r="P268" s="178">
        <v>2.02</v>
      </c>
      <c r="Q268" s="178">
        <v>2.0099999999999998</v>
      </c>
      <c r="R268" s="178">
        <v>1.99</v>
      </c>
      <c r="S268" s="178">
        <v>1.97</v>
      </c>
      <c r="T268" s="178">
        <v>1.96</v>
      </c>
      <c r="U268" s="178">
        <v>1.95</v>
      </c>
      <c r="V268" s="178">
        <v>1.93</v>
      </c>
      <c r="W268" s="178">
        <v>1.92</v>
      </c>
      <c r="X268" s="178">
        <v>1.91</v>
      </c>
      <c r="Y268" s="178">
        <v>1.9</v>
      </c>
      <c r="Z268" s="178">
        <v>1.89</v>
      </c>
      <c r="AA268" s="178">
        <v>1.88</v>
      </c>
      <c r="AB268" s="178">
        <v>1.86</v>
      </c>
      <c r="AC268" s="178">
        <v>1.85</v>
      </c>
      <c r="AD268" s="178">
        <v>1.84</v>
      </c>
      <c r="AE268" s="178">
        <v>1.83</v>
      </c>
      <c r="AF268" s="178">
        <v>1.82</v>
      </c>
      <c r="AG268" s="178">
        <v>1.81</v>
      </c>
      <c r="AH268" s="178">
        <v>1.79</v>
      </c>
      <c r="AI268" s="178">
        <v>1.78</v>
      </c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</row>
    <row r="269" spans="2:62" ht="15" hidden="1" x14ac:dyDescent="0.25">
      <c r="B269" s="153"/>
      <c r="D269" s="142"/>
      <c r="E269" s="155" t="s">
        <v>141</v>
      </c>
      <c r="F269" s="143" t="s">
        <v>129</v>
      </c>
      <c r="G269" s="178">
        <v>2.16</v>
      </c>
      <c r="H269" s="178">
        <v>2.15</v>
      </c>
      <c r="I269" s="178">
        <v>2.14</v>
      </c>
      <c r="J269" s="178">
        <v>2.13</v>
      </c>
      <c r="K269" s="178">
        <v>2.12</v>
      </c>
      <c r="L269" s="178">
        <v>2.11</v>
      </c>
      <c r="M269" s="178">
        <v>2.1</v>
      </c>
      <c r="N269" s="178">
        <v>2.09</v>
      </c>
      <c r="O269" s="178">
        <v>2.08</v>
      </c>
      <c r="P269" s="178">
        <v>2.0699999999999998</v>
      </c>
      <c r="Q269" s="178">
        <v>2.06</v>
      </c>
      <c r="R269" s="178">
        <v>2.0499999999999998</v>
      </c>
      <c r="S269" s="178">
        <v>2.04</v>
      </c>
      <c r="T269" s="178">
        <v>2.02</v>
      </c>
      <c r="U269" s="178">
        <v>2.0099999999999998</v>
      </c>
      <c r="V269" s="178">
        <v>2</v>
      </c>
      <c r="W269" s="178">
        <v>1.99</v>
      </c>
      <c r="X269" s="178">
        <v>1.98</v>
      </c>
      <c r="Y269" s="178">
        <v>1.97</v>
      </c>
      <c r="Z269" s="178">
        <v>1.96</v>
      </c>
      <c r="AA269" s="178">
        <v>1.95</v>
      </c>
      <c r="AB269" s="178">
        <v>1.94</v>
      </c>
      <c r="AC269" s="178">
        <v>1.93</v>
      </c>
      <c r="AD269" s="178">
        <v>1.92</v>
      </c>
      <c r="AE269" s="178">
        <v>1.91</v>
      </c>
      <c r="AF269" s="178">
        <v>1.89</v>
      </c>
      <c r="AG269" s="178">
        <v>1.88</v>
      </c>
      <c r="AH269" s="178">
        <v>1.87</v>
      </c>
      <c r="AI269" s="178">
        <v>1.86</v>
      </c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</row>
    <row r="270" spans="2:62" ht="15.75" hidden="1" thickTop="1" x14ac:dyDescent="0.25">
      <c r="B270" s="153"/>
      <c r="D270" s="142"/>
      <c r="E270" s="155" t="s">
        <v>20</v>
      </c>
      <c r="F270" s="143" t="s">
        <v>128</v>
      </c>
      <c r="G270" s="179">
        <v>2.5299999999999998</v>
      </c>
      <c r="H270" s="179">
        <v>2.52</v>
      </c>
      <c r="I270" s="179">
        <v>2.5</v>
      </c>
      <c r="J270" s="179">
        <v>2.48</v>
      </c>
      <c r="K270" s="179">
        <v>2.4700000000000002</v>
      </c>
      <c r="L270" s="179">
        <v>2.4500000000000002</v>
      </c>
      <c r="M270" s="179">
        <v>2.44</v>
      </c>
      <c r="N270" s="179">
        <v>2.42</v>
      </c>
      <c r="O270" s="179">
        <v>2.4</v>
      </c>
      <c r="P270" s="179">
        <v>2.39</v>
      </c>
      <c r="Q270" s="179">
        <v>2.37</v>
      </c>
      <c r="R270" s="179">
        <v>2.35</v>
      </c>
      <c r="S270" s="179">
        <v>2.34</v>
      </c>
      <c r="T270" s="179">
        <v>2.3199999999999998</v>
      </c>
      <c r="U270" s="179">
        <v>2.2999999999999998</v>
      </c>
      <c r="V270" s="179">
        <v>2.29</v>
      </c>
      <c r="W270" s="179">
        <v>2.27</v>
      </c>
      <c r="X270" s="179">
        <v>2.2599999999999998</v>
      </c>
      <c r="Y270" s="179">
        <v>2.2400000000000002</v>
      </c>
      <c r="Z270" s="179">
        <v>2.23</v>
      </c>
      <c r="AA270" s="179">
        <v>2.21</v>
      </c>
      <c r="AB270" s="179">
        <v>2.2000000000000002</v>
      </c>
      <c r="AC270" s="179">
        <v>2.1800000000000002</v>
      </c>
      <c r="AD270" s="179">
        <v>2.16</v>
      </c>
      <c r="AE270" s="179">
        <v>2.15</v>
      </c>
      <c r="AF270" s="179">
        <v>2.13</v>
      </c>
      <c r="AG270" s="179">
        <v>2.12</v>
      </c>
      <c r="AH270" s="179">
        <v>2.1</v>
      </c>
      <c r="AI270" s="179">
        <v>2.09</v>
      </c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</row>
    <row r="271" spans="2:62" ht="15" x14ac:dyDescent="0.25">
      <c r="B271" s="153"/>
      <c r="D271" s="142"/>
      <c r="E271" s="155" t="s">
        <v>20</v>
      </c>
      <c r="F271" s="143" t="s">
        <v>22</v>
      </c>
      <c r="G271" s="178">
        <v>2.5299999999999998</v>
      </c>
      <c r="H271" s="178">
        <v>2.52</v>
      </c>
      <c r="I271" s="178">
        <v>2.5</v>
      </c>
      <c r="J271" s="178">
        <v>2.4900000000000002</v>
      </c>
      <c r="K271" s="178">
        <v>2.48</v>
      </c>
      <c r="L271" s="178">
        <v>2.46</v>
      </c>
      <c r="M271" s="178">
        <v>2.4500000000000002</v>
      </c>
      <c r="N271" s="178">
        <v>2.4300000000000002</v>
      </c>
      <c r="O271" s="178">
        <v>2.42</v>
      </c>
      <c r="P271" s="178">
        <v>2.4</v>
      </c>
      <c r="Q271" s="178">
        <v>2.39</v>
      </c>
      <c r="R271" s="178">
        <v>2.37</v>
      </c>
      <c r="S271" s="178">
        <v>2.36</v>
      </c>
      <c r="T271" s="178">
        <v>2.35</v>
      </c>
      <c r="U271" s="178">
        <v>2.33</v>
      </c>
      <c r="V271" s="178">
        <v>2.3199999999999998</v>
      </c>
      <c r="W271" s="178">
        <v>2.2999999999999998</v>
      </c>
      <c r="X271" s="178">
        <v>2.29</v>
      </c>
      <c r="Y271" s="178">
        <v>2.27</v>
      </c>
      <c r="Z271" s="178">
        <v>2.2599999999999998</v>
      </c>
      <c r="AA271" s="178">
        <v>2.25</v>
      </c>
      <c r="AB271" s="178">
        <v>2.23</v>
      </c>
      <c r="AC271" s="178">
        <v>2.2200000000000002</v>
      </c>
      <c r="AD271" s="178">
        <v>2.2000000000000002</v>
      </c>
      <c r="AE271" s="178">
        <v>2.19</v>
      </c>
      <c r="AF271" s="178">
        <v>2.1800000000000002</v>
      </c>
      <c r="AG271" s="178">
        <v>2.16</v>
      </c>
      <c r="AH271" s="178">
        <v>2.15</v>
      </c>
      <c r="AI271" s="178">
        <v>2.13</v>
      </c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</row>
    <row r="272" spans="2:62" ht="15" hidden="1" x14ac:dyDescent="0.25">
      <c r="B272" s="153"/>
      <c r="D272" s="142"/>
      <c r="E272" s="155" t="s">
        <v>20</v>
      </c>
      <c r="F272" s="143" t="s">
        <v>129</v>
      </c>
      <c r="G272" s="178">
        <v>2.5299999999999998</v>
      </c>
      <c r="H272" s="178">
        <v>2.52</v>
      </c>
      <c r="I272" s="178">
        <v>2.5099999999999998</v>
      </c>
      <c r="J272" s="178">
        <v>2.5</v>
      </c>
      <c r="K272" s="178">
        <v>2.48</v>
      </c>
      <c r="L272" s="178">
        <v>2.4700000000000002</v>
      </c>
      <c r="M272" s="178">
        <v>2.46</v>
      </c>
      <c r="N272" s="178">
        <v>2.4500000000000002</v>
      </c>
      <c r="O272" s="178">
        <v>2.4300000000000002</v>
      </c>
      <c r="P272" s="178">
        <v>2.42</v>
      </c>
      <c r="Q272" s="178">
        <v>2.41</v>
      </c>
      <c r="R272" s="178">
        <v>2.4</v>
      </c>
      <c r="S272" s="178">
        <v>2.38</v>
      </c>
      <c r="T272" s="178">
        <v>2.37</v>
      </c>
      <c r="U272" s="178">
        <v>2.36</v>
      </c>
      <c r="V272" s="178">
        <v>2.34</v>
      </c>
      <c r="W272" s="178">
        <v>2.33</v>
      </c>
      <c r="X272" s="178">
        <v>2.3199999999999998</v>
      </c>
      <c r="Y272" s="178">
        <v>2.31</v>
      </c>
      <c r="Z272" s="178">
        <v>2.29</v>
      </c>
      <c r="AA272" s="178">
        <v>2.2799999999999998</v>
      </c>
      <c r="AB272" s="178">
        <v>2.27</v>
      </c>
      <c r="AC272" s="178">
        <v>2.2599999999999998</v>
      </c>
      <c r="AD272" s="178">
        <v>2.2400000000000002</v>
      </c>
      <c r="AE272" s="178">
        <v>2.23</v>
      </c>
      <c r="AF272" s="178">
        <v>2.2200000000000002</v>
      </c>
      <c r="AG272" s="178">
        <v>2.21</v>
      </c>
      <c r="AH272" s="178">
        <v>2.19</v>
      </c>
      <c r="AI272" s="178">
        <v>2.1800000000000002</v>
      </c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</row>
    <row r="273" spans="2:62" ht="15.75" hidden="1" thickTop="1" x14ac:dyDescent="0.25">
      <c r="B273" s="153"/>
      <c r="D273" s="142"/>
      <c r="E273" s="155" t="s">
        <v>142</v>
      </c>
      <c r="F273" s="143" t="s">
        <v>128</v>
      </c>
      <c r="G273" s="179">
        <v>5.1100000000000003</v>
      </c>
      <c r="H273" s="179">
        <v>4.99</v>
      </c>
      <c r="I273" s="179">
        <v>4.87</v>
      </c>
      <c r="J273" s="179">
        <v>4.74</v>
      </c>
      <c r="K273" s="179">
        <v>4.62</v>
      </c>
      <c r="L273" s="179">
        <v>4.49</v>
      </c>
      <c r="M273" s="179">
        <v>4.37</v>
      </c>
      <c r="N273" s="179">
        <v>4.24</v>
      </c>
      <c r="O273" s="179">
        <v>4.12</v>
      </c>
      <c r="P273" s="179">
        <v>3.99</v>
      </c>
      <c r="Q273" s="179">
        <v>3.87</v>
      </c>
      <c r="R273" s="179">
        <v>3.75</v>
      </c>
      <c r="S273" s="179">
        <v>3.62</v>
      </c>
      <c r="T273" s="179">
        <v>3.5</v>
      </c>
      <c r="U273" s="179">
        <v>3.47</v>
      </c>
      <c r="V273" s="179">
        <v>3.45</v>
      </c>
      <c r="W273" s="179">
        <v>3.42</v>
      </c>
      <c r="X273" s="179">
        <v>3.39</v>
      </c>
      <c r="Y273" s="179">
        <v>3.37</v>
      </c>
      <c r="Z273" s="179">
        <v>3.34</v>
      </c>
      <c r="AA273" s="179">
        <v>3.32</v>
      </c>
      <c r="AB273" s="179">
        <v>3.29</v>
      </c>
      <c r="AC273" s="179">
        <v>3.27</v>
      </c>
      <c r="AD273" s="179">
        <v>3.24</v>
      </c>
      <c r="AE273" s="179">
        <v>3.22</v>
      </c>
      <c r="AF273" s="179">
        <v>3.19</v>
      </c>
      <c r="AG273" s="179">
        <v>3.16</v>
      </c>
      <c r="AH273" s="179">
        <v>3.14</v>
      </c>
      <c r="AI273" s="179">
        <v>3.11</v>
      </c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</row>
    <row r="274" spans="2:62" ht="15" hidden="1" x14ac:dyDescent="0.25">
      <c r="B274" s="153"/>
      <c r="D274" s="142"/>
      <c r="E274" s="155" t="s">
        <v>142</v>
      </c>
      <c r="F274" s="143" t="s">
        <v>22</v>
      </c>
      <c r="G274" s="178">
        <v>5.1100000000000003</v>
      </c>
      <c r="H274" s="178">
        <v>5.04</v>
      </c>
      <c r="I274" s="178">
        <v>4.96</v>
      </c>
      <c r="J274" s="178">
        <v>4.88</v>
      </c>
      <c r="K274" s="178">
        <v>4.8</v>
      </c>
      <c r="L274" s="178">
        <v>4.72</v>
      </c>
      <c r="M274" s="178">
        <v>4.6399999999999997</v>
      </c>
      <c r="N274" s="178">
        <v>4.57</v>
      </c>
      <c r="O274" s="178">
        <v>4.49</v>
      </c>
      <c r="P274" s="178">
        <v>4.41</v>
      </c>
      <c r="Q274" s="178">
        <v>4.33</v>
      </c>
      <c r="R274" s="178">
        <v>4.25</v>
      </c>
      <c r="S274" s="178">
        <v>4.17</v>
      </c>
      <c r="T274" s="178">
        <v>4.0999999999999996</v>
      </c>
      <c r="U274" s="178">
        <v>4.07</v>
      </c>
      <c r="V274" s="178">
        <v>4.04</v>
      </c>
      <c r="W274" s="178">
        <v>4.01</v>
      </c>
      <c r="X274" s="178">
        <v>3.98</v>
      </c>
      <c r="Y274" s="178">
        <v>3.95</v>
      </c>
      <c r="Z274" s="178">
        <v>3.92</v>
      </c>
      <c r="AA274" s="178">
        <v>3.89</v>
      </c>
      <c r="AB274" s="178">
        <v>3.86</v>
      </c>
      <c r="AC274" s="178">
        <v>3.84</v>
      </c>
      <c r="AD274" s="178">
        <v>3.81</v>
      </c>
      <c r="AE274" s="178">
        <v>3.78</v>
      </c>
      <c r="AF274" s="178">
        <v>3.75</v>
      </c>
      <c r="AG274" s="178">
        <v>3.72</v>
      </c>
      <c r="AH274" s="178">
        <v>3.69</v>
      </c>
      <c r="AI274" s="178">
        <v>3.66</v>
      </c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</row>
    <row r="275" spans="2:62" ht="15" hidden="1" x14ac:dyDescent="0.25">
      <c r="B275" s="153"/>
      <c r="D275" s="142"/>
      <c r="E275" s="155" t="s">
        <v>142</v>
      </c>
      <c r="F275" s="143" t="s">
        <v>129</v>
      </c>
      <c r="G275" s="178">
        <v>5.1100000000000003</v>
      </c>
      <c r="H275" s="178">
        <v>5.08</v>
      </c>
      <c r="I275" s="178">
        <v>5.05</v>
      </c>
      <c r="J275" s="178">
        <v>5.0199999999999996</v>
      </c>
      <c r="K275" s="178">
        <v>4.99</v>
      </c>
      <c r="L275" s="178">
        <v>4.95</v>
      </c>
      <c r="M275" s="178">
        <v>4.92</v>
      </c>
      <c r="N275" s="178">
        <v>4.8899999999999997</v>
      </c>
      <c r="O275" s="178">
        <v>4.8600000000000003</v>
      </c>
      <c r="P275" s="178">
        <v>4.82</v>
      </c>
      <c r="Q275" s="178">
        <v>4.79</v>
      </c>
      <c r="R275" s="178">
        <v>4.76</v>
      </c>
      <c r="S275" s="178">
        <v>4.7300000000000004</v>
      </c>
      <c r="T275" s="178">
        <v>4.7</v>
      </c>
      <c r="U275" s="178">
        <v>4.66</v>
      </c>
      <c r="V275" s="178">
        <v>4.63</v>
      </c>
      <c r="W275" s="178">
        <v>4.5999999999999996</v>
      </c>
      <c r="X275" s="178">
        <v>4.57</v>
      </c>
      <c r="Y275" s="178">
        <v>4.53</v>
      </c>
      <c r="Z275" s="178">
        <v>4.5</v>
      </c>
      <c r="AA275" s="178">
        <v>4.47</v>
      </c>
      <c r="AB275" s="178">
        <v>4.4400000000000004</v>
      </c>
      <c r="AC275" s="178">
        <v>4.4000000000000004</v>
      </c>
      <c r="AD275" s="178">
        <v>4.37</v>
      </c>
      <c r="AE275" s="178">
        <v>4.34</v>
      </c>
      <c r="AF275" s="178">
        <v>4.3099999999999996</v>
      </c>
      <c r="AG275" s="178">
        <v>4.28</v>
      </c>
      <c r="AH275" s="178">
        <v>4.24</v>
      </c>
      <c r="AI275" s="178">
        <v>4.21</v>
      </c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</row>
    <row r="276" spans="2:62" ht="15.75" hidden="1" thickTop="1" x14ac:dyDescent="0.25">
      <c r="B276" s="153"/>
      <c r="D276" s="142"/>
      <c r="E276" s="155" t="s">
        <v>143</v>
      </c>
      <c r="F276" s="143" t="s">
        <v>128</v>
      </c>
      <c r="G276" s="179">
        <v>4.8600000000000003</v>
      </c>
      <c r="H276" s="179">
        <v>4.76</v>
      </c>
      <c r="I276" s="179">
        <v>4.6500000000000004</v>
      </c>
      <c r="J276" s="179">
        <v>4.55</v>
      </c>
      <c r="K276" s="179">
        <v>4.4400000000000004</v>
      </c>
      <c r="L276" s="179">
        <v>4.34</v>
      </c>
      <c r="M276" s="179">
        <v>4.2300000000000004</v>
      </c>
      <c r="N276" s="179">
        <v>4.13</v>
      </c>
      <c r="O276" s="179">
        <v>4.0199999999999996</v>
      </c>
      <c r="P276" s="179">
        <v>3.92</v>
      </c>
      <c r="Q276" s="179">
        <v>3.81</v>
      </c>
      <c r="R276" s="179">
        <v>3.71</v>
      </c>
      <c r="S276" s="179">
        <v>3.6</v>
      </c>
      <c r="T276" s="179">
        <v>3.5</v>
      </c>
      <c r="U276" s="179">
        <v>3.47</v>
      </c>
      <c r="V276" s="179">
        <v>3.45</v>
      </c>
      <c r="W276" s="179">
        <v>3.42</v>
      </c>
      <c r="X276" s="179">
        <v>3.39</v>
      </c>
      <c r="Y276" s="179">
        <v>3.37</v>
      </c>
      <c r="Z276" s="179">
        <v>3.34</v>
      </c>
      <c r="AA276" s="179">
        <v>3.32</v>
      </c>
      <c r="AB276" s="179">
        <v>3.29</v>
      </c>
      <c r="AC276" s="179">
        <v>3.27</v>
      </c>
      <c r="AD276" s="179">
        <v>3.24</v>
      </c>
      <c r="AE276" s="179">
        <v>3.22</v>
      </c>
      <c r="AF276" s="179">
        <v>3.19</v>
      </c>
      <c r="AG276" s="179">
        <v>3.16</v>
      </c>
      <c r="AH276" s="179">
        <v>3.14</v>
      </c>
      <c r="AI276" s="179">
        <v>3.11</v>
      </c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</row>
    <row r="277" spans="2:62" ht="15" hidden="1" x14ac:dyDescent="0.25">
      <c r="B277" s="153"/>
      <c r="D277" s="142"/>
      <c r="E277" s="155" t="s">
        <v>143</v>
      </c>
      <c r="F277" s="143" t="s">
        <v>22</v>
      </c>
      <c r="G277" s="178">
        <v>4.8600000000000003</v>
      </c>
      <c r="H277" s="178">
        <v>4.79</v>
      </c>
      <c r="I277" s="178">
        <v>4.7300000000000004</v>
      </c>
      <c r="J277" s="178">
        <v>4.66</v>
      </c>
      <c r="K277" s="178">
        <v>4.59</v>
      </c>
      <c r="L277" s="178">
        <v>4.5199999999999996</v>
      </c>
      <c r="M277" s="178">
        <v>4.45</v>
      </c>
      <c r="N277" s="178">
        <v>4.3899999999999997</v>
      </c>
      <c r="O277" s="178">
        <v>4.32</v>
      </c>
      <c r="P277" s="178">
        <v>4.25</v>
      </c>
      <c r="Q277" s="178">
        <v>4.18</v>
      </c>
      <c r="R277" s="178">
        <v>4.12</v>
      </c>
      <c r="S277" s="178">
        <v>4.05</v>
      </c>
      <c r="T277" s="178">
        <v>3.98</v>
      </c>
      <c r="U277" s="178">
        <v>3.95</v>
      </c>
      <c r="V277" s="178">
        <v>3.92</v>
      </c>
      <c r="W277" s="178">
        <v>3.9</v>
      </c>
      <c r="X277" s="178">
        <v>3.87</v>
      </c>
      <c r="Y277" s="178">
        <v>3.84</v>
      </c>
      <c r="Z277" s="178">
        <v>3.81</v>
      </c>
      <c r="AA277" s="178">
        <v>3.78</v>
      </c>
      <c r="AB277" s="178">
        <v>3.75</v>
      </c>
      <c r="AC277" s="178">
        <v>3.73</v>
      </c>
      <c r="AD277" s="178">
        <v>3.7</v>
      </c>
      <c r="AE277" s="178">
        <v>3.67</v>
      </c>
      <c r="AF277" s="178">
        <v>3.64</v>
      </c>
      <c r="AG277" s="178">
        <v>3.61</v>
      </c>
      <c r="AH277" s="178">
        <v>3.59</v>
      </c>
      <c r="AI277" s="178">
        <v>3.56</v>
      </c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</row>
    <row r="278" spans="2:62" ht="15" hidden="1" x14ac:dyDescent="0.25">
      <c r="B278" s="153"/>
      <c r="D278" s="142"/>
      <c r="E278" s="155" t="s">
        <v>143</v>
      </c>
      <c r="F278" s="143" t="s">
        <v>129</v>
      </c>
      <c r="G278" s="178">
        <v>4.8600000000000003</v>
      </c>
      <c r="H278" s="178">
        <v>4.83</v>
      </c>
      <c r="I278" s="178">
        <v>4.8</v>
      </c>
      <c r="J278" s="178">
        <v>4.7699999999999996</v>
      </c>
      <c r="K278" s="178">
        <v>4.74</v>
      </c>
      <c r="L278" s="178">
        <v>4.71</v>
      </c>
      <c r="M278" s="178">
        <v>4.68</v>
      </c>
      <c r="N278" s="178">
        <v>4.6500000000000004</v>
      </c>
      <c r="O278" s="178">
        <v>4.62</v>
      </c>
      <c r="P278" s="178">
        <v>4.59</v>
      </c>
      <c r="Q278" s="178">
        <v>4.55</v>
      </c>
      <c r="R278" s="178">
        <v>4.5199999999999996</v>
      </c>
      <c r="S278" s="178">
        <v>4.49</v>
      </c>
      <c r="T278" s="178">
        <v>4.46</v>
      </c>
      <c r="U278" s="178">
        <v>4.43</v>
      </c>
      <c r="V278" s="178">
        <v>4.4000000000000004</v>
      </c>
      <c r="W278" s="178">
        <v>4.37</v>
      </c>
      <c r="X278" s="178">
        <v>4.34</v>
      </c>
      <c r="Y278" s="178">
        <v>4.3099999999999996</v>
      </c>
      <c r="Z278" s="178">
        <v>4.28</v>
      </c>
      <c r="AA278" s="178">
        <v>4.25</v>
      </c>
      <c r="AB278" s="178">
        <v>4.22</v>
      </c>
      <c r="AC278" s="178">
        <v>4.1900000000000004</v>
      </c>
      <c r="AD278" s="178">
        <v>4.16</v>
      </c>
      <c r="AE278" s="178">
        <v>4.13</v>
      </c>
      <c r="AF278" s="178">
        <v>4.09</v>
      </c>
      <c r="AG278" s="178">
        <v>4.0599999999999996</v>
      </c>
      <c r="AH278" s="178">
        <v>4.03</v>
      </c>
      <c r="AI278" s="178">
        <v>4</v>
      </c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</row>
    <row r="279" spans="2:62" ht="15.75" hidden="1" thickTop="1" x14ac:dyDescent="0.25">
      <c r="B279" s="153"/>
      <c r="D279" s="142"/>
      <c r="E279" s="155" t="s">
        <v>144</v>
      </c>
      <c r="F279" s="143" t="s">
        <v>128</v>
      </c>
      <c r="G279" s="179">
        <v>5.3</v>
      </c>
      <c r="H279" s="179">
        <v>5.2</v>
      </c>
      <c r="I279" s="179">
        <v>5.0999999999999996</v>
      </c>
      <c r="J279" s="179">
        <v>5</v>
      </c>
      <c r="K279" s="179">
        <v>4.9000000000000004</v>
      </c>
      <c r="L279" s="179">
        <v>4.8</v>
      </c>
      <c r="M279" s="179">
        <v>4.7</v>
      </c>
      <c r="N279" s="179">
        <v>4.5999999999999996</v>
      </c>
      <c r="O279" s="179">
        <v>4.5</v>
      </c>
      <c r="P279" s="179">
        <v>4.4000000000000004</v>
      </c>
      <c r="Q279" s="179">
        <v>4.3</v>
      </c>
      <c r="R279" s="179">
        <v>4.2</v>
      </c>
      <c r="S279" s="179">
        <v>4.0999999999999996</v>
      </c>
      <c r="T279" s="179">
        <v>4</v>
      </c>
      <c r="U279" s="179">
        <v>3.96</v>
      </c>
      <c r="V279" s="179">
        <v>3.93</v>
      </c>
      <c r="W279" s="179">
        <v>3.9</v>
      </c>
      <c r="X279" s="179">
        <v>3.86</v>
      </c>
      <c r="Y279" s="179">
        <v>3.83</v>
      </c>
      <c r="Z279" s="179">
        <v>3.8</v>
      </c>
      <c r="AA279" s="179">
        <v>3.76</v>
      </c>
      <c r="AB279" s="179">
        <v>3.73</v>
      </c>
      <c r="AC279" s="179">
        <v>3.7</v>
      </c>
      <c r="AD279" s="179">
        <v>3.67</v>
      </c>
      <c r="AE279" s="179">
        <v>3.63</v>
      </c>
      <c r="AF279" s="179">
        <v>3.6</v>
      </c>
      <c r="AG279" s="179">
        <v>3.57</v>
      </c>
      <c r="AH279" s="179">
        <v>3.53</v>
      </c>
      <c r="AI279" s="179">
        <v>3.5</v>
      </c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</row>
    <row r="280" spans="2:62" ht="15" hidden="1" x14ac:dyDescent="0.25">
      <c r="B280" s="153"/>
      <c r="D280" s="142"/>
      <c r="E280" s="155" t="s">
        <v>144</v>
      </c>
      <c r="F280" s="143" t="s">
        <v>22</v>
      </c>
      <c r="G280" s="178">
        <v>5.3</v>
      </c>
      <c r="H280" s="178">
        <v>5.23</v>
      </c>
      <c r="I280" s="178">
        <v>5.17</v>
      </c>
      <c r="J280" s="178">
        <v>5.0999999999999996</v>
      </c>
      <c r="K280" s="178">
        <v>5.03</v>
      </c>
      <c r="L280" s="178">
        <v>4.96</v>
      </c>
      <c r="M280" s="178">
        <v>4.8899999999999997</v>
      </c>
      <c r="N280" s="178">
        <v>4.82</v>
      </c>
      <c r="O280" s="178">
        <v>4.76</v>
      </c>
      <c r="P280" s="178">
        <v>4.6900000000000004</v>
      </c>
      <c r="Q280" s="178">
        <v>4.62</v>
      </c>
      <c r="R280" s="178">
        <v>4.55</v>
      </c>
      <c r="S280" s="178">
        <v>4.4800000000000004</v>
      </c>
      <c r="T280" s="178">
        <v>4.41</v>
      </c>
      <c r="U280" s="178">
        <v>4.38</v>
      </c>
      <c r="V280" s="178">
        <v>4.34</v>
      </c>
      <c r="W280" s="178">
        <v>4.3099999999999996</v>
      </c>
      <c r="X280" s="178">
        <v>4.28</v>
      </c>
      <c r="Y280" s="178">
        <v>4.24</v>
      </c>
      <c r="Z280" s="178">
        <v>4.21</v>
      </c>
      <c r="AA280" s="178">
        <v>4.17</v>
      </c>
      <c r="AB280" s="178">
        <v>4.1399999999999997</v>
      </c>
      <c r="AC280" s="178">
        <v>4.0999999999999996</v>
      </c>
      <c r="AD280" s="178">
        <v>4.07</v>
      </c>
      <c r="AE280" s="178">
        <v>4.03</v>
      </c>
      <c r="AF280" s="178">
        <v>4</v>
      </c>
      <c r="AG280" s="178">
        <v>3.96</v>
      </c>
      <c r="AH280" s="178">
        <v>3.93</v>
      </c>
      <c r="AI280" s="178">
        <v>3.89</v>
      </c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</row>
    <row r="281" spans="2:62" ht="15" hidden="1" x14ac:dyDescent="0.25">
      <c r="B281" s="153"/>
      <c r="D281" s="142"/>
      <c r="E281" s="155" t="s">
        <v>144</v>
      </c>
      <c r="F281" s="143" t="s">
        <v>129</v>
      </c>
      <c r="G281" s="178">
        <v>5.3</v>
      </c>
      <c r="H281" s="178">
        <v>5.27</v>
      </c>
      <c r="I281" s="178">
        <v>5.23</v>
      </c>
      <c r="J281" s="178">
        <v>5.19</v>
      </c>
      <c r="K281" s="178">
        <v>5.16</v>
      </c>
      <c r="L281" s="178">
        <v>5.12</v>
      </c>
      <c r="M281" s="178">
        <v>5.09</v>
      </c>
      <c r="N281" s="178">
        <v>5.05</v>
      </c>
      <c r="O281" s="178">
        <v>5.01</v>
      </c>
      <c r="P281" s="178">
        <v>4.9800000000000004</v>
      </c>
      <c r="Q281" s="178">
        <v>4.9400000000000004</v>
      </c>
      <c r="R281" s="178">
        <v>4.9000000000000004</v>
      </c>
      <c r="S281" s="178">
        <v>4.87</v>
      </c>
      <c r="T281" s="178">
        <v>4.83</v>
      </c>
      <c r="U281" s="178">
        <v>4.8</v>
      </c>
      <c r="V281" s="178">
        <v>4.76</v>
      </c>
      <c r="W281" s="178">
        <v>4.72</v>
      </c>
      <c r="X281" s="178">
        <v>4.6900000000000004</v>
      </c>
      <c r="Y281" s="178">
        <v>4.6500000000000004</v>
      </c>
      <c r="Z281" s="178">
        <v>4.6100000000000003</v>
      </c>
      <c r="AA281" s="178">
        <v>4.58</v>
      </c>
      <c r="AB281" s="178">
        <v>4.54</v>
      </c>
      <c r="AC281" s="178">
        <v>4.51</v>
      </c>
      <c r="AD281" s="178">
        <v>4.47</v>
      </c>
      <c r="AE281" s="178">
        <v>4.43</v>
      </c>
      <c r="AF281" s="178">
        <v>4.4000000000000004</v>
      </c>
      <c r="AG281" s="178">
        <v>4.3600000000000003</v>
      </c>
      <c r="AH281" s="178">
        <v>4.32</v>
      </c>
      <c r="AI281" s="178">
        <v>4.29</v>
      </c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</row>
    <row r="282" spans="2:62" ht="15.75" hidden="1" thickTop="1" x14ac:dyDescent="0.25">
      <c r="B282" s="153"/>
      <c r="D282" s="142"/>
      <c r="E282" s="155" t="s">
        <v>145</v>
      </c>
      <c r="F282" s="143" t="s">
        <v>128</v>
      </c>
      <c r="G282" s="179">
        <v>5.21</v>
      </c>
      <c r="H282" s="179">
        <v>5.08</v>
      </c>
      <c r="I282" s="179">
        <v>4.95</v>
      </c>
      <c r="J282" s="179">
        <v>4.82</v>
      </c>
      <c r="K282" s="179">
        <v>4.7</v>
      </c>
      <c r="L282" s="179">
        <v>4.57</v>
      </c>
      <c r="M282" s="179">
        <v>4.4400000000000004</v>
      </c>
      <c r="N282" s="179">
        <v>4.3099999999999996</v>
      </c>
      <c r="O282" s="179">
        <v>4.18</v>
      </c>
      <c r="P282" s="179">
        <v>4.05</v>
      </c>
      <c r="Q282" s="179">
        <v>3.93</v>
      </c>
      <c r="R282" s="179">
        <v>3.8</v>
      </c>
      <c r="S282" s="179">
        <v>3.67</v>
      </c>
      <c r="T282" s="179">
        <v>3.54</v>
      </c>
      <c r="U282" s="179">
        <v>3.52</v>
      </c>
      <c r="V282" s="179">
        <v>3.49</v>
      </c>
      <c r="W282" s="179">
        <v>3.46</v>
      </c>
      <c r="X282" s="179">
        <v>3.44</v>
      </c>
      <c r="Y282" s="179">
        <v>3.41</v>
      </c>
      <c r="Z282" s="179">
        <v>3.39</v>
      </c>
      <c r="AA282" s="179">
        <v>3.36</v>
      </c>
      <c r="AB282" s="179">
        <v>3.34</v>
      </c>
      <c r="AC282" s="179">
        <v>3.31</v>
      </c>
      <c r="AD282" s="179">
        <v>3.28</v>
      </c>
      <c r="AE282" s="179">
        <v>3.26</v>
      </c>
      <c r="AF282" s="179">
        <v>3.23</v>
      </c>
      <c r="AG282" s="179">
        <v>3.21</v>
      </c>
      <c r="AH282" s="179">
        <v>3.18</v>
      </c>
      <c r="AI282" s="179">
        <v>3.16</v>
      </c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</row>
    <row r="283" spans="2:62" ht="15" hidden="1" x14ac:dyDescent="0.25">
      <c r="B283" s="153"/>
      <c r="D283" s="142"/>
      <c r="E283" s="155" t="s">
        <v>145</v>
      </c>
      <c r="F283" s="143" t="s">
        <v>22</v>
      </c>
      <c r="G283" s="178">
        <v>5.21</v>
      </c>
      <c r="H283" s="178">
        <v>5.13</v>
      </c>
      <c r="I283" s="178">
        <v>5.05</v>
      </c>
      <c r="J283" s="178">
        <v>4.97</v>
      </c>
      <c r="K283" s="178">
        <v>4.8899999999999997</v>
      </c>
      <c r="L283" s="178">
        <v>4.8099999999999996</v>
      </c>
      <c r="M283" s="178">
        <v>4.72</v>
      </c>
      <c r="N283" s="178">
        <v>4.6399999999999997</v>
      </c>
      <c r="O283" s="178">
        <v>4.5599999999999996</v>
      </c>
      <c r="P283" s="178">
        <v>4.4800000000000004</v>
      </c>
      <c r="Q283" s="178">
        <v>4.4000000000000004</v>
      </c>
      <c r="R283" s="178">
        <v>4.32</v>
      </c>
      <c r="S283" s="178">
        <v>4.24</v>
      </c>
      <c r="T283" s="178">
        <v>4.16</v>
      </c>
      <c r="U283" s="178">
        <v>4.13</v>
      </c>
      <c r="V283" s="178">
        <v>4.0999999999999996</v>
      </c>
      <c r="W283" s="178">
        <v>4.07</v>
      </c>
      <c r="X283" s="178">
        <v>4.04</v>
      </c>
      <c r="Y283" s="178">
        <v>4.0199999999999996</v>
      </c>
      <c r="Z283" s="178">
        <v>3.99</v>
      </c>
      <c r="AA283" s="178">
        <v>3.96</v>
      </c>
      <c r="AB283" s="178">
        <v>3.93</v>
      </c>
      <c r="AC283" s="178">
        <v>3.9</v>
      </c>
      <c r="AD283" s="178">
        <v>3.87</v>
      </c>
      <c r="AE283" s="178">
        <v>3.84</v>
      </c>
      <c r="AF283" s="178">
        <v>3.81</v>
      </c>
      <c r="AG283" s="178">
        <v>3.78</v>
      </c>
      <c r="AH283" s="178">
        <v>3.75</v>
      </c>
      <c r="AI283" s="178">
        <v>3.72</v>
      </c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</row>
    <row r="284" spans="2:62" ht="15" hidden="1" x14ac:dyDescent="0.25">
      <c r="B284" s="153"/>
      <c r="D284" s="142"/>
      <c r="E284" s="155" t="s">
        <v>145</v>
      </c>
      <c r="F284" s="143" t="s">
        <v>129</v>
      </c>
      <c r="G284" s="178">
        <v>5.21</v>
      </c>
      <c r="H284" s="178">
        <v>5.17</v>
      </c>
      <c r="I284" s="178">
        <v>5.14</v>
      </c>
      <c r="J284" s="178">
        <v>5.1100000000000003</v>
      </c>
      <c r="K284" s="178">
        <v>5.08</v>
      </c>
      <c r="L284" s="178">
        <v>5.04</v>
      </c>
      <c r="M284" s="178">
        <v>5.01</v>
      </c>
      <c r="N284" s="178">
        <v>4.9800000000000004</v>
      </c>
      <c r="O284" s="178">
        <v>4.95</v>
      </c>
      <c r="P284" s="178">
        <v>4.91</v>
      </c>
      <c r="Q284" s="178">
        <v>4.88</v>
      </c>
      <c r="R284" s="178">
        <v>4.8499999999999996</v>
      </c>
      <c r="S284" s="178">
        <v>4.8099999999999996</v>
      </c>
      <c r="T284" s="178">
        <v>4.78</v>
      </c>
      <c r="U284" s="178">
        <v>4.75</v>
      </c>
      <c r="V284" s="178">
        <v>4.72</v>
      </c>
      <c r="W284" s="178">
        <v>4.68</v>
      </c>
      <c r="X284" s="178">
        <v>4.6500000000000004</v>
      </c>
      <c r="Y284" s="178">
        <v>4.62</v>
      </c>
      <c r="Z284" s="178">
        <v>4.58</v>
      </c>
      <c r="AA284" s="178">
        <v>4.55</v>
      </c>
      <c r="AB284" s="178">
        <v>4.5199999999999996</v>
      </c>
      <c r="AC284" s="178">
        <v>4.49</v>
      </c>
      <c r="AD284" s="178">
        <v>4.45</v>
      </c>
      <c r="AE284" s="178">
        <v>4.42</v>
      </c>
      <c r="AF284" s="178">
        <v>4.3899999999999997</v>
      </c>
      <c r="AG284" s="178">
        <v>4.3600000000000003</v>
      </c>
      <c r="AH284" s="178">
        <v>4.32</v>
      </c>
      <c r="AI284" s="178">
        <v>4.29</v>
      </c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</row>
    <row r="285" spans="2:62" ht="15.75" hidden="1" thickTop="1" x14ac:dyDescent="0.25">
      <c r="B285" s="153"/>
      <c r="D285" s="142"/>
      <c r="E285" s="155" t="s">
        <v>146</v>
      </c>
      <c r="F285" s="143" t="s">
        <v>128</v>
      </c>
      <c r="G285" s="179">
        <v>4.95</v>
      </c>
      <c r="H285" s="179">
        <v>4.84</v>
      </c>
      <c r="I285" s="179">
        <v>4.7300000000000004</v>
      </c>
      <c r="J285" s="179">
        <v>4.62</v>
      </c>
      <c r="K285" s="179">
        <v>4.51</v>
      </c>
      <c r="L285" s="179">
        <v>4.41</v>
      </c>
      <c r="M285" s="179">
        <v>4.3</v>
      </c>
      <c r="N285" s="179">
        <v>4.1900000000000004</v>
      </c>
      <c r="O285" s="179">
        <v>4.08</v>
      </c>
      <c r="P285" s="179">
        <v>3.97</v>
      </c>
      <c r="Q285" s="179">
        <v>3.87</v>
      </c>
      <c r="R285" s="179">
        <v>3.76</v>
      </c>
      <c r="S285" s="179">
        <v>3.65</v>
      </c>
      <c r="T285" s="179">
        <v>3.54</v>
      </c>
      <c r="U285" s="179">
        <v>3.52</v>
      </c>
      <c r="V285" s="179">
        <v>3.49</v>
      </c>
      <c r="W285" s="179">
        <v>3.46</v>
      </c>
      <c r="X285" s="179">
        <v>3.44</v>
      </c>
      <c r="Y285" s="179">
        <v>3.41</v>
      </c>
      <c r="Z285" s="179">
        <v>3.39</v>
      </c>
      <c r="AA285" s="179">
        <v>3.36</v>
      </c>
      <c r="AB285" s="179">
        <v>3.34</v>
      </c>
      <c r="AC285" s="179">
        <v>3.31</v>
      </c>
      <c r="AD285" s="179">
        <v>3.28</v>
      </c>
      <c r="AE285" s="179">
        <v>3.26</v>
      </c>
      <c r="AF285" s="179">
        <v>3.23</v>
      </c>
      <c r="AG285" s="179">
        <v>3.21</v>
      </c>
      <c r="AH285" s="179">
        <v>3.18</v>
      </c>
      <c r="AI285" s="179">
        <v>3.16</v>
      </c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</row>
    <row r="286" spans="2:62" ht="15" hidden="1" x14ac:dyDescent="0.25">
      <c r="B286" s="153"/>
      <c r="D286" s="142"/>
      <c r="E286" s="155" t="s">
        <v>146</v>
      </c>
      <c r="F286" s="143" t="s">
        <v>22</v>
      </c>
      <c r="G286" s="178">
        <v>4.95</v>
      </c>
      <c r="H286" s="178">
        <v>4.88</v>
      </c>
      <c r="I286" s="178">
        <v>4.8099999999999996</v>
      </c>
      <c r="J286" s="178">
        <v>4.74</v>
      </c>
      <c r="K286" s="178">
        <v>4.67</v>
      </c>
      <c r="L286" s="178">
        <v>4.5999999999999996</v>
      </c>
      <c r="M286" s="178">
        <v>4.53</v>
      </c>
      <c r="N286" s="178">
        <v>4.46</v>
      </c>
      <c r="O286" s="178">
        <v>4.3899999999999997</v>
      </c>
      <c r="P286" s="178">
        <v>4.32</v>
      </c>
      <c r="Q286" s="178">
        <v>4.25</v>
      </c>
      <c r="R286" s="178">
        <v>4.18</v>
      </c>
      <c r="S286" s="178">
        <v>4.1100000000000003</v>
      </c>
      <c r="T286" s="178">
        <v>4.04</v>
      </c>
      <c r="U286" s="178">
        <v>4.01</v>
      </c>
      <c r="V286" s="178">
        <v>3.99</v>
      </c>
      <c r="W286" s="178">
        <v>3.96</v>
      </c>
      <c r="X286" s="178">
        <v>3.93</v>
      </c>
      <c r="Y286" s="178">
        <v>3.9</v>
      </c>
      <c r="Z286" s="178">
        <v>3.87</v>
      </c>
      <c r="AA286" s="178">
        <v>3.84</v>
      </c>
      <c r="AB286" s="178">
        <v>3.81</v>
      </c>
      <c r="AC286" s="178">
        <v>3.79</v>
      </c>
      <c r="AD286" s="178">
        <v>3.76</v>
      </c>
      <c r="AE286" s="178">
        <v>3.73</v>
      </c>
      <c r="AF286" s="178">
        <v>3.7</v>
      </c>
      <c r="AG286" s="178">
        <v>3.67</v>
      </c>
      <c r="AH286" s="178">
        <v>3.64</v>
      </c>
      <c r="AI286" s="178">
        <v>3.62</v>
      </c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</row>
    <row r="287" spans="2:62" ht="15" hidden="1" x14ac:dyDescent="0.25">
      <c r="B287" s="153"/>
      <c r="D287" s="142"/>
      <c r="E287" s="155" t="s">
        <v>146</v>
      </c>
      <c r="F287" s="143" t="s">
        <v>129</v>
      </c>
      <c r="G287" s="178">
        <v>4.95</v>
      </c>
      <c r="H287" s="178">
        <v>4.92</v>
      </c>
      <c r="I287" s="178">
        <v>4.8899999999999997</v>
      </c>
      <c r="J287" s="178">
        <v>4.8499999999999996</v>
      </c>
      <c r="K287" s="178">
        <v>4.82</v>
      </c>
      <c r="L287" s="178">
        <v>4.79</v>
      </c>
      <c r="M287" s="178">
        <v>4.76</v>
      </c>
      <c r="N287" s="178">
        <v>4.7300000000000004</v>
      </c>
      <c r="O287" s="178">
        <v>4.7</v>
      </c>
      <c r="P287" s="178">
        <v>4.67</v>
      </c>
      <c r="Q287" s="178">
        <v>4.6399999999999997</v>
      </c>
      <c r="R287" s="178">
        <v>4.5999999999999996</v>
      </c>
      <c r="S287" s="178">
        <v>4.57</v>
      </c>
      <c r="T287" s="178">
        <v>4.54</v>
      </c>
      <c r="U287" s="178">
        <v>4.51</v>
      </c>
      <c r="V287" s="178">
        <v>4.4800000000000004</v>
      </c>
      <c r="W287" s="178">
        <v>4.45</v>
      </c>
      <c r="X287" s="178">
        <v>4.42</v>
      </c>
      <c r="Y287" s="178">
        <v>4.3899999999999997</v>
      </c>
      <c r="Z287" s="178">
        <v>4.3600000000000003</v>
      </c>
      <c r="AA287" s="178">
        <v>4.32</v>
      </c>
      <c r="AB287" s="178">
        <v>4.29</v>
      </c>
      <c r="AC287" s="178">
        <v>4.26</v>
      </c>
      <c r="AD287" s="178">
        <v>4.2300000000000004</v>
      </c>
      <c r="AE287" s="178">
        <v>4.2</v>
      </c>
      <c r="AF287" s="178">
        <v>4.17</v>
      </c>
      <c r="AG287" s="178">
        <v>4.1399999999999997</v>
      </c>
      <c r="AH287" s="178">
        <v>4.1100000000000003</v>
      </c>
      <c r="AI287" s="178">
        <v>4.08</v>
      </c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</row>
    <row r="288" spans="2:62" ht="15.75" hidden="1" thickTop="1" x14ac:dyDescent="0.25">
      <c r="B288" s="153"/>
      <c r="D288" s="142"/>
      <c r="E288" s="155" t="s">
        <v>147</v>
      </c>
      <c r="F288" s="143" t="s">
        <v>128</v>
      </c>
      <c r="G288" s="179">
        <v>5.39</v>
      </c>
      <c r="H288" s="179">
        <v>5.29</v>
      </c>
      <c r="I288" s="179">
        <v>5.18</v>
      </c>
      <c r="J288" s="179">
        <v>5.08</v>
      </c>
      <c r="K288" s="179">
        <v>4.9800000000000004</v>
      </c>
      <c r="L288" s="179">
        <v>4.87</v>
      </c>
      <c r="M288" s="179">
        <v>4.7699999999999996</v>
      </c>
      <c r="N288" s="179">
        <v>4.67</v>
      </c>
      <c r="O288" s="179">
        <v>4.5599999999999996</v>
      </c>
      <c r="P288" s="179">
        <v>4.46</v>
      </c>
      <c r="Q288" s="179">
        <v>4.3499999999999996</v>
      </c>
      <c r="R288" s="179">
        <v>4.25</v>
      </c>
      <c r="S288" s="179">
        <v>4.1500000000000004</v>
      </c>
      <c r="T288" s="179">
        <v>4.04</v>
      </c>
      <c r="U288" s="179">
        <v>4.01</v>
      </c>
      <c r="V288" s="179">
        <v>3.98</v>
      </c>
      <c r="W288" s="179">
        <v>3.94</v>
      </c>
      <c r="X288" s="179">
        <v>3.91</v>
      </c>
      <c r="Y288" s="179">
        <v>3.88</v>
      </c>
      <c r="Z288" s="179">
        <v>3.84</v>
      </c>
      <c r="AA288" s="179">
        <v>3.81</v>
      </c>
      <c r="AB288" s="179">
        <v>3.78</v>
      </c>
      <c r="AC288" s="179">
        <v>3.74</v>
      </c>
      <c r="AD288" s="179">
        <v>3.71</v>
      </c>
      <c r="AE288" s="179">
        <v>3.68</v>
      </c>
      <c r="AF288" s="179">
        <v>3.64</v>
      </c>
      <c r="AG288" s="179">
        <v>3.61</v>
      </c>
      <c r="AH288" s="179">
        <v>3.58</v>
      </c>
      <c r="AI288" s="179">
        <v>3.54</v>
      </c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</row>
    <row r="289" spans="2:62" ht="15" hidden="1" x14ac:dyDescent="0.25">
      <c r="B289" s="153"/>
      <c r="D289" s="142" t="s">
        <v>154</v>
      </c>
      <c r="E289" s="155" t="s">
        <v>147</v>
      </c>
      <c r="F289" s="143" t="s">
        <v>22</v>
      </c>
      <c r="G289" s="178">
        <v>5.39</v>
      </c>
      <c r="H289" s="178">
        <v>5.32</v>
      </c>
      <c r="I289" s="178">
        <v>5.25</v>
      </c>
      <c r="J289" s="178">
        <v>5.18</v>
      </c>
      <c r="K289" s="178">
        <v>5.1100000000000003</v>
      </c>
      <c r="L289" s="178">
        <v>5.04</v>
      </c>
      <c r="M289" s="178">
        <v>4.97</v>
      </c>
      <c r="N289" s="178">
        <v>4.9000000000000004</v>
      </c>
      <c r="O289" s="178">
        <v>4.83</v>
      </c>
      <c r="P289" s="178">
        <v>4.76</v>
      </c>
      <c r="Q289" s="178">
        <v>4.6900000000000004</v>
      </c>
      <c r="R289" s="178">
        <v>4.62</v>
      </c>
      <c r="S289" s="178">
        <v>4.55</v>
      </c>
      <c r="T289" s="178">
        <v>4.4800000000000004</v>
      </c>
      <c r="U289" s="178">
        <v>4.4400000000000004</v>
      </c>
      <c r="V289" s="178">
        <v>4.41</v>
      </c>
      <c r="W289" s="178">
        <v>4.37</v>
      </c>
      <c r="X289" s="178">
        <v>4.34</v>
      </c>
      <c r="Y289" s="178">
        <v>4.3</v>
      </c>
      <c r="Z289" s="178">
        <v>4.2699999999999996</v>
      </c>
      <c r="AA289" s="178">
        <v>4.2300000000000004</v>
      </c>
      <c r="AB289" s="178">
        <v>4.2</v>
      </c>
      <c r="AC289" s="178">
        <v>4.16</v>
      </c>
      <c r="AD289" s="178">
        <v>4.13</v>
      </c>
      <c r="AE289" s="178">
        <v>4.09</v>
      </c>
      <c r="AF289" s="178">
        <v>4.0599999999999996</v>
      </c>
      <c r="AG289" s="178">
        <v>4.0199999999999996</v>
      </c>
      <c r="AH289" s="178">
        <v>3.99</v>
      </c>
      <c r="AI289" s="178">
        <v>3.95</v>
      </c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</row>
    <row r="290" spans="2:62" ht="15" hidden="1" x14ac:dyDescent="0.25">
      <c r="B290" s="153"/>
      <c r="D290" s="142"/>
      <c r="E290" s="155" t="s">
        <v>147</v>
      </c>
      <c r="F290" s="143" t="s">
        <v>129</v>
      </c>
      <c r="G290" s="178">
        <v>5.39</v>
      </c>
      <c r="H290" s="178">
        <v>5.35</v>
      </c>
      <c r="I290" s="178">
        <v>5.32</v>
      </c>
      <c r="J290" s="178">
        <v>5.28</v>
      </c>
      <c r="K290" s="178">
        <v>5.24</v>
      </c>
      <c r="L290" s="178">
        <v>5.21</v>
      </c>
      <c r="M290" s="178">
        <v>5.17</v>
      </c>
      <c r="N290" s="178">
        <v>5.13</v>
      </c>
      <c r="O290" s="178">
        <v>5.0999999999999996</v>
      </c>
      <c r="P290" s="178">
        <v>5.0599999999999996</v>
      </c>
      <c r="Q290" s="178">
        <v>5.0199999999999996</v>
      </c>
      <c r="R290" s="178">
        <v>4.99</v>
      </c>
      <c r="S290" s="178">
        <v>4.95</v>
      </c>
      <c r="T290" s="178">
        <v>4.91</v>
      </c>
      <c r="U290" s="178">
        <v>4.88</v>
      </c>
      <c r="V290" s="178">
        <v>4.84</v>
      </c>
      <c r="W290" s="178">
        <v>4.8</v>
      </c>
      <c r="X290" s="178">
        <v>4.7699999999999996</v>
      </c>
      <c r="Y290" s="178">
        <v>4.7300000000000004</v>
      </c>
      <c r="Z290" s="178">
        <v>4.6900000000000004</v>
      </c>
      <c r="AA290" s="178">
        <v>4.66</v>
      </c>
      <c r="AB290" s="178">
        <v>4.62</v>
      </c>
      <c r="AC290" s="178">
        <v>4.58</v>
      </c>
      <c r="AD290" s="178">
        <v>4.55</v>
      </c>
      <c r="AE290" s="178">
        <v>4.51</v>
      </c>
      <c r="AF290" s="178">
        <v>4.47</v>
      </c>
      <c r="AG290" s="178">
        <v>4.43</v>
      </c>
      <c r="AH290" s="178">
        <v>4.4000000000000004</v>
      </c>
      <c r="AI290" s="178">
        <v>4.3600000000000003</v>
      </c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</row>
    <row r="291" spans="2:62" ht="15" hidden="1" x14ac:dyDescent="0.25">
      <c r="B291" s="153"/>
      <c r="D291" s="168"/>
      <c r="E291" s="155"/>
      <c r="F291" s="155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  <c r="AC291" s="169"/>
      <c r="AD291" s="169"/>
      <c r="AE291" s="169"/>
      <c r="AF291" s="169"/>
      <c r="AG291" s="169"/>
      <c r="AH291" s="169"/>
      <c r="AI291" s="169"/>
      <c r="AJ291"/>
    </row>
    <row r="292" spans="2:62" ht="15.75" hidden="1" thickBot="1" x14ac:dyDescent="0.3"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1"/>
      <c r="U292" s="181"/>
      <c r="V292" s="181"/>
      <c r="W292" s="181"/>
      <c r="X292" s="181"/>
      <c r="Y292" s="181"/>
      <c r="Z292" s="181"/>
      <c r="AA292" s="181"/>
      <c r="AB292" s="181"/>
      <c r="AC292" s="181"/>
      <c r="AD292" s="181"/>
      <c r="AE292" s="181"/>
      <c r="AF292" s="181"/>
      <c r="AG292" s="181"/>
      <c r="AH292" s="181"/>
      <c r="AI292" s="181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</row>
    <row r="293" spans="2:62" ht="15" hidden="1" x14ac:dyDescent="0.25"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F293" s="182"/>
      <c r="AG293" s="182"/>
      <c r="AH293" s="182"/>
      <c r="AI293" s="182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</row>
    <row r="294" spans="2:62" ht="15" hidden="1" x14ac:dyDescent="0.25">
      <c r="G294" s="141">
        <v>2022</v>
      </c>
      <c r="H294" s="141">
        <v>2023</v>
      </c>
      <c r="I294" s="141">
        <v>2024</v>
      </c>
      <c r="J294" s="141">
        <v>2025</v>
      </c>
      <c r="K294" s="141">
        <v>2026</v>
      </c>
      <c r="L294" s="141">
        <v>2027</v>
      </c>
      <c r="M294" s="141">
        <v>2028</v>
      </c>
      <c r="N294" s="141">
        <v>2029</v>
      </c>
      <c r="O294" s="141">
        <v>2030</v>
      </c>
      <c r="P294" s="141">
        <v>2031</v>
      </c>
      <c r="Q294" s="141">
        <v>2032</v>
      </c>
      <c r="R294" s="141">
        <v>2033</v>
      </c>
      <c r="S294" s="141">
        <v>2034</v>
      </c>
      <c r="T294" s="141">
        <v>2035</v>
      </c>
      <c r="U294" s="141">
        <v>2036</v>
      </c>
      <c r="V294" s="141">
        <v>2037</v>
      </c>
      <c r="W294" s="141">
        <v>2038</v>
      </c>
      <c r="X294" s="141">
        <v>2039</v>
      </c>
      <c r="Y294" s="141">
        <v>2040</v>
      </c>
      <c r="Z294" s="141">
        <v>2041</v>
      </c>
      <c r="AA294" s="141">
        <v>2042</v>
      </c>
      <c r="AB294" s="141">
        <v>2043</v>
      </c>
      <c r="AC294" s="141">
        <v>2044</v>
      </c>
      <c r="AD294" s="141">
        <v>2045</v>
      </c>
      <c r="AE294" s="141">
        <v>2046</v>
      </c>
      <c r="AF294" s="141">
        <v>2047</v>
      </c>
      <c r="AG294" s="141">
        <v>2048</v>
      </c>
      <c r="AH294" s="141">
        <v>2049</v>
      </c>
      <c r="AI294" s="141">
        <v>2050</v>
      </c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</row>
    <row r="295" spans="2:62" ht="15" hidden="1" customHeight="1" thickBot="1" x14ac:dyDescent="0.3">
      <c r="B295" s="183" t="s">
        <v>156</v>
      </c>
      <c r="D295" s="142" t="s">
        <v>157</v>
      </c>
      <c r="E295" s="156" t="s">
        <v>17</v>
      </c>
      <c r="F295" s="143" t="s">
        <v>128</v>
      </c>
      <c r="G295" s="174">
        <v>100</v>
      </c>
      <c r="H295" s="174">
        <v>100</v>
      </c>
      <c r="I295" s="174">
        <v>100</v>
      </c>
      <c r="J295" s="174">
        <v>100</v>
      </c>
      <c r="K295" s="174">
        <v>100</v>
      </c>
      <c r="L295" s="174">
        <v>100</v>
      </c>
      <c r="M295" s="174">
        <v>100</v>
      </c>
      <c r="N295" s="174">
        <v>100</v>
      </c>
      <c r="O295" s="174">
        <v>100</v>
      </c>
      <c r="P295" s="174">
        <v>100</v>
      </c>
      <c r="Q295" s="174">
        <v>100</v>
      </c>
      <c r="R295" s="174">
        <v>100</v>
      </c>
      <c r="S295" s="174">
        <v>100</v>
      </c>
      <c r="T295" s="174">
        <v>100</v>
      </c>
      <c r="U295" s="174">
        <v>100</v>
      </c>
      <c r="V295" s="174">
        <v>100</v>
      </c>
      <c r="W295" s="174">
        <v>100</v>
      </c>
      <c r="X295" s="174">
        <v>100</v>
      </c>
      <c r="Y295" s="174">
        <v>100</v>
      </c>
      <c r="Z295" s="174">
        <v>100</v>
      </c>
      <c r="AA295" s="174">
        <v>100</v>
      </c>
      <c r="AB295" s="174">
        <v>100</v>
      </c>
      <c r="AC295" s="174">
        <v>100</v>
      </c>
      <c r="AD295" s="174">
        <v>100</v>
      </c>
      <c r="AE295" s="174">
        <v>100</v>
      </c>
      <c r="AF295" s="174">
        <v>100</v>
      </c>
      <c r="AG295" s="174">
        <v>100</v>
      </c>
      <c r="AH295" s="174">
        <v>100</v>
      </c>
      <c r="AI295" s="174">
        <v>100</v>
      </c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</row>
    <row r="296" spans="2:62" ht="15" hidden="1" x14ac:dyDescent="0.25">
      <c r="B296" s="183"/>
      <c r="D296" s="142"/>
      <c r="E296" s="155" t="s">
        <v>17</v>
      </c>
      <c r="F296" s="143" t="s">
        <v>22</v>
      </c>
      <c r="G296" s="175">
        <v>100</v>
      </c>
      <c r="H296" s="175">
        <v>100</v>
      </c>
      <c r="I296" s="175">
        <v>100</v>
      </c>
      <c r="J296" s="175">
        <v>100</v>
      </c>
      <c r="K296" s="175">
        <v>100</v>
      </c>
      <c r="L296" s="175">
        <v>100</v>
      </c>
      <c r="M296" s="175">
        <v>100</v>
      </c>
      <c r="N296" s="175">
        <v>100</v>
      </c>
      <c r="O296" s="175">
        <v>100</v>
      </c>
      <c r="P296" s="175">
        <v>100</v>
      </c>
      <c r="Q296" s="175">
        <v>100</v>
      </c>
      <c r="R296" s="175">
        <v>100</v>
      </c>
      <c r="S296" s="175">
        <v>100</v>
      </c>
      <c r="T296" s="175">
        <v>100</v>
      </c>
      <c r="U296" s="175">
        <v>100</v>
      </c>
      <c r="V296" s="175">
        <v>100</v>
      </c>
      <c r="W296" s="175">
        <v>100</v>
      </c>
      <c r="X296" s="175">
        <v>100</v>
      </c>
      <c r="Y296" s="175">
        <v>100</v>
      </c>
      <c r="Z296" s="175">
        <v>100</v>
      </c>
      <c r="AA296" s="175">
        <v>100</v>
      </c>
      <c r="AB296" s="175">
        <v>100</v>
      </c>
      <c r="AC296" s="175">
        <v>100</v>
      </c>
      <c r="AD296" s="175">
        <v>100</v>
      </c>
      <c r="AE296" s="175">
        <v>100</v>
      </c>
      <c r="AF296" s="175">
        <v>100</v>
      </c>
      <c r="AG296" s="175">
        <v>100</v>
      </c>
      <c r="AH296" s="175">
        <v>100</v>
      </c>
      <c r="AI296" s="175">
        <v>100</v>
      </c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</row>
    <row r="297" spans="2:62" ht="15.75" hidden="1" thickBot="1" x14ac:dyDescent="0.3">
      <c r="B297" s="183"/>
      <c r="D297" s="142"/>
      <c r="E297" s="155" t="s">
        <v>17</v>
      </c>
      <c r="F297" s="143" t="s">
        <v>129</v>
      </c>
      <c r="G297" s="184">
        <v>100</v>
      </c>
      <c r="H297" s="184">
        <v>100</v>
      </c>
      <c r="I297" s="184">
        <v>100</v>
      </c>
      <c r="J297" s="184">
        <v>100</v>
      </c>
      <c r="K297" s="184">
        <v>100</v>
      </c>
      <c r="L297" s="184">
        <v>100</v>
      </c>
      <c r="M297" s="184">
        <v>100</v>
      </c>
      <c r="N297" s="184">
        <v>100</v>
      </c>
      <c r="O297" s="184">
        <v>100</v>
      </c>
      <c r="P297" s="184">
        <v>100</v>
      </c>
      <c r="Q297" s="184">
        <v>100</v>
      </c>
      <c r="R297" s="184">
        <v>100</v>
      </c>
      <c r="S297" s="184">
        <v>100</v>
      </c>
      <c r="T297" s="184">
        <v>100</v>
      </c>
      <c r="U297" s="184">
        <v>100</v>
      </c>
      <c r="V297" s="184">
        <v>100</v>
      </c>
      <c r="W297" s="184">
        <v>100</v>
      </c>
      <c r="X297" s="184">
        <v>100</v>
      </c>
      <c r="Y297" s="184">
        <v>100</v>
      </c>
      <c r="Z297" s="184">
        <v>100</v>
      </c>
      <c r="AA297" s="184">
        <v>100</v>
      </c>
      <c r="AB297" s="184">
        <v>100</v>
      </c>
      <c r="AC297" s="184">
        <v>100</v>
      </c>
      <c r="AD297" s="184">
        <v>100</v>
      </c>
      <c r="AE297" s="184">
        <v>100</v>
      </c>
      <c r="AF297" s="184">
        <v>100</v>
      </c>
      <c r="AG297" s="184">
        <v>100</v>
      </c>
      <c r="AH297" s="184">
        <v>100</v>
      </c>
      <c r="AI297" s="184">
        <v>100</v>
      </c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</row>
    <row r="298" spans="2:62" ht="15" hidden="1" customHeight="1" thickBot="1" x14ac:dyDescent="0.3">
      <c r="B298" s="183"/>
      <c r="D298" s="142"/>
      <c r="E298" s="155" t="s">
        <v>18</v>
      </c>
      <c r="F298" s="143" t="s">
        <v>128</v>
      </c>
      <c r="G298" s="174">
        <v>100</v>
      </c>
      <c r="H298" s="174">
        <v>100</v>
      </c>
      <c r="I298" s="174">
        <v>100</v>
      </c>
      <c r="J298" s="174">
        <v>100</v>
      </c>
      <c r="K298" s="174">
        <v>100</v>
      </c>
      <c r="L298" s="174">
        <v>100</v>
      </c>
      <c r="M298" s="174">
        <v>100</v>
      </c>
      <c r="N298" s="174">
        <v>100</v>
      </c>
      <c r="O298" s="174">
        <v>100</v>
      </c>
      <c r="P298" s="174">
        <v>100</v>
      </c>
      <c r="Q298" s="174">
        <v>100</v>
      </c>
      <c r="R298" s="174">
        <v>100</v>
      </c>
      <c r="S298" s="174">
        <v>100</v>
      </c>
      <c r="T298" s="174">
        <v>100</v>
      </c>
      <c r="U298" s="174">
        <v>100</v>
      </c>
      <c r="V298" s="174">
        <v>100</v>
      </c>
      <c r="W298" s="174">
        <v>100</v>
      </c>
      <c r="X298" s="174">
        <v>100</v>
      </c>
      <c r="Y298" s="174">
        <v>100</v>
      </c>
      <c r="Z298" s="174">
        <v>100</v>
      </c>
      <c r="AA298" s="174">
        <v>100</v>
      </c>
      <c r="AB298" s="174">
        <v>100</v>
      </c>
      <c r="AC298" s="174">
        <v>100</v>
      </c>
      <c r="AD298" s="174">
        <v>100</v>
      </c>
      <c r="AE298" s="174">
        <v>100</v>
      </c>
      <c r="AF298" s="174">
        <v>100</v>
      </c>
      <c r="AG298" s="174">
        <v>100</v>
      </c>
      <c r="AH298" s="174">
        <v>100</v>
      </c>
      <c r="AI298" s="174">
        <v>100</v>
      </c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</row>
    <row r="299" spans="2:62" ht="15" hidden="1" x14ac:dyDescent="0.25">
      <c r="B299" s="183"/>
      <c r="D299" s="142"/>
      <c r="E299" s="155" t="s">
        <v>18</v>
      </c>
      <c r="F299" s="143" t="s">
        <v>22</v>
      </c>
      <c r="G299" s="175">
        <v>100</v>
      </c>
      <c r="H299" s="175">
        <v>100</v>
      </c>
      <c r="I299" s="175">
        <v>100</v>
      </c>
      <c r="J299" s="175">
        <v>100</v>
      </c>
      <c r="K299" s="175">
        <v>100</v>
      </c>
      <c r="L299" s="175">
        <v>100</v>
      </c>
      <c r="M299" s="175">
        <v>100</v>
      </c>
      <c r="N299" s="175">
        <v>100</v>
      </c>
      <c r="O299" s="175">
        <v>100</v>
      </c>
      <c r="P299" s="175">
        <v>100</v>
      </c>
      <c r="Q299" s="175">
        <v>100</v>
      </c>
      <c r="R299" s="175">
        <v>100</v>
      </c>
      <c r="S299" s="175">
        <v>100</v>
      </c>
      <c r="T299" s="175">
        <v>100</v>
      </c>
      <c r="U299" s="175">
        <v>100</v>
      </c>
      <c r="V299" s="175">
        <v>100</v>
      </c>
      <c r="W299" s="175">
        <v>100</v>
      </c>
      <c r="X299" s="175">
        <v>100</v>
      </c>
      <c r="Y299" s="175">
        <v>100</v>
      </c>
      <c r="Z299" s="175">
        <v>100</v>
      </c>
      <c r="AA299" s="175">
        <v>100</v>
      </c>
      <c r="AB299" s="175">
        <v>100</v>
      </c>
      <c r="AC299" s="175">
        <v>100</v>
      </c>
      <c r="AD299" s="175">
        <v>100</v>
      </c>
      <c r="AE299" s="175">
        <v>100</v>
      </c>
      <c r="AF299" s="175">
        <v>100</v>
      </c>
      <c r="AG299" s="175">
        <v>100</v>
      </c>
      <c r="AH299" s="175">
        <v>100</v>
      </c>
      <c r="AI299" s="175">
        <v>100</v>
      </c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</row>
    <row r="300" spans="2:62" ht="15.75" hidden="1" thickBot="1" x14ac:dyDescent="0.3">
      <c r="B300" s="183"/>
      <c r="D300" s="142"/>
      <c r="E300" s="155" t="s">
        <v>18</v>
      </c>
      <c r="F300" s="143" t="s">
        <v>129</v>
      </c>
      <c r="G300" s="184">
        <v>100</v>
      </c>
      <c r="H300" s="184">
        <v>100</v>
      </c>
      <c r="I300" s="184">
        <v>100</v>
      </c>
      <c r="J300" s="184">
        <v>100</v>
      </c>
      <c r="K300" s="184">
        <v>100</v>
      </c>
      <c r="L300" s="184">
        <v>100</v>
      </c>
      <c r="M300" s="184">
        <v>100</v>
      </c>
      <c r="N300" s="184">
        <v>100</v>
      </c>
      <c r="O300" s="184">
        <v>100</v>
      </c>
      <c r="P300" s="184">
        <v>100</v>
      </c>
      <c r="Q300" s="184">
        <v>100</v>
      </c>
      <c r="R300" s="184">
        <v>100</v>
      </c>
      <c r="S300" s="184">
        <v>100</v>
      </c>
      <c r="T300" s="184">
        <v>100</v>
      </c>
      <c r="U300" s="184">
        <v>100</v>
      </c>
      <c r="V300" s="184">
        <v>100</v>
      </c>
      <c r="W300" s="184">
        <v>100</v>
      </c>
      <c r="X300" s="184">
        <v>100</v>
      </c>
      <c r="Y300" s="184">
        <v>100</v>
      </c>
      <c r="Z300" s="184">
        <v>100</v>
      </c>
      <c r="AA300" s="184">
        <v>100</v>
      </c>
      <c r="AB300" s="184">
        <v>100</v>
      </c>
      <c r="AC300" s="184">
        <v>100</v>
      </c>
      <c r="AD300" s="184">
        <v>100</v>
      </c>
      <c r="AE300" s="184">
        <v>100</v>
      </c>
      <c r="AF300" s="184">
        <v>100</v>
      </c>
      <c r="AG300" s="184">
        <v>100</v>
      </c>
      <c r="AH300" s="184">
        <v>100</v>
      </c>
      <c r="AI300" s="184">
        <v>100</v>
      </c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</row>
    <row r="301" spans="2:62" ht="15.75" hidden="1" thickTop="1" x14ac:dyDescent="0.25">
      <c r="B301" s="183"/>
      <c r="D301" s="142"/>
      <c r="E301" s="155" t="s">
        <v>141</v>
      </c>
      <c r="F301" s="143" t="s">
        <v>128</v>
      </c>
      <c r="G301" s="174">
        <v>100</v>
      </c>
      <c r="H301" s="174">
        <v>100</v>
      </c>
      <c r="I301" s="174">
        <v>100</v>
      </c>
      <c r="J301" s="174">
        <v>100</v>
      </c>
      <c r="K301" s="174">
        <v>100</v>
      </c>
      <c r="L301" s="174">
        <v>100</v>
      </c>
      <c r="M301" s="174">
        <v>100</v>
      </c>
      <c r="N301" s="174">
        <v>100</v>
      </c>
      <c r="O301" s="174">
        <v>100</v>
      </c>
      <c r="P301" s="174">
        <v>100</v>
      </c>
      <c r="Q301" s="174">
        <v>100</v>
      </c>
      <c r="R301" s="174">
        <v>100</v>
      </c>
      <c r="S301" s="174">
        <v>100</v>
      </c>
      <c r="T301" s="174">
        <v>100</v>
      </c>
      <c r="U301" s="174">
        <v>100</v>
      </c>
      <c r="V301" s="174">
        <v>100</v>
      </c>
      <c r="W301" s="174">
        <v>100</v>
      </c>
      <c r="X301" s="174">
        <v>100</v>
      </c>
      <c r="Y301" s="174">
        <v>100</v>
      </c>
      <c r="Z301" s="174">
        <v>100</v>
      </c>
      <c r="AA301" s="174">
        <v>100</v>
      </c>
      <c r="AB301" s="174">
        <v>100</v>
      </c>
      <c r="AC301" s="174">
        <v>100</v>
      </c>
      <c r="AD301" s="174">
        <v>100</v>
      </c>
      <c r="AE301" s="174">
        <v>100</v>
      </c>
      <c r="AF301" s="174">
        <v>100</v>
      </c>
      <c r="AG301" s="174">
        <v>100</v>
      </c>
      <c r="AH301" s="174">
        <v>100</v>
      </c>
      <c r="AI301" s="174">
        <v>100</v>
      </c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</row>
    <row r="302" spans="2:62" ht="15" hidden="1" x14ac:dyDescent="0.25">
      <c r="B302" s="183"/>
      <c r="D302" s="142"/>
      <c r="E302" s="155" t="s">
        <v>141</v>
      </c>
      <c r="F302" s="143" t="s">
        <v>22</v>
      </c>
      <c r="G302" s="175">
        <v>100</v>
      </c>
      <c r="H302" s="175">
        <v>100</v>
      </c>
      <c r="I302" s="175">
        <v>100</v>
      </c>
      <c r="J302" s="175">
        <v>100</v>
      </c>
      <c r="K302" s="175">
        <v>100</v>
      </c>
      <c r="L302" s="175">
        <v>100</v>
      </c>
      <c r="M302" s="175">
        <v>100</v>
      </c>
      <c r="N302" s="175">
        <v>100</v>
      </c>
      <c r="O302" s="175">
        <v>100</v>
      </c>
      <c r="P302" s="175">
        <v>100</v>
      </c>
      <c r="Q302" s="175">
        <v>100</v>
      </c>
      <c r="R302" s="175">
        <v>100</v>
      </c>
      <c r="S302" s="175">
        <v>100</v>
      </c>
      <c r="T302" s="175">
        <v>100</v>
      </c>
      <c r="U302" s="175">
        <v>100</v>
      </c>
      <c r="V302" s="175">
        <v>100</v>
      </c>
      <c r="W302" s="175">
        <v>100</v>
      </c>
      <c r="X302" s="175">
        <v>100</v>
      </c>
      <c r="Y302" s="175">
        <v>100</v>
      </c>
      <c r="Z302" s="175">
        <v>100</v>
      </c>
      <c r="AA302" s="175">
        <v>100</v>
      </c>
      <c r="AB302" s="175">
        <v>100</v>
      </c>
      <c r="AC302" s="175">
        <v>100</v>
      </c>
      <c r="AD302" s="175">
        <v>100</v>
      </c>
      <c r="AE302" s="175">
        <v>100</v>
      </c>
      <c r="AF302" s="175">
        <v>100</v>
      </c>
      <c r="AG302" s="175">
        <v>100</v>
      </c>
      <c r="AH302" s="175">
        <v>100</v>
      </c>
      <c r="AI302" s="175">
        <v>100</v>
      </c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</row>
    <row r="303" spans="2:62" ht="15.75" hidden="1" thickBot="1" x14ac:dyDescent="0.3">
      <c r="B303" s="183"/>
      <c r="D303" s="142"/>
      <c r="E303" s="155" t="s">
        <v>141</v>
      </c>
      <c r="F303" s="143" t="s">
        <v>129</v>
      </c>
      <c r="G303" s="184">
        <v>100</v>
      </c>
      <c r="H303" s="184">
        <v>100</v>
      </c>
      <c r="I303" s="184">
        <v>100</v>
      </c>
      <c r="J303" s="184">
        <v>100</v>
      </c>
      <c r="K303" s="184">
        <v>100</v>
      </c>
      <c r="L303" s="184">
        <v>100</v>
      </c>
      <c r="M303" s="184">
        <v>100</v>
      </c>
      <c r="N303" s="184">
        <v>100</v>
      </c>
      <c r="O303" s="184">
        <v>100</v>
      </c>
      <c r="P303" s="184">
        <v>100</v>
      </c>
      <c r="Q303" s="184">
        <v>100</v>
      </c>
      <c r="R303" s="184">
        <v>100</v>
      </c>
      <c r="S303" s="184">
        <v>100</v>
      </c>
      <c r="T303" s="184">
        <v>100</v>
      </c>
      <c r="U303" s="184">
        <v>100</v>
      </c>
      <c r="V303" s="184">
        <v>100</v>
      </c>
      <c r="W303" s="184">
        <v>100</v>
      </c>
      <c r="X303" s="184">
        <v>100</v>
      </c>
      <c r="Y303" s="184">
        <v>100</v>
      </c>
      <c r="Z303" s="184">
        <v>100</v>
      </c>
      <c r="AA303" s="184">
        <v>100</v>
      </c>
      <c r="AB303" s="184">
        <v>100</v>
      </c>
      <c r="AC303" s="184">
        <v>100</v>
      </c>
      <c r="AD303" s="184">
        <v>100</v>
      </c>
      <c r="AE303" s="184">
        <v>100</v>
      </c>
      <c r="AF303" s="184">
        <v>100</v>
      </c>
      <c r="AG303" s="184">
        <v>100</v>
      </c>
      <c r="AH303" s="184">
        <v>100</v>
      </c>
      <c r="AI303" s="184">
        <v>100</v>
      </c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</row>
    <row r="304" spans="2:62" ht="15.75" hidden="1" thickTop="1" x14ac:dyDescent="0.25">
      <c r="B304" s="183"/>
      <c r="D304" s="142"/>
      <c r="E304" s="155" t="s">
        <v>20</v>
      </c>
      <c r="F304" s="143" t="s">
        <v>128</v>
      </c>
      <c r="G304" s="174">
        <v>100</v>
      </c>
      <c r="H304" s="174">
        <v>100</v>
      </c>
      <c r="I304" s="174">
        <v>100</v>
      </c>
      <c r="J304" s="174">
        <v>100</v>
      </c>
      <c r="K304" s="174">
        <v>100</v>
      </c>
      <c r="L304" s="174">
        <v>100</v>
      </c>
      <c r="M304" s="174">
        <v>100</v>
      </c>
      <c r="N304" s="174">
        <v>100</v>
      </c>
      <c r="O304" s="174">
        <v>100</v>
      </c>
      <c r="P304" s="174">
        <v>100</v>
      </c>
      <c r="Q304" s="174">
        <v>100</v>
      </c>
      <c r="R304" s="174">
        <v>100</v>
      </c>
      <c r="S304" s="174">
        <v>100</v>
      </c>
      <c r="T304" s="174">
        <v>100</v>
      </c>
      <c r="U304" s="174">
        <v>100</v>
      </c>
      <c r="V304" s="174">
        <v>100</v>
      </c>
      <c r="W304" s="174">
        <v>100</v>
      </c>
      <c r="X304" s="174">
        <v>100</v>
      </c>
      <c r="Y304" s="174">
        <v>100</v>
      </c>
      <c r="Z304" s="174">
        <v>100</v>
      </c>
      <c r="AA304" s="174">
        <v>100</v>
      </c>
      <c r="AB304" s="174">
        <v>100</v>
      </c>
      <c r="AC304" s="174">
        <v>100</v>
      </c>
      <c r="AD304" s="174">
        <v>100</v>
      </c>
      <c r="AE304" s="174">
        <v>100</v>
      </c>
      <c r="AF304" s="174">
        <v>100</v>
      </c>
      <c r="AG304" s="174">
        <v>100</v>
      </c>
      <c r="AH304" s="174">
        <v>100</v>
      </c>
      <c r="AI304" s="174">
        <v>100</v>
      </c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</row>
    <row r="305" spans="2:62" ht="15" hidden="1" x14ac:dyDescent="0.25">
      <c r="B305" s="183"/>
      <c r="D305" s="142"/>
      <c r="E305" s="155" t="s">
        <v>20</v>
      </c>
      <c r="F305" s="143" t="s">
        <v>22</v>
      </c>
      <c r="G305" s="175">
        <v>100</v>
      </c>
      <c r="H305" s="175">
        <v>100</v>
      </c>
      <c r="I305" s="175">
        <v>100</v>
      </c>
      <c r="J305" s="175">
        <v>100</v>
      </c>
      <c r="K305" s="175">
        <v>100</v>
      </c>
      <c r="L305" s="175">
        <v>100</v>
      </c>
      <c r="M305" s="175">
        <v>100</v>
      </c>
      <c r="N305" s="175">
        <v>100</v>
      </c>
      <c r="O305" s="175">
        <v>100</v>
      </c>
      <c r="P305" s="175">
        <v>100</v>
      </c>
      <c r="Q305" s="175">
        <v>100</v>
      </c>
      <c r="R305" s="175">
        <v>100</v>
      </c>
      <c r="S305" s="175">
        <v>100</v>
      </c>
      <c r="T305" s="175">
        <v>100</v>
      </c>
      <c r="U305" s="175">
        <v>100</v>
      </c>
      <c r="V305" s="175">
        <v>100</v>
      </c>
      <c r="W305" s="175">
        <v>100</v>
      </c>
      <c r="X305" s="175">
        <v>100</v>
      </c>
      <c r="Y305" s="175">
        <v>100</v>
      </c>
      <c r="Z305" s="175">
        <v>100</v>
      </c>
      <c r="AA305" s="175">
        <v>100</v>
      </c>
      <c r="AB305" s="175">
        <v>100</v>
      </c>
      <c r="AC305" s="175">
        <v>100</v>
      </c>
      <c r="AD305" s="175">
        <v>100</v>
      </c>
      <c r="AE305" s="175">
        <v>100</v>
      </c>
      <c r="AF305" s="175">
        <v>100</v>
      </c>
      <c r="AG305" s="175">
        <v>100</v>
      </c>
      <c r="AH305" s="175">
        <v>100</v>
      </c>
      <c r="AI305" s="175">
        <v>100</v>
      </c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</row>
    <row r="306" spans="2:62" ht="15.75" hidden="1" thickBot="1" x14ac:dyDescent="0.3">
      <c r="B306" s="183"/>
      <c r="D306" s="142"/>
      <c r="E306" s="155" t="s">
        <v>20</v>
      </c>
      <c r="F306" s="143" t="s">
        <v>129</v>
      </c>
      <c r="G306" s="184">
        <v>100</v>
      </c>
      <c r="H306" s="184">
        <v>100</v>
      </c>
      <c r="I306" s="184">
        <v>100</v>
      </c>
      <c r="J306" s="184">
        <v>100</v>
      </c>
      <c r="K306" s="184">
        <v>100</v>
      </c>
      <c r="L306" s="184">
        <v>100</v>
      </c>
      <c r="M306" s="184">
        <v>100</v>
      </c>
      <c r="N306" s="184">
        <v>100</v>
      </c>
      <c r="O306" s="184">
        <v>100</v>
      </c>
      <c r="P306" s="184">
        <v>100</v>
      </c>
      <c r="Q306" s="184">
        <v>100</v>
      </c>
      <c r="R306" s="184">
        <v>100</v>
      </c>
      <c r="S306" s="184">
        <v>100</v>
      </c>
      <c r="T306" s="184">
        <v>100</v>
      </c>
      <c r="U306" s="184">
        <v>100</v>
      </c>
      <c r="V306" s="184">
        <v>100</v>
      </c>
      <c r="W306" s="184">
        <v>100</v>
      </c>
      <c r="X306" s="184">
        <v>100</v>
      </c>
      <c r="Y306" s="184">
        <v>100</v>
      </c>
      <c r="Z306" s="184">
        <v>100</v>
      </c>
      <c r="AA306" s="184">
        <v>100</v>
      </c>
      <c r="AB306" s="184">
        <v>100</v>
      </c>
      <c r="AC306" s="184">
        <v>100</v>
      </c>
      <c r="AD306" s="184">
        <v>100</v>
      </c>
      <c r="AE306" s="184">
        <v>100</v>
      </c>
      <c r="AF306" s="184">
        <v>100</v>
      </c>
      <c r="AG306" s="184">
        <v>100</v>
      </c>
      <c r="AH306" s="184">
        <v>100</v>
      </c>
      <c r="AI306" s="184">
        <v>100</v>
      </c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</row>
    <row r="307" spans="2:62" ht="15.75" hidden="1" thickTop="1" x14ac:dyDescent="0.25">
      <c r="B307" s="183"/>
      <c r="D307" s="142"/>
      <c r="E307" s="155" t="s">
        <v>142</v>
      </c>
      <c r="F307" s="143" t="s">
        <v>128</v>
      </c>
      <c r="G307" s="174">
        <v>100</v>
      </c>
      <c r="H307" s="174">
        <v>100</v>
      </c>
      <c r="I307" s="174">
        <v>100</v>
      </c>
      <c r="J307" s="174">
        <v>100</v>
      </c>
      <c r="K307" s="174">
        <v>100</v>
      </c>
      <c r="L307" s="174">
        <v>100</v>
      </c>
      <c r="M307" s="174">
        <v>100</v>
      </c>
      <c r="N307" s="174">
        <v>100</v>
      </c>
      <c r="O307" s="174">
        <v>100</v>
      </c>
      <c r="P307" s="174">
        <v>100</v>
      </c>
      <c r="Q307" s="174">
        <v>100</v>
      </c>
      <c r="R307" s="174">
        <v>100</v>
      </c>
      <c r="S307" s="174">
        <v>100</v>
      </c>
      <c r="T307" s="174">
        <v>100</v>
      </c>
      <c r="U307" s="174">
        <v>100</v>
      </c>
      <c r="V307" s="174">
        <v>100</v>
      </c>
      <c r="W307" s="174">
        <v>100</v>
      </c>
      <c r="X307" s="174">
        <v>100</v>
      </c>
      <c r="Y307" s="174">
        <v>100</v>
      </c>
      <c r="Z307" s="174">
        <v>100</v>
      </c>
      <c r="AA307" s="174">
        <v>100</v>
      </c>
      <c r="AB307" s="174">
        <v>100</v>
      </c>
      <c r="AC307" s="174">
        <v>100</v>
      </c>
      <c r="AD307" s="174">
        <v>100</v>
      </c>
      <c r="AE307" s="174">
        <v>100</v>
      </c>
      <c r="AF307" s="174">
        <v>100</v>
      </c>
      <c r="AG307" s="174">
        <v>100</v>
      </c>
      <c r="AH307" s="174">
        <v>100</v>
      </c>
      <c r="AI307" s="174">
        <v>100</v>
      </c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</row>
    <row r="308" spans="2:62" ht="15" hidden="1" x14ac:dyDescent="0.25">
      <c r="B308" s="183"/>
      <c r="D308" s="142"/>
      <c r="E308" s="155" t="s">
        <v>142</v>
      </c>
      <c r="F308" s="143" t="s">
        <v>22</v>
      </c>
      <c r="G308" s="175">
        <v>100</v>
      </c>
      <c r="H308" s="175">
        <v>100</v>
      </c>
      <c r="I308" s="175">
        <v>100</v>
      </c>
      <c r="J308" s="175">
        <v>100</v>
      </c>
      <c r="K308" s="175">
        <v>100</v>
      </c>
      <c r="L308" s="175">
        <v>100</v>
      </c>
      <c r="M308" s="175">
        <v>100</v>
      </c>
      <c r="N308" s="175">
        <v>100</v>
      </c>
      <c r="O308" s="175">
        <v>100</v>
      </c>
      <c r="P308" s="175">
        <v>100</v>
      </c>
      <c r="Q308" s="175">
        <v>100</v>
      </c>
      <c r="R308" s="175">
        <v>100</v>
      </c>
      <c r="S308" s="175">
        <v>100</v>
      </c>
      <c r="T308" s="175">
        <v>100</v>
      </c>
      <c r="U308" s="175">
        <v>100</v>
      </c>
      <c r="V308" s="175">
        <v>100</v>
      </c>
      <c r="W308" s="175">
        <v>100</v>
      </c>
      <c r="X308" s="175">
        <v>100</v>
      </c>
      <c r="Y308" s="175">
        <v>100</v>
      </c>
      <c r="Z308" s="175">
        <v>100</v>
      </c>
      <c r="AA308" s="175">
        <v>100</v>
      </c>
      <c r="AB308" s="175">
        <v>100</v>
      </c>
      <c r="AC308" s="175">
        <v>100</v>
      </c>
      <c r="AD308" s="175">
        <v>100</v>
      </c>
      <c r="AE308" s="175">
        <v>100</v>
      </c>
      <c r="AF308" s="175">
        <v>100</v>
      </c>
      <c r="AG308" s="175">
        <v>100</v>
      </c>
      <c r="AH308" s="175">
        <v>100</v>
      </c>
      <c r="AI308" s="175">
        <v>100</v>
      </c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</row>
    <row r="309" spans="2:62" ht="15.75" hidden="1" thickBot="1" x14ac:dyDescent="0.3">
      <c r="B309" s="183"/>
      <c r="D309" s="142"/>
      <c r="E309" s="155" t="s">
        <v>142</v>
      </c>
      <c r="F309" s="143" t="s">
        <v>129</v>
      </c>
      <c r="G309" s="184">
        <v>100</v>
      </c>
      <c r="H309" s="184">
        <v>100</v>
      </c>
      <c r="I309" s="184">
        <v>100</v>
      </c>
      <c r="J309" s="184">
        <v>100</v>
      </c>
      <c r="K309" s="184">
        <v>100</v>
      </c>
      <c r="L309" s="184">
        <v>100</v>
      </c>
      <c r="M309" s="184">
        <v>100</v>
      </c>
      <c r="N309" s="184">
        <v>100</v>
      </c>
      <c r="O309" s="184">
        <v>100</v>
      </c>
      <c r="P309" s="184">
        <v>100</v>
      </c>
      <c r="Q309" s="184">
        <v>100</v>
      </c>
      <c r="R309" s="184">
        <v>100</v>
      </c>
      <c r="S309" s="184">
        <v>100</v>
      </c>
      <c r="T309" s="184">
        <v>100</v>
      </c>
      <c r="U309" s="184">
        <v>100</v>
      </c>
      <c r="V309" s="184">
        <v>100</v>
      </c>
      <c r="W309" s="184">
        <v>100</v>
      </c>
      <c r="X309" s="184">
        <v>100</v>
      </c>
      <c r="Y309" s="184">
        <v>100</v>
      </c>
      <c r="Z309" s="184">
        <v>100</v>
      </c>
      <c r="AA309" s="184">
        <v>100</v>
      </c>
      <c r="AB309" s="184">
        <v>100</v>
      </c>
      <c r="AC309" s="184">
        <v>100</v>
      </c>
      <c r="AD309" s="184">
        <v>100</v>
      </c>
      <c r="AE309" s="184">
        <v>100</v>
      </c>
      <c r="AF309" s="184">
        <v>100</v>
      </c>
      <c r="AG309" s="184">
        <v>100</v>
      </c>
      <c r="AH309" s="184">
        <v>100</v>
      </c>
      <c r="AI309" s="184">
        <v>100</v>
      </c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</row>
    <row r="310" spans="2:62" ht="15.75" hidden="1" thickTop="1" x14ac:dyDescent="0.25">
      <c r="B310" s="183"/>
      <c r="D310" s="142"/>
      <c r="E310" s="155" t="s">
        <v>143</v>
      </c>
      <c r="F310" s="143" t="s">
        <v>128</v>
      </c>
      <c r="G310" s="174">
        <v>100</v>
      </c>
      <c r="H310" s="174">
        <v>100</v>
      </c>
      <c r="I310" s="174">
        <v>100</v>
      </c>
      <c r="J310" s="174">
        <v>100</v>
      </c>
      <c r="K310" s="174">
        <v>100</v>
      </c>
      <c r="L310" s="174">
        <v>100</v>
      </c>
      <c r="M310" s="174">
        <v>100</v>
      </c>
      <c r="N310" s="174">
        <v>100</v>
      </c>
      <c r="O310" s="174">
        <v>100</v>
      </c>
      <c r="P310" s="174">
        <v>100</v>
      </c>
      <c r="Q310" s="174">
        <v>100</v>
      </c>
      <c r="R310" s="174">
        <v>100</v>
      </c>
      <c r="S310" s="174">
        <v>100</v>
      </c>
      <c r="T310" s="174">
        <v>100</v>
      </c>
      <c r="U310" s="174">
        <v>100</v>
      </c>
      <c r="V310" s="174">
        <v>100</v>
      </c>
      <c r="W310" s="174">
        <v>100</v>
      </c>
      <c r="X310" s="174">
        <v>100</v>
      </c>
      <c r="Y310" s="174">
        <v>100</v>
      </c>
      <c r="Z310" s="174">
        <v>100</v>
      </c>
      <c r="AA310" s="174">
        <v>100</v>
      </c>
      <c r="AB310" s="174">
        <v>100</v>
      </c>
      <c r="AC310" s="174">
        <v>100</v>
      </c>
      <c r="AD310" s="174">
        <v>100</v>
      </c>
      <c r="AE310" s="174">
        <v>100</v>
      </c>
      <c r="AF310" s="174">
        <v>100</v>
      </c>
      <c r="AG310" s="174">
        <v>100</v>
      </c>
      <c r="AH310" s="174">
        <v>100</v>
      </c>
      <c r="AI310" s="174">
        <v>100</v>
      </c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</row>
    <row r="311" spans="2:62" ht="15" hidden="1" x14ac:dyDescent="0.25">
      <c r="B311" s="183"/>
      <c r="D311" s="142"/>
      <c r="E311" s="155" t="s">
        <v>143</v>
      </c>
      <c r="F311" s="143" t="s">
        <v>22</v>
      </c>
      <c r="G311" s="175">
        <v>100</v>
      </c>
      <c r="H311" s="175">
        <v>100</v>
      </c>
      <c r="I311" s="175">
        <v>100</v>
      </c>
      <c r="J311" s="175">
        <v>100</v>
      </c>
      <c r="K311" s="175">
        <v>100</v>
      </c>
      <c r="L311" s="175">
        <v>100</v>
      </c>
      <c r="M311" s="175">
        <v>100</v>
      </c>
      <c r="N311" s="175">
        <v>100</v>
      </c>
      <c r="O311" s="175">
        <v>100</v>
      </c>
      <c r="P311" s="175">
        <v>100</v>
      </c>
      <c r="Q311" s="175">
        <v>100</v>
      </c>
      <c r="R311" s="175">
        <v>100</v>
      </c>
      <c r="S311" s="175">
        <v>100</v>
      </c>
      <c r="T311" s="175">
        <v>100</v>
      </c>
      <c r="U311" s="175">
        <v>100</v>
      </c>
      <c r="V311" s="175">
        <v>100</v>
      </c>
      <c r="W311" s="175">
        <v>100</v>
      </c>
      <c r="X311" s="175">
        <v>100</v>
      </c>
      <c r="Y311" s="175">
        <v>100</v>
      </c>
      <c r="Z311" s="175">
        <v>100</v>
      </c>
      <c r="AA311" s="175">
        <v>100</v>
      </c>
      <c r="AB311" s="175">
        <v>100</v>
      </c>
      <c r="AC311" s="175">
        <v>100</v>
      </c>
      <c r="AD311" s="175">
        <v>100</v>
      </c>
      <c r="AE311" s="175">
        <v>100</v>
      </c>
      <c r="AF311" s="175">
        <v>100</v>
      </c>
      <c r="AG311" s="175">
        <v>100</v>
      </c>
      <c r="AH311" s="175">
        <v>100</v>
      </c>
      <c r="AI311" s="175">
        <v>100</v>
      </c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</row>
    <row r="312" spans="2:62" ht="15.75" hidden="1" thickBot="1" x14ac:dyDescent="0.3">
      <c r="B312" s="183"/>
      <c r="D312" s="142"/>
      <c r="E312" s="155" t="s">
        <v>143</v>
      </c>
      <c r="F312" s="143" t="s">
        <v>129</v>
      </c>
      <c r="G312" s="184">
        <v>100</v>
      </c>
      <c r="H312" s="184">
        <v>100</v>
      </c>
      <c r="I312" s="184">
        <v>100</v>
      </c>
      <c r="J312" s="184">
        <v>100</v>
      </c>
      <c r="K312" s="184">
        <v>100</v>
      </c>
      <c r="L312" s="184">
        <v>100</v>
      </c>
      <c r="M312" s="184">
        <v>100</v>
      </c>
      <c r="N312" s="184">
        <v>100</v>
      </c>
      <c r="O312" s="184">
        <v>100</v>
      </c>
      <c r="P312" s="184">
        <v>100</v>
      </c>
      <c r="Q312" s="184">
        <v>100</v>
      </c>
      <c r="R312" s="184">
        <v>100</v>
      </c>
      <c r="S312" s="184">
        <v>100</v>
      </c>
      <c r="T312" s="184">
        <v>100</v>
      </c>
      <c r="U312" s="184">
        <v>100</v>
      </c>
      <c r="V312" s="184">
        <v>100</v>
      </c>
      <c r="W312" s="184">
        <v>100</v>
      </c>
      <c r="X312" s="184">
        <v>100</v>
      </c>
      <c r="Y312" s="184">
        <v>100</v>
      </c>
      <c r="Z312" s="184">
        <v>100</v>
      </c>
      <c r="AA312" s="184">
        <v>100</v>
      </c>
      <c r="AB312" s="184">
        <v>100</v>
      </c>
      <c r="AC312" s="184">
        <v>100</v>
      </c>
      <c r="AD312" s="184">
        <v>100</v>
      </c>
      <c r="AE312" s="184">
        <v>100</v>
      </c>
      <c r="AF312" s="184">
        <v>100</v>
      </c>
      <c r="AG312" s="184">
        <v>100</v>
      </c>
      <c r="AH312" s="184">
        <v>100</v>
      </c>
      <c r="AI312" s="184">
        <v>100</v>
      </c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</row>
    <row r="313" spans="2:62" ht="15.75" hidden="1" thickTop="1" x14ac:dyDescent="0.25">
      <c r="B313" s="183"/>
      <c r="D313" s="142"/>
      <c r="E313" s="155" t="s">
        <v>144</v>
      </c>
      <c r="F313" s="143" t="s">
        <v>128</v>
      </c>
      <c r="G313" s="174">
        <v>100</v>
      </c>
      <c r="H313" s="174">
        <v>100</v>
      </c>
      <c r="I313" s="174">
        <v>100</v>
      </c>
      <c r="J313" s="174">
        <v>100</v>
      </c>
      <c r="K313" s="174">
        <v>100</v>
      </c>
      <c r="L313" s="174">
        <v>100</v>
      </c>
      <c r="M313" s="174">
        <v>100</v>
      </c>
      <c r="N313" s="174">
        <v>100</v>
      </c>
      <c r="O313" s="174">
        <v>100</v>
      </c>
      <c r="P313" s="174">
        <v>100</v>
      </c>
      <c r="Q313" s="174">
        <v>100</v>
      </c>
      <c r="R313" s="174">
        <v>100</v>
      </c>
      <c r="S313" s="174">
        <v>100</v>
      </c>
      <c r="T313" s="174">
        <v>100</v>
      </c>
      <c r="U313" s="174">
        <v>100</v>
      </c>
      <c r="V313" s="174">
        <v>100</v>
      </c>
      <c r="W313" s="174">
        <v>100</v>
      </c>
      <c r="X313" s="174">
        <v>100</v>
      </c>
      <c r="Y313" s="174">
        <v>100</v>
      </c>
      <c r="Z313" s="174">
        <v>100</v>
      </c>
      <c r="AA313" s="174">
        <v>100</v>
      </c>
      <c r="AB313" s="174">
        <v>100</v>
      </c>
      <c r="AC313" s="174">
        <v>100</v>
      </c>
      <c r="AD313" s="174">
        <v>100</v>
      </c>
      <c r="AE313" s="174">
        <v>100</v>
      </c>
      <c r="AF313" s="174">
        <v>100</v>
      </c>
      <c r="AG313" s="174">
        <v>100</v>
      </c>
      <c r="AH313" s="174">
        <v>100</v>
      </c>
      <c r="AI313" s="174">
        <v>100</v>
      </c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</row>
    <row r="314" spans="2:62" ht="15" hidden="1" x14ac:dyDescent="0.25">
      <c r="B314" s="183"/>
      <c r="D314" s="142"/>
      <c r="E314" s="155" t="s">
        <v>144</v>
      </c>
      <c r="F314" s="143" t="s">
        <v>22</v>
      </c>
      <c r="G314" s="175">
        <v>100</v>
      </c>
      <c r="H314" s="175">
        <v>100</v>
      </c>
      <c r="I314" s="175">
        <v>100</v>
      </c>
      <c r="J314" s="175">
        <v>100</v>
      </c>
      <c r="K314" s="175">
        <v>100</v>
      </c>
      <c r="L314" s="175">
        <v>100</v>
      </c>
      <c r="M314" s="175">
        <v>100</v>
      </c>
      <c r="N314" s="175">
        <v>100</v>
      </c>
      <c r="O314" s="175">
        <v>100</v>
      </c>
      <c r="P314" s="175">
        <v>100</v>
      </c>
      <c r="Q314" s="175">
        <v>100</v>
      </c>
      <c r="R314" s="175">
        <v>100</v>
      </c>
      <c r="S314" s="175">
        <v>100</v>
      </c>
      <c r="T314" s="175">
        <v>100</v>
      </c>
      <c r="U314" s="175">
        <v>100</v>
      </c>
      <c r="V314" s="175">
        <v>100</v>
      </c>
      <c r="W314" s="175">
        <v>100</v>
      </c>
      <c r="X314" s="175">
        <v>100</v>
      </c>
      <c r="Y314" s="175">
        <v>100</v>
      </c>
      <c r="Z314" s="175">
        <v>100</v>
      </c>
      <c r="AA314" s="175">
        <v>100</v>
      </c>
      <c r="AB314" s="175">
        <v>100</v>
      </c>
      <c r="AC314" s="175">
        <v>100</v>
      </c>
      <c r="AD314" s="175">
        <v>100</v>
      </c>
      <c r="AE314" s="175">
        <v>100</v>
      </c>
      <c r="AF314" s="175">
        <v>100</v>
      </c>
      <c r="AG314" s="175">
        <v>100</v>
      </c>
      <c r="AH314" s="175">
        <v>100</v>
      </c>
      <c r="AI314" s="175">
        <v>100</v>
      </c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</row>
    <row r="315" spans="2:62" ht="15.75" hidden="1" thickBot="1" x14ac:dyDescent="0.3">
      <c r="B315" s="183"/>
      <c r="D315" s="142"/>
      <c r="E315" s="155" t="s">
        <v>144</v>
      </c>
      <c r="F315" s="143" t="s">
        <v>129</v>
      </c>
      <c r="G315" s="184">
        <v>100</v>
      </c>
      <c r="H315" s="184">
        <v>100</v>
      </c>
      <c r="I315" s="184">
        <v>100</v>
      </c>
      <c r="J315" s="184">
        <v>100</v>
      </c>
      <c r="K315" s="184">
        <v>100</v>
      </c>
      <c r="L315" s="184">
        <v>100</v>
      </c>
      <c r="M315" s="184">
        <v>100</v>
      </c>
      <c r="N315" s="184">
        <v>100</v>
      </c>
      <c r="O315" s="184">
        <v>100</v>
      </c>
      <c r="P315" s="184">
        <v>100</v>
      </c>
      <c r="Q315" s="184">
        <v>100</v>
      </c>
      <c r="R315" s="184">
        <v>100</v>
      </c>
      <c r="S315" s="184">
        <v>100</v>
      </c>
      <c r="T315" s="184">
        <v>100</v>
      </c>
      <c r="U315" s="184">
        <v>100</v>
      </c>
      <c r="V315" s="184">
        <v>100</v>
      </c>
      <c r="W315" s="184">
        <v>100</v>
      </c>
      <c r="X315" s="184">
        <v>100</v>
      </c>
      <c r="Y315" s="184">
        <v>100</v>
      </c>
      <c r="Z315" s="184">
        <v>100</v>
      </c>
      <c r="AA315" s="184">
        <v>100</v>
      </c>
      <c r="AB315" s="184">
        <v>100</v>
      </c>
      <c r="AC315" s="184">
        <v>100</v>
      </c>
      <c r="AD315" s="184">
        <v>100</v>
      </c>
      <c r="AE315" s="184">
        <v>100</v>
      </c>
      <c r="AF315" s="184">
        <v>100</v>
      </c>
      <c r="AG315" s="184">
        <v>100</v>
      </c>
      <c r="AH315" s="184">
        <v>100</v>
      </c>
      <c r="AI315" s="184">
        <v>100</v>
      </c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</row>
    <row r="316" spans="2:62" ht="15.75" hidden="1" thickTop="1" x14ac:dyDescent="0.25">
      <c r="B316" s="183"/>
      <c r="D316" s="142"/>
      <c r="E316" s="155" t="s">
        <v>145</v>
      </c>
      <c r="F316" s="143" t="s">
        <v>128</v>
      </c>
      <c r="G316" s="174">
        <v>100</v>
      </c>
      <c r="H316" s="174">
        <v>100</v>
      </c>
      <c r="I316" s="174">
        <v>100</v>
      </c>
      <c r="J316" s="174">
        <v>100</v>
      </c>
      <c r="K316" s="174">
        <v>100</v>
      </c>
      <c r="L316" s="174">
        <v>100</v>
      </c>
      <c r="M316" s="174">
        <v>100</v>
      </c>
      <c r="N316" s="174">
        <v>100</v>
      </c>
      <c r="O316" s="174">
        <v>100</v>
      </c>
      <c r="P316" s="174">
        <v>100</v>
      </c>
      <c r="Q316" s="174">
        <v>100</v>
      </c>
      <c r="R316" s="174">
        <v>100</v>
      </c>
      <c r="S316" s="174">
        <v>100</v>
      </c>
      <c r="T316" s="174">
        <v>100</v>
      </c>
      <c r="U316" s="174">
        <v>100</v>
      </c>
      <c r="V316" s="174">
        <v>100</v>
      </c>
      <c r="W316" s="174">
        <v>100</v>
      </c>
      <c r="X316" s="174">
        <v>100</v>
      </c>
      <c r="Y316" s="174">
        <v>100</v>
      </c>
      <c r="Z316" s="174">
        <v>100</v>
      </c>
      <c r="AA316" s="174">
        <v>100</v>
      </c>
      <c r="AB316" s="174">
        <v>100</v>
      </c>
      <c r="AC316" s="174">
        <v>100</v>
      </c>
      <c r="AD316" s="174">
        <v>100</v>
      </c>
      <c r="AE316" s="174">
        <v>100</v>
      </c>
      <c r="AF316" s="174">
        <v>100</v>
      </c>
      <c r="AG316" s="174">
        <v>100</v>
      </c>
      <c r="AH316" s="174">
        <v>100</v>
      </c>
      <c r="AI316" s="174">
        <v>100</v>
      </c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</row>
    <row r="317" spans="2:62" ht="15" hidden="1" x14ac:dyDescent="0.25">
      <c r="B317" s="183"/>
      <c r="D317" s="142"/>
      <c r="E317" s="155" t="s">
        <v>145</v>
      </c>
      <c r="F317" s="143" t="s">
        <v>22</v>
      </c>
      <c r="G317" s="175">
        <v>100</v>
      </c>
      <c r="H317" s="175">
        <v>100</v>
      </c>
      <c r="I317" s="175">
        <v>100</v>
      </c>
      <c r="J317" s="175">
        <v>100</v>
      </c>
      <c r="K317" s="175">
        <v>100</v>
      </c>
      <c r="L317" s="175">
        <v>100</v>
      </c>
      <c r="M317" s="175">
        <v>100</v>
      </c>
      <c r="N317" s="175">
        <v>100</v>
      </c>
      <c r="O317" s="175">
        <v>100</v>
      </c>
      <c r="P317" s="175">
        <v>100</v>
      </c>
      <c r="Q317" s="175">
        <v>100</v>
      </c>
      <c r="R317" s="175">
        <v>100</v>
      </c>
      <c r="S317" s="175">
        <v>100</v>
      </c>
      <c r="T317" s="175">
        <v>100</v>
      </c>
      <c r="U317" s="175">
        <v>100</v>
      </c>
      <c r="V317" s="175">
        <v>100</v>
      </c>
      <c r="W317" s="175">
        <v>100</v>
      </c>
      <c r="X317" s="175">
        <v>100</v>
      </c>
      <c r="Y317" s="175">
        <v>100</v>
      </c>
      <c r="Z317" s="175">
        <v>100</v>
      </c>
      <c r="AA317" s="175">
        <v>100</v>
      </c>
      <c r="AB317" s="175">
        <v>100</v>
      </c>
      <c r="AC317" s="175">
        <v>100</v>
      </c>
      <c r="AD317" s="175">
        <v>100</v>
      </c>
      <c r="AE317" s="175">
        <v>100</v>
      </c>
      <c r="AF317" s="175">
        <v>100</v>
      </c>
      <c r="AG317" s="175">
        <v>100</v>
      </c>
      <c r="AH317" s="175">
        <v>100</v>
      </c>
      <c r="AI317" s="175">
        <v>100</v>
      </c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</row>
    <row r="318" spans="2:62" ht="15.75" hidden="1" thickBot="1" x14ac:dyDescent="0.3">
      <c r="B318" s="183"/>
      <c r="D318" s="142"/>
      <c r="E318" s="155" t="s">
        <v>145</v>
      </c>
      <c r="F318" s="143" t="s">
        <v>129</v>
      </c>
      <c r="G318" s="184">
        <v>100</v>
      </c>
      <c r="H318" s="184">
        <v>100</v>
      </c>
      <c r="I318" s="184">
        <v>100</v>
      </c>
      <c r="J318" s="184">
        <v>100</v>
      </c>
      <c r="K318" s="184">
        <v>100</v>
      </c>
      <c r="L318" s="184">
        <v>100</v>
      </c>
      <c r="M318" s="184">
        <v>100</v>
      </c>
      <c r="N318" s="184">
        <v>100</v>
      </c>
      <c r="O318" s="184">
        <v>100</v>
      </c>
      <c r="P318" s="184">
        <v>100</v>
      </c>
      <c r="Q318" s="184">
        <v>100</v>
      </c>
      <c r="R318" s="184">
        <v>100</v>
      </c>
      <c r="S318" s="184">
        <v>100</v>
      </c>
      <c r="T318" s="184">
        <v>100</v>
      </c>
      <c r="U318" s="184">
        <v>100</v>
      </c>
      <c r="V318" s="184">
        <v>100</v>
      </c>
      <c r="W318" s="184">
        <v>100</v>
      </c>
      <c r="X318" s="184">
        <v>100</v>
      </c>
      <c r="Y318" s="184">
        <v>100</v>
      </c>
      <c r="Z318" s="184">
        <v>100</v>
      </c>
      <c r="AA318" s="184">
        <v>100</v>
      </c>
      <c r="AB318" s="184">
        <v>100</v>
      </c>
      <c r="AC318" s="184">
        <v>100</v>
      </c>
      <c r="AD318" s="184">
        <v>100</v>
      </c>
      <c r="AE318" s="184">
        <v>100</v>
      </c>
      <c r="AF318" s="184">
        <v>100</v>
      </c>
      <c r="AG318" s="184">
        <v>100</v>
      </c>
      <c r="AH318" s="184">
        <v>100</v>
      </c>
      <c r="AI318" s="184">
        <v>100</v>
      </c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</row>
    <row r="319" spans="2:62" ht="15.75" hidden="1" thickTop="1" x14ac:dyDescent="0.25">
      <c r="B319" s="183"/>
      <c r="D319" s="142"/>
      <c r="E319" s="155" t="s">
        <v>146</v>
      </c>
      <c r="F319" s="143" t="s">
        <v>128</v>
      </c>
      <c r="G319" s="174">
        <v>100</v>
      </c>
      <c r="H319" s="174">
        <v>100</v>
      </c>
      <c r="I319" s="174">
        <v>100</v>
      </c>
      <c r="J319" s="174">
        <v>100</v>
      </c>
      <c r="K319" s="174">
        <v>100</v>
      </c>
      <c r="L319" s="174">
        <v>100</v>
      </c>
      <c r="M319" s="174">
        <v>100</v>
      </c>
      <c r="N319" s="174">
        <v>100</v>
      </c>
      <c r="O319" s="174">
        <v>100</v>
      </c>
      <c r="P319" s="174">
        <v>100</v>
      </c>
      <c r="Q319" s="174">
        <v>100</v>
      </c>
      <c r="R319" s="174">
        <v>100</v>
      </c>
      <c r="S319" s="174">
        <v>100</v>
      </c>
      <c r="T319" s="174">
        <v>100</v>
      </c>
      <c r="U319" s="174">
        <v>100</v>
      </c>
      <c r="V319" s="174">
        <v>100</v>
      </c>
      <c r="W319" s="174">
        <v>100</v>
      </c>
      <c r="X319" s="174">
        <v>100</v>
      </c>
      <c r="Y319" s="174">
        <v>100</v>
      </c>
      <c r="Z319" s="174">
        <v>100</v>
      </c>
      <c r="AA319" s="174">
        <v>100</v>
      </c>
      <c r="AB319" s="174">
        <v>100</v>
      </c>
      <c r="AC319" s="174">
        <v>100</v>
      </c>
      <c r="AD319" s="174">
        <v>100</v>
      </c>
      <c r="AE319" s="174">
        <v>100</v>
      </c>
      <c r="AF319" s="174">
        <v>100</v>
      </c>
      <c r="AG319" s="174">
        <v>100</v>
      </c>
      <c r="AH319" s="174">
        <v>100</v>
      </c>
      <c r="AI319" s="174">
        <v>100</v>
      </c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</row>
    <row r="320" spans="2:62" ht="15" hidden="1" x14ac:dyDescent="0.25">
      <c r="B320" s="183"/>
      <c r="D320" s="142"/>
      <c r="E320" s="155" t="s">
        <v>146</v>
      </c>
      <c r="F320" s="143" t="s">
        <v>22</v>
      </c>
      <c r="G320" s="175">
        <v>100</v>
      </c>
      <c r="H320" s="175">
        <v>100</v>
      </c>
      <c r="I320" s="175">
        <v>100</v>
      </c>
      <c r="J320" s="175">
        <v>100</v>
      </c>
      <c r="K320" s="175">
        <v>100</v>
      </c>
      <c r="L320" s="175">
        <v>100</v>
      </c>
      <c r="M320" s="175">
        <v>100</v>
      </c>
      <c r="N320" s="175">
        <v>100</v>
      </c>
      <c r="O320" s="175">
        <v>100</v>
      </c>
      <c r="P320" s="175">
        <v>100</v>
      </c>
      <c r="Q320" s="175">
        <v>100</v>
      </c>
      <c r="R320" s="175">
        <v>100</v>
      </c>
      <c r="S320" s="175">
        <v>100</v>
      </c>
      <c r="T320" s="175">
        <v>100</v>
      </c>
      <c r="U320" s="175">
        <v>100</v>
      </c>
      <c r="V320" s="175">
        <v>100</v>
      </c>
      <c r="W320" s="175">
        <v>100</v>
      </c>
      <c r="X320" s="175">
        <v>100</v>
      </c>
      <c r="Y320" s="175">
        <v>100</v>
      </c>
      <c r="Z320" s="175">
        <v>100</v>
      </c>
      <c r="AA320" s="175">
        <v>100</v>
      </c>
      <c r="AB320" s="175">
        <v>100</v>
      </c>
      <c r="AC320" s="175">
        <v>100</v>
      </c>
      <c r="AD320" s="175">
        <v>100</v>
      </c>
      <c r="AE320" s="175">
        <v>100</v>
      </c>
      <c r="AF320" s="175">
        <v>100</v>
      </c>
      <c r="AG320" s="175">
        <v>100</v>
      </c>
      <c r="AH320" s="175">
        <v>100</v>
      </c>
      <c r="AI320" s="175">
        <v>100</v>
      </c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</row>
    <row r="321" spans="2:63" ht="15.75" hidden="1" thickBot="1" x14ac:dyDescent="0.3">
      <c r="B321" s="183"/>
      <c r="D321" s="142"/>
      <c r="E321" s="155" t="s">
        <v>146</v>
      </c>
      <c r="F321" s="143" t="s">
        <v>129</v>
      </c>
      <c r="G321" s="184">
        <v>100</v>
      </c>
      <c r="H321" s="184">
        <v>100</v>
      </c>
      <c r="I321" s="184">
        <v>100</v>
      </c>
      <c r="J321" s="184">
        <v>100</v>
      </c>
      <c r="K321" s="184">
        <v>100</v>
      </c>
      <c r="L321" s="184">
        <v>100</v>
      </c>
      <c r="M321" s="184">
        <v>100</v>
      </c>
      <c r="N321" s="184">
        <v>100</v>
      </c>
      <c r="O321" s="184">
        <v>100</v>
      </c>
      <c r="P321" s="184">
        <v>100</v>
      </c>
      <c r="Q321" s="184">
        <v>100</v>
      </c>
      <c r="R321" s="184">
        <v>100</v>
      </c>
      <c r="S321" s="184">
        <v>100</v>
      </c>
      <c r="T321" s="184">
        <v>100</v>
      </c>
      <c r="U321" s="184">
        <v>100</v>
      </c>
      <c r="V321" s="184">
        <v>100</v>
      </c>
      <c r="W321" s="184">
        <v>100</v>
      </c>
      <c r="X321" s="184">
        <v>100</v>
      </c>
      <c r="Y321" s="184">
        <v>100</v>
      </c>
      <c r="Z321" s="184">
        <v>100</v>
      </c>
      <c r="AA321" s="184">
        <v>100</v>
      </c>
      <c r="AB321" s="184">
        <v>100</v>
      </c>
      <c r="AC321" s="184">
        <v>100</v>
      </c>
      <c r="AD321" s="184">
        <v>100</v>
      </c>
      <c r="AE321" s="184">
        <v>100</v>
      </c>
      <c r="AF321" s="184">
        <v>100</v>
      </c>
      <c r="AG321" s="184">
        <v>100</v>
      </c>
      <c r="AH321" s="184">
        <v>100</v>
      </c>
      <c r="AI321" s="184">
        <v>100</v>
      </c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</row>
    <row r="322" spans="2:63" ht="15.75" hidden="1" thickTop="1" x14ac:dyDescent="0.25">
      <c r="B322" s="183"/>
      <c r="D322" s="142"/>
      <c r="E322" s="155" t="s">
        <v>147</v>
      </c>
      <c r="F322" s="143" t="s">
        <v>128</v>
      </c>
      <c r="G322" s="174">
        <v>100</v>
      </c>
      <c r="H322" s="174">
        <v>100</v>
      </c>
      <c r="I322" s="174">
        <v>100</v>
      </c>
      <c r="J322" s="174">
        <v>100</v>
      </c>
      <c r="K322" s="174">
        <v>100</v>
      </c>
      <c r="L322" s="174">
        <v>100</v>
      </c>
      <c r="M322" s="174">
        <v>100</v>
      </c>
      <c r="N322" s="174">
        <v>100</v>
      </c>
      <c r="O322" s="174">
        <v>100</v>
      </c>
      <c r="P322" s="174">
        <v>100</v>
      </c>
      <c r="Q322" s="174">
        <v>100</v>
      </c>
      <c r="R322" s="174">
        <v>100</v>
      </c>
      <c r="S322" s="174">
        <v>100</v>
      </c>
      <c r="T322" s="174">
        <v>100</v>
      </c>
      <c r="U322" s="174">
        <v>100</v>
      </c>
      <c r="V322" s="174">
        <v>100</v>
      </c>
      <c r="W322" s="174">
        <v>100</v>
      </c>
      <c r="X322" s="174">
        <v>100</v>
      </c>
      <c r="Y322" s="174">
        <v>100</v>
      </c>
      <c r="Z322" s="174">
        <v>100</v>
      </c>
      <c r="AA322" s="174">
        <v>100</v>
      </c>
      <c r="AB322" s="174">
        <v>100</v>
      </c>
      <c r="AC322" s="174">
        <v>100</v>
      </c>
      <c r="AD322" s="174">
        <v>100</v>
      </c>
      <c r="AE322" s="174">
        <v>100</v>
      </c>
      <c r="AF322" s="174">
        <v>100</v>
      </c>
      <c r="AG322" s="174">
        <v>100</v>
      </c>
      <c r="AH322" s="174">
        <v>100</v>
      </c>
      <c r="AI322" s="174">
        <v>100</v>
      </c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</row>
    <row r="323" spans="2:63" ht="15" hidden="1" x14ac:dyDescent="0.25">
      <c r="B323" s="183"/>
      <c r="D323" s="142"/>
      <c r="E323" s="155" t="s">
        <v>147</v>
      </c>
      <c r="F323" s="143" t="s">
        <v>22</v>
      </c>
      <c r="G323" s="175">
        <v>100</v>
      </c>
      <c r="H323" s="175">
        <v>100</v>
      </c>
      <c r="I323" s="175">
        <v>100</v>
      </c>
      <c r="J323" s="175">
        <v>100</v>
      </c>
      <c r="K323" s="175">
        <v>100</v>
      </c>
      <c r="L323" s="175">
        <v>100</v>
      </c>
      <c r="M323" s="175">
        <v>100</v>
      </c>
      <c r="N323" s="175">
        <v>100</v>
      </c>
      <c r="O323" s="175">
        <v>100</v>
      </c>
      <c r="P323" s="175">
        <v>100</v>
      </c>
      <c r="Q323" s="175">
        <v>100</v>
      </c>
      <c r="R323" s="175">
        <v>100</v>
      </c>
      <c r="S323" s="175">
        <v>100</v>
      </c>
      <c r="T323" s="175">
        <v>100</v>
      </c>
      <c r="U323" s="175">
        <v>100</v>
      </c>
      <c r="V323" s="175">
        <v>100</v>
      </c>
      <c r="W323" s="175">
        <v>100</v>
      </c>
      <c r="X323" s="175">
        <v>100</v>
      </c>
      <c r="Y323" s="175">
        <v>100</v>
      </c>
      <c r="Z323" s="175">
        <v>100</v>
      </c>
      <c r="AA323" s="175">
        <v>100</v>
      </c>
      <c r="AB323" s="175">
        <v>100</v>
      </c>
      <c r="AC323" s="175">
        <v>100</v>
      </c>
      <c r="AD323" s="175">
        <v>100</v>
      </c>
      <c r="AE323" s="175">
        <v>100</v>
      </c>
      <c r="AF323" s="175">
        <v>100</v>
      </c>
      <c r="AG323" s="175">
        <v>100</v>
      </c>
      <c r="AH323" s="175">
        <v>100</v>
      </c>
      <c r="AI323" s="175">
        <v>100</v>
      </c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</row>
    <row r="324" spans="2:63" ht="15.75" hidden="1" thickBot="1" x14ac:dyDescent="0.3">
      <c r="B324" s="183"/>
      <c r="D324" s="142"/>
      <c r="E324" s="155" t="s">
        <v>147</v>
      </c>
      <c r="F324" s="143" t="s">
        <v>129</v>
      </c>
      <c r="G324" s="184">
        <v>100</v>
      </c>
      <c r="H324" s="184">
        <v>100</v>
      </c>
      <c r="I324" s="184">
        <v>100</v>
      </c>
      <c r="J324" s="184">
        <v>100</v>
      </c>
      <c r="K324" s="184">
        <v>100</v>
      </c>
      <c r="L324" s="184">
        <v>100</v>
      </c>
      <c r="M324" s="184">
        <v>100</v>
      </c>
      <c r="N324" s="184">
        <v>100</v>
      </c>
      <c r="O324" s="184">
        <v>100</v>
      </c>
      <c r="P324" s="184">
        <v>100</v>
      </c>
      <c r="Q324" s="184">
        <v>100</v>
      </c>
      <c r="R324" s="184">
        <v>100</v>
      </c>
      <c r="S324" s="184">
        <v>100</v>
      </c>
      <c r="T324" s="184">
        <v>100</v>
      </c>
      <c r="U324" s="184">
        <v>100</v>
      </c>
      <c r="V324" s="184">
        <v>100</v>
      </c>
      <c r="W324" s="184">
        <v>100</v>
      </c>
      <c r="X324" s="184">
        <v>100</v>
      </c>
      <c r="Y324" s="184">
        <v>100</v>
      </c>
      <c r="Z324" s="184">
        <v>100</v>
      </c>
      <c r="AA324" s="184">
        <v>100</v>
      </c>
      <c r="AB324" s="184">
        <v>100</v>
      </c>
      <c r="AC324" s="184">
        <v>100</v>
      </c>
      <c r="AD324" s="184">
        <v>100</v>
      </c>
      <c r="AE324" s="184">
        <v>100</v>
      </c>
      <c r="AF324" s="184">
        <v>100</v>
      </c>
      <c r="AG324" s="184">
        <v>100</v>
      </c>
      <c r="AH324" s="184">
        <v>100</v>
      </c>
      <c r="AI324" s="184">
        <v>100</v>
      </c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</row>
    <row r="325" spans="2:63" ht="15.75" thickBot="1" x14ac:dyDescent="0.3">
      <c r="B325" s="181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  <c r="AG325" s="181"/>
      <c r="AH325" s="181"/>
      <c r="AI325" s="181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</row>
    <row r="326" spans="2:63" ht="15" hidden="1" x14ac:dyDescent="0.25"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</row>
    <row r="327" spans="2:63" ht="15.75" hidden="1" customHeight="1" x14ac:dyDescent="0.25">
      <c r="G327" s="141">
        <v>2022</v>
      </c>
      <c r="H327" s="141">
        <v>2023</v>
      </c>
      <c r="I327" s="141">
        <v>2024</v>
      </c>
      <c r="J327" s="141">
        <v>2025</v>
      </c>
      <c r="K327" s="141">
        <v>2026</v>
      </c>
      <c r="L327" s="141">
        <v>2027</v>
      </c>
      <c r="M327" s="141">
        <v>2028</v>
      </c>
      <c r="N327" s="141">
        <v>2029</v>
      </c>
      <c r="O327" s="141">
        <v>2030</v>
      </c>
      <c r="P327" s="141">
        <v>2031</v>
      </c>
      <c r="Q327" s="141">
        <v>2032</v>
      </c>
      <c r="R327" s="141">
        <v>2033</v>
      </c>
      <c r="S327" s="141">
        <v>2034</v>
      </c>
      <c r="T327" s="141">
        <v>2035</v>
      </c>
      <c r="U327" s="141">
        <v>2036</v>
      </c>
      <c r="V327" s="141">
        <v>2037</v>
      </c>
      <c r="W327" s="141">
        <v>2038</v>
      </c>
      <c r="X327" s="141">
        <v>2039</v>
      </c>
      <c r="Y327" s="141">
        <v>2040</v>
      </c>
      <c r="Z327" s="141">
        <v>2041</v>
      </c>
      <c r="AA327" s="141">
        <v>2042</v>
      </c>
      <c r="AB327" s="141">
        <v>2043</v>
      </c>
      <c r="AC327" s="141">
        <v>2044</v>
      </c>
      <c r="AD327" s="141">
        <v>2045</v>
      </c>
      <c r="AE327" s="141">
        <v>2046</v>
      </c>
      <c r="AF327" s="141">
        <v>2047</v>
      </c>
      <c r="AG327" s="141">
        <v>2048</v>
      </c>
      <c r="AH327" s="141">
        <v>2049</v>
      </c>
      <c r="AI327" s="141">
        <v>2050</v>
      </c>
      <c r="AJ327"/>
    </row>
    <row r="328" spans="2:63" ht="14.25" hidden="1" customHeight="1" x14ac:dyDescent="0.25">
      <c r="B328" s="186"/>
      <c r="D328" s="187" t="s">
        <v>158</v>
      </c>
      <c r="E328" s="30" t="s">
        <v>159</v>
      </c>
      <c r="F328" s="30" t="s">
        <v>128</v>
      </c>
      <c r="G328" s="188">
        <f t="shared" ref="G328:AI328" si="65">SUMPRODUCT($E$43:$E$45,G$332:G$334,$F$43:$F$45)+SUMPRODUCT($E$43:$E$45,G335:G337,$G$43:$G$45)</f>
        <v>1.1406486822130668</v>
      </c>
      <c r="H328" s="188">
        <f t="shared" si="65"/>
        <v>1.1406486822130668</v>
      </c>
      <c r="I328" s="188">
        <f t="shared" si="65"/>
        <v>1.1406486822130668</v>
      </c>
      <c r="J328" s="188">
        <f t="shared" si="65"/>
        <v>1.1406486822130668</v>
      </c>
      <c r="K328" s="188">
        <f t="shared" si="65"/>
        <v>1.1406486822130668</v>
      </c>
      <c r="L328" s="188">
        <f t="shared" si="65"/>
        <v>1.1406486822130668</v>
      </c>
      <c r="M328" s="188">
        <f t="shared" si="65"/>
        <v>1.1406486822130668</v>
      </c>
      <c r="N328" s="188">
        <f t="shared" si="65"/>
        <v>1.1406486822130668</v>
      </c>
      <c r="O328" s="188">
        <f t="shared" si="65"/>
        <v>1.1406486822130668</v>
      </c>
      <c r="P328" s="188">
        <f t="shared" si="65"/>
        <v>1.1406486822130668</v>
      </c>
      <c r="Q328" s="188">
        <f t="shared" si="65"/>
        <v>1.1406486822130668</v>
      </c>
      <c r="R328" s="188">
        <f t="shared" si="65"/>
        <v>1.1406486822130668</v>
      </c>
      <c r="S328" s="188">
        <f t="shared" si="65"/>
        <v>1.1406486822130668</v>
      </c>
      <c r="T328" s="188">
        <f t="shared" si="65"/>
        <v>1.1406486822130668</v>
      </c>
      <c r="U328" s="188">
        <f t="shared" si="65"/>
        <v>1.1406486822130668</v>
      </c>
      <c r="V328" s="188">
        <f t="shared" si="65"/>
        <v>1.1406486822130668</v>
      </c>
      <c r="W328" s="188">
        <f t="shared" si="65"/>
        <v>1.1406486822130668</v>
      </c>
      <c r="X328" s="188">
        <f t="shared" si="65"/>
        <v>1.1406486822130668</v>
      </c>
      <c r="Y328" s="188">
        <f t="shared" si="65"/>
        <v>1.1406486822130668</v>
      </c>
      <c r="Z328" s="188">
        <f t="shared" si="65"/>
        <v>1.1406486822130668</v>
      </c>
      <c r="AA328" s="188">
        <f t="shared" si="65"/>
        <v>1.1406486822130668</v>
      </c>
      <c r="AB328" s="188">
        <f t="shared" si="65"/>
        <v>1.1406486822130668</v>
      </c>
      <c r="AC328" s="188">
        <f t="shared" si="65"/>
        <v>1.1406486822130668</v>
      </c>
      <c r="AD328" s="188">
        <f t="shared" si="65"/>
        <v>1.1406486822130668</v>
      </c>
      <c r="AE328" s="188">
        <f t="shared" si="65"/>
        <v>1.1406486822130668</v>
      </c>
      <c r="AF328" s="188">
        <f t="shared" si="65"/>
        <v>1.1406486822130668</v>
      </c>
      <c r="AG328" s="188">
        <f t="shared" si="65"/>
        <v>1.1406486822130668</v>
      </c>
      <c r="AH328" s="188">
        <f t="shared" si="65"/>
        <v>1.1406486822130668</v>
      </c>
      <c r="AI328" s="188">
        <f t="shared" si="65"/>
        <v>1.1406486822130668</v>
      </c>
      <c r="AJ328"/>
    </row>
    <row r="329" spans="2:63" ht="14.25" hidden="1" customHeight="1" x14ac:dyDescent="0.25">
      <c r="B329" s="186"/>
      <c r="D329" s="189"/>
      <c r="E329" s="30" t="s">
        <v>159</v>
      </c>
      <c r="F329" s="30" t="s">
        <v>22</v>
      </c>
      <c r="G329" s="188">
        <f t="shared" ref="G329:AI329" si="66">SUMPRODUCT($E$43:$E$45,G$332:G$334,$F$43:$F$45)+SUMPRODUCT($E$43:$E$45,G338:G340,$G$43:$G$45)</f>
        <v>1.1406486822130668</v>
      </c>
      <c r="H329" s="188">
        <f t="shared" si="66"/>
        <v>1.1406486822130668</v>
      </c>
      <c r="I329" s="188">
        <f t="shared" si="66"/>
        <v>1.1406486822130668</v>
      </c>
      <c r="J329" s="188">
        <f t="shared" si="66"/>
        <v>1.1406486822130668</v>
      </c>
      <c r="K329" s="188">
        <f t="shared" si="66"/>
        <v>1.1406486822130668</v>
      </c>
      <c r="L329" s="188">
        <f t="shared" si="66"/>
        <v>1.1406486822130668</v>
      </c>
      <c r="M329" s="188">
        <f t="shared" si="66"/>
        <v>1.1406486822130668</v>
      </c>
      <c r="N329" s="188">
        <f t="shared" si="66"/>
        <v>1.1406486822130668</v>
      </c>
      <c r="O329" s="188">
        <f t="shared" si="66"/>
        <v>1.1406486822130668</v>
      </c>
      <c r="P329" s="188">
        <f t="shared" si="66"/>
        <v>1.1406486822130668</v>
      </c>
      <c r="Q329" s="188">
        <f t="shared" si="66"/>
        <v>1.1406486822130668</v>
      </c>
      <c r="R329" s="188">
        <f t="shared" si="66"/>
        <v>1.1406486822130668</v>
      </c>
      <c r="S329" s="188">
        <f t="shared" si="66"/>
        <v>1.1406486822130668</v>
      </c>
      <c r="T329" s="188">
        <f t="shared" si="66"/>
        <v>1.1406486822130668</v>
      </c>
      <c r="U329" s="188">
        <f t="shared" si="66"/>
        <v>1.1406486822130668</v>
      </c>
      <c r="V329" s="188">
        <f t="shared" si="66"/>
        <v>1.1406486822130668</v>
      </c>
      <c r="W329" s="188">
        <f t="shared" si="66"/>
        <v>1.1406486822130668</v>
      </c>
      <c r="X329" s="188">
        <f t="shared" si="66"/>
        <v>1.1406486822130668</v>
      </c>
      <c r="Y329" s="188">
        <f t="shared" si="66"/>
        <v>1.1406486822130668</v>
      </c>
      <c r="Z329" s="188">
        <f t="shared" si="66"/>
        <v>1.1406486822130668</v>
      </c>
      <c r="AA329" s="188">
        <f t="shared" si="66"/>
        <v>1.1406486822130668</v>
      </c>
      <c r="AB329" s="188">
        <f t="shared" si="66"/>
        <v>1.1406486822130668</v>
      </c>
      <c r="AC329" s="188">
        <f t="shared" si="66"/>
        <v>1.1406486822130668</v>
      </c>
      <c r="AD329" s="188">
        <f t="shared" si="66"/>
        <v>1.1406486822130668</v>
      </c>
      <c r="AE329" s="188">
        <f t="shared" si="66"/>
        <v>1.1406486822130668</v>
      </c>
      <c r="AF329" s="188">
        <f t="shared" si="66"/>
        <v>1.1406486822130668</v>
      </c>
      <c r="AG329" s="188">
        <f t="shared" si="66"/>
        <v>1.1406486822130668</v>
      </c>
      <c r="AH329" s="188">
        <f t="shared" si="66"/>
        <v>1.1406486822130668</v>
      </c>
      <c r="AI329" s="188">
        <f t="shared" si="66"/>
        <v>1.1406486822130668</v>
      </c>
      <c r="AJ329"/>
    </row>
    <row r="330" spans="2:63" ht="14.25" hidden="1" customHeight="1" x14ac:dyDescent="0.25">
      <c r="B330" s="186"/>
      <c r="D330" s="189"/>
      <c r="E330" s="30" t="s">
        <v>159</v>
      </c>
      <c r="F330" s="30" t="s">
        <v>129</v>
      </c>
      <c r="G330" s="188">
        <f t="shared" ref="G330:AI330" si="67">SUMPRODUCT($E$43:$E$45,G$332:G$334,$F$43:$F$45)+SUMPRODUCT($E$43:$E$45,G341:G343,$G$43:$G$45)</f>
        <v>1.1406486822130668</v>
      </c>
      <c r="H330" s="188">
        <f t="shared" si="67"/>
        <v>1.1406486822130668</v>
      </c>
      <c r="I330" s="188">
        <f t="shared" si="67"/>
        <v>1.1406486822130668</v>
      </c>
      <c r="J330" s="188">
        <f t="shared" si="67"/>
        <v>1.1406486822130668</v>
      </c>
      <c r="K330" s="188">
        <f t="shared" si="67"/>
        <v>1.1406486822130668</v>
      </c>
      <c r="L330" s="188">
        <f t="shared" si="67"/>
        <v>1.1406486822130668</v>
      </c>
      <c r="M330" s="188">
        <f t="shared" si="67"/>
        <v>1.1406486822130668</v>
      </c>
      <c r="N330" s="188">
        <f t="shared" si="67"/>
        <v>1.1406486822130668</v>
      </c>
      <c r="O330" s="188">
        <f t="shared" si="67"/>
        <v>1.1406486822130668</v>
      </c>
      <c r="P330" s="188">
        <f t="shared" si="67"/>
        <v>1.1406486822130668</v>
      </c>
      <c r="Q330" s="188">
        <f t="shared" si="67"/>
        <v>1.1406486822130668</v>
      </c>
      <c r="R330" s="188">
        <f t="shared" si="67"/>
        <v>1.1406486822130668</v>
      </c>
      <c r="S330" s="188">
        <f t="shared" si="67"/>
        <v>1.1406486822130668</v>
      </c>
      <c r="T330" s="188">
        <f t="shared" si="67"/>
        <v>1.1406486822130668</v>
      </c>
      <c r="U330" s="188">
        <f t="shared" si="67"/>
        <v>1.1406486822130668</v>
      </c>
      <c r="V330" s="188">
        <f t="shared" si="67"/>
        <v>1.1406486822130668</v>
      </c>
      <c r="W330" s="188">
        <f t="shared" si="67"/>
        <v>1.1406486822130668</v>
      </c>
      <c r="X330" s="188">
        <f t="shared" si="67"/>
        <v>1.1406486822130668</v>
      </c>
      <c r="Y330" s="188">
        <f t="shared" si="67"/>
        <v>1.1406486822130668</v>
      </c>
      <c r="Z330" s="188">
        <f t="shared" si="67"/>
        <v>1.1406486822130668</v>
      </c>
      <c r="AA330" s="188">
        <f t="shared" si="67"/>
        <v>1.1406486822130668</v>
      </c>
      <c r="AB330" s="188">
        <f t="shared" si="67"/>
        <v>1.1406486822130668</v>
      </c>
      <c r="AC330" s="188">
        <f t="shared" si="67"/>
        <v>1.1406486822130668</v>
      </c>
      <c r="AD330" s="188">
        <f t="shared" si="67"/>
        <v>1.1406486822130668</v>
      </c>
      <c r="AE330" s="188">
        <f t="shared" si="67"/>
        <v>1.1406486822130668</v>
      </c>
      <c r="AF330" s="188">
        <f t="shared" si="67"/>
        <v>1.1406486822130668</v>
      </c>
      <c r="AG330" s="188">
        <f t="shared" si="67"/>
        <v>1.1406486822130668</v>
      </c>
      <c r="AH330" s="188">
        <f t="shared" si="67"/>
        <v>1.1406486822130668</v>
      </c>
      <c r="AI330" s="188">
        <f t="shared" si="67"/>
        <v>1.1406486822130668</v>
      </c>
      <c r="AJ330"/>
    </row>
    <row r="331" spans="2:63" ht="14.25" hidden="1" customHeight="1" x14ac:dyDescent="0.25">
      <c r="B331" s="186"/>
      <c r="D331" s="190"/>
      <c r="AJ331"/>
    </row>
    <row r="332" spans="2:63" ht="14.25" hidden="1" customHeight="1" x14ac:dyDescent="0.25">
      <c r="B332" s="186"/>
      <c r="D332" s="191"/>
      <c r="E332" s="30" t="s">
        <v>160</v>
      </c>
      <c r="F332" s="30" t="s">
        <v>126</v>
      </c>
      <c r="G332" s="188">
        <f t="shared" ref="G332:AI334" si="68">1+((1+G$74)^($D43+0.5)-1)</f>
        <v>1.03440804327886</v>
      </c>
      <c r="H332" s="188">
        <f t="shared" si="68"/>
        <v>1.03440804327886</v>
      </c>
      <c r="I332" s="188">
        <f t="shared" si="68"/>
        <v>1.03440804327886</v>
      </c>
      <c r="J332" s="188">
        <f t="shared" si="68"/>
        <v>1.03440804327886</v>
      </c>
      <c r="K332" s="188">
        <f t="shared" si="68"/>
        <v>1.03440804327886</v>
      </c>
      <c r="L332" s="188">
        <f t="shared" si="68"/>
        <v>1.03440804327886</v>
      </c>
      <c r="M332" s="188">
        <f t="shared" si="68"/>
        <v>1.03440804327886</v>
      </c>
      <c r="N332" s="188">
        <f t="shared" si="68"/>
        <v>1.03440804327886</v>
      </c>
      <c r="O332" s="188">
        <f t="shared" si="68"/>
        <v>1.03440804327886</v>
      </c>
      <c r="P332" s="188">
        <f t="shared" si="68"/>
        <v>1.03440804327886</v>
      </c>
      <c r="Q332" s="188">
        <f t="shared" si="68"/>
        <v>1.03440804327886</v>
      </c>
      <c r="R332" s="188">
        <f t="shared" si="68"/>
        <v>1.03440804327886</v>
      </c>
      <c r="S332" s="188">
        <f t="shared" si="68"/>
        <v>1.03440804327886</v>
      </c>
      <c r="T332" s="188">
        <f t="shared" si="68"/>
        <v>1.03440804327886</v>
      </c>
      <c r="U332" s="188">
        <f t="shared" si="68"/>
        <v>1.03440804327886</v>
      </c>
      <c r="V332" s="188">
        <f t="shared" si="68"/>
        <v>1.03440804327886</v>
      </c>
      <c r="W332" s="188">
        <f t="shared" si="68"/>
        <v>1.03440804327886</v>
      </c>
      <c r="X332" s="188">
        <f t="shared" si="68"/>
        <v>1.03440804327886</v>
      </c>
      <c r="Y332" s="188">
        <f t="shared" si="68"/>
        <v>1.03440804327886</v>
      </c>
      <c r="Z332" s="188">
        <f t="shared" si="68"/>
        <v>1.03440804327886</v>
      </c>
      <c r="AA332" s="188">
        <f t="shared" si="68"/>
        <v>1.03440804327886</v>
      </c>
      <c r="AB332" s="188">
        <f t="shared" si="68"/>
        <v>1.03440804327886</v>
      </c>
      <c r="AC332" s="188">
        <f t="shared" si="68"/>
        <v>1.03440804327886</v>
      </c>
      <c r="AD332" s="188">
        <f t="shared" si="68"/>
        <v>1.03440804327886</v>
      </c>
      <c r="AE332" s="188">
        <f t="shared" si="68"/>
        <v>1.03440804327886</v>
      </c>
      <c r="AF332" s="188">
        <f t="shared" si="68"/>
        <v>1.03440804327886</v>
      </c>
      <c r="AG332" s="188">
        <f t="shared" si="68"/>
        <v>1.03440804327886</v>
      </c>
      <c r="AH332" s="188">
        <f t="shared" si="68"/>
        <v>1.03440804327886</v>
      </c>
      <c r="AI332" s="188">
        <f t="shared" si="68"/>
        <v>1.03440804327886</v>
      </c>
      <c r="AJ332"/>
    </row>
    <row r="333" spans="2:63" ht="14.25" hidden="1" customHeight="1" x14ac:dyDescent="0.25">
      <c r="B333" s="186"/>
      <c r="D333" s="191"/>
      <c r="E333" s="30" t="s">
        <v>161</v>
      </c>
      <c r="F333" s="30" t="s">
        <v>126</v>
      </c>
      <c r="G333" s="188">
        <f t="shared" si="68"/>
        <v>1.1068166063083804</v>
      </c>
      <c r="H333" s="188">
        <f t="shared" si="68"/>
        <v>1.1068166063083804</v>
      </c>
      <c r="I333" s="188">
        <f t="shared" si="68"/>
        <v>1.1068166063083804</v>
      </c>
      <c r="J333" s="188">
        <f t="shared" si="68"/>
        <v>1.1068166063083804</v>
      </c>
      <c r="K333" s="188">
        <f t="shared" si="68"/>
        <v>1.1068166063083804</v>
      </c>
      <c r="L333" s="188">
        <f t="shared" si="68"/>
        <v>1.1068166063083804</v>
      </c>
      <c r="M333" s="188">
        <f t="shared" si="68"/>
        <v>1.1068166063083804</v>
      </c>
      <c r="N333" s="188">
        <f t="shared" si="68"/>
        <v>1.1068166063083804</v>
      </c>
      <c r="O333" s="188">
        <f t="shared" si="68"/>
        <v>1.1068166063083804</v>
      </c>
      <c r="P333" s="188">
        <f t="shared" si="68"/>
        <v>1.1068166063083804</v>
      </c>
      <c r="Q333" s="188">
        <f t="shared" si="68"/>
        <v>1.1068166063083804</v>
      </c>
      <c r="R333" s="188">
        <f t="shared" si="68"/>
        <v>1.1068166063083804</v>
      </c>
      <c r="S333" s="188">
        <f t="shared" si="68"/>
        <v>1.1068166063083804</v>
      </c>
      <c r="T333" s="188">
        <f t="shared" si="68"/>
        <v>1.1068166063083804</v>
      </c>
      <c r="U333" s="188">
        <f t="shared" si="68"/>
        <v>1.1068166063083804</v>
      </c>
      <c r="V333" s="188">
        <f t="shared" si="68"/>
        <v>1.1068166063083804</v>
      </c>
      <c r="W333" s="188">
        <f t="shared" si="68"/>
        <v>1.1068166063083804</v>
      </c>
      <c r="X333" s="188">
        <f t="shared" si="68"/>
        <v>1.1068166063083804</v>
      </c>
      <c r="Y333" s="188">
        <f t="shared" si="68"/>
        <v>1.1068166063083804</v>
      </c>
      <c r="Z333" s="188">
        <f t="shared" si="68"/>
        <v>1.1068166063083804</v>
      </c>
      <c r="AA333" s="188">
        <f t="shared" si="68"/>
        <v>1.1068166063083804</v>
      </c>
      <c r="AB333" s="188">
        <f t="shared" si="68"/>
        <v>1.1068166063083804</v>
      </c>
      <c r="AC333" s="188">
        <f t="shared" si="68"/>
        <v>1.1068166063083804</v>
      </c>
      <c r="AD333" s="188">
        <f t="shared" si="68"/>
        <v>1.1068166063083804</v>
      </c>
      <c r="AE333" s="188">
        <f t="shared" si="68"/>
        <v>1.1068166063083804</v>
      </c>
      <c r="AF333" s="188">
        <f t="shared" si="68"/>
        <v>1.1068166063083804</v>
      </c>
      <c r="AG333" s="188">
        <f t="shared" si="68"/>
        <v>1.1068166063083804</v>
      </c>
      <c r="AH333" s="188">
        <f t="shared" si="68"/>
        <v>1.1068166063083804</v>
      </c>
      <c r="AI333" s="188">
        <f t="shared" si="68"/>
        <v>1.1068166063083804</v>
      </c>
      <c r="AJ333"/>
    </row>
    <row r="334" spans="2:63" ht="13.5" hidden="1" customHeight="1" x14ac:dyDescent="0.25">
      <c r="B334" s="186"/>
      <c r="D334" s="191"/>
      <c r="E334" s="30" t="s">
        <v>162</v>
      </c>
      <c r="F334" s="30" t="s">
        <v>126</v>
      </c>
      <c r="G334" s="188">
        <f t="shared" si="68"/>
        <v>1.1842937687499671</v>
      </c>
      <c r="H334" s="188">
        <f t="shared" si="68"/>
        <v>1.1842937687499671</v>
      </c>
      <c r="I334" s="188">
        <f t="shared" si="68"/>
        <v>1.1842937687499671</v>
      </c>
      <c r="J334" s="188">
        <f t="shared" si="68"/>
        <v>1.1842937687499671</v>
      </c>
      <c r="K334" s="188">
        <f t="shared" si="68"/>
        <v>1.1842937687499671</v>
      </c>
      <c r="L334" s="188">
        <f t="shared" si="68"/>
        <v>1.1842937687499671</v>
      </c>
      <c r="M334" s="188">
        <f t="shared" si="68"/>
        <v>1.1842937687499671</v>
      </c>
      <c r="N334" s="188">
        <f t="shared" si="68"/>
        <v>1.1842937687499671</v>
      </c>
      <c r="O334" s="188">
        <f t="shared" si="68"/>
        <v>1.1842937687499671</v>
      </c>
      <c r="P334" s="188">
        <f t="shared" si="68"/>
        <v>1.1842937687499671</v>
      </c>
      <c r="Q334" s="188">
        <f t="shared" si="68"/>
        <v>1.1842937687499671</v>
      </c>
      <c r="R334" s="188">
        <f t="shared" si="68"/>
        <v>1.1842937687499671</v>
      </c>
      <c r="S334" s="188">
        <f t="shared" si="68"/>
        <v>1.1842937687499671</v>
      </c>
      <c r="T334" s="188">
        <f t="shared" si="68"/>
        <v>1.1842937687499671</v>
      </c>
      <c r="U334" s="188">
        <f t="shared" si="68"/>
        <v>1.1842937687499671</v>
      </c>
      <c r="V334" s="188">
        <f t="shared" si="68"/>
        <v>1.1842937687499671</v>
      </c>
      <c r="W334" s="188">
        <f t="shared" si="68"/>
        <v>1.1842937687499671</v>
      </c>
      <c r="X334" s="188">
        <f t="shared" si="68"/>
        <v>1.1842937687499671</v>
      </c>
      <c r="Y334" s="188">
        <f t="shared" si="68"/>
        <v>1.1842937687499671</v>
      </c>
      <c r="Z334" s="188">
        <f t="shared" si="68"/>
        <v>1.1842937687499671</v>
      </c>
      <c r="AA334" s="188">
        <f t="shared" si="68"/>
        <v>1.1842937687499671</v>
      </c>
      <c r="AB334" s="188">
        <f t="shared" si="68"/>
        <v>1.1842937687499671</v>
      </c>
      <c r="AC334" s="188">
        <f t="shared" si="68"/>
        <v>1.1842937687499671</v>
      </c>
      <c r="AD334" s="188">
        <f t="shared" si="68"/>
        <v>1.1842937687499671</v>
      </c>
      <c r="AE334" s="188">
        <f t="shared" si="68"/>
        <v>1.1842937687499671</v>
      </c>
      <c r="AF334" s="188">
        <f t="shared" si="68"/>
        <v>1.1842937687499671</v>
      </c>
      <c r="AG334" s="188">
        <f t="shared" si="68"/>
        <v>1.1842937687499671</v>
      </c>
      <c r="AH334" s="188">
        <f t="shared" si="68"/>
        <v>1.1842937687499671</v>
      </c>
      <c r="AI334" s="188">
        <f t="shared" si="68"/>
        <v>1.1842937687499671</v>
      </c>
      <c r="AJ334"/>
    </row>
    <row r="335" spans="2:63" ht="14.25" hidden="1" customHeight="1" x14ac:dyDescent="0.25">
      <c r="B335" s="186"/>
      <c r="D335" s="191"/>
      <c r="E335" s="30" t="s">
        <v>163</v>
      </c>
      <c r="F335" s="30" t="s">
        <v>128</v>
      </c>
      <c r="G335" s="188">
        <f t="shared" ref="G335:AI337" si="69">1+((1+(G$75+$I$38))^($D43+0.5)-1)</f>
        <v>1.0511898020814319</v>
      </c>
      <c r="H335" s="188">
        <f t="shared" si="69"/>
        <v>1.0511898020814319</v>
      </c>
      <c r="I335" s="188">
        <f t="shared" si="69"/>
        <v>1.0511898020814319</v>
      </c>
      <c r="J335" s="188">
        <f t="shared" si="69"/>
        <v>1.0511898020814319</v>
      </c>
      <c r="K335" s="188">
        <f t="shared" si="69"/>
        <v>1.0511898020814319</v>
      </c>
      <c r="L335" s="188">
        <f t="shared" si="69"/>
        <v>1.0511898020814319</v>
      </c>
      <c r="M335" s="188">
        <f t="shared" si="69"/>
        <v>1.0511898020814319</v>
      </c>
      <c r="N335" s="188">
        <f t="shared" si="69"/>
        <v>1.0511898020814319</v>
      </c>
      <c r="O335" s="188">
        <f t="shared" si="69"/>
        <v>1.0511898020814319</v>
      </c>
      <c r="P335" s="188">
        <f t="shared" si="69"/>
        <v>1.0511898020814319</v>
      </c>
      <c r="Q335" s="188">
        <f t="shared" si="69"/>
        <v>1.0511898020814319</v>
      </c>
      <c r="R335" s="188">
        <f t="shared" si="69"/>
        <v>1.0511898020814319</v>
      </c>
      <c r="S335" s="188">
        <f t="shared" si="69"/>
        <v>1.0511898020814319</v>
      </c>
      <c r="T335" s="188">
        <f t="shared" si="69"/>
        <v>1.0511898020814319</v>
      </c>
      <c r="U335" s="188">
        <f t="shared" si="69"/>
        <v>1.0511898020814319</v>
      </c>
      <c r="V335" s="188">
        <f t="shared" si="69"/>
        <v>1.0511898020814319</v>
      </c>
      <c r="W335" s="188">
        <f t="shared" si="69"/>
        <v>1.0511898020814319</v>
      </c>
      <c r="X335" s="188">
        <f t="shared" si="69"/>
        <v>1.0511898020814319</v>
      </c>
      <c r="Y335" s="188">
        <f t="shared" si="69"/>
        <v>1.0511898020814319</v>
      </c>
      <c r="Z335" s="188">
        <f t="shared" si="69"/>
        <v>1.0511898020814319</v>
      </c>
      <c r="AA335" s="188">
        <f t="shared" si="69"/>
        <v>1.0511898020814319</v>
      </c>
      <c r="AB335" s="188">
        <f t="shared" si="69"/>
        <v>1.0511898020814319</v>
      </c>
      <c r="AC335" s="188">
        <f t="shared" si="69"/>
        <v>1.0511898020814319</v>
      </c>
      <c r="AD335" s="188">
        <f t="shared" si="69"/>
        <v>1.0511898020814319</v>
      </c>
      <c r="AE335" s="188">
        <f t="shared" si="69"/>
        <v>1.0511898020814319</v>
      </c>
      <c r="AF335" s="188">
        <f t="shared" si="69"/>
        <v>1.0511898020814319</v>
      </c>
      <c r="AG335" s="188">
        <f t="shared" si="69"/>
        <v>1.0511898020814319</v>
      </c>
      <c r="AH335" s="188">
        <f t="shared" si="69"/>
        <v>1.0511898020814319</v>
      </c>
      <c r="AI335" s="188">
        <f t="shared" si="69"/>
        <v>1.0511898020814319</v>
      </c>
      <c r="AJ335"/>
    </row>
    <row r="336" spans="2:63" ht="14.25" hidden="1" customHeight="1" x14ac:dyDescent="0.25">
      <c r="B336" s="186"/>
      <c r="D336" s="191"/>
      <c r="E336" s="30" t="s">
        <v>164</v>
      </c>
      <c r="F336" s="30" t="s">
        <v>128</v>
      </c>
      <c r="G336" s="188">
        <f t="shared" si="69"/>
        <v>1.1615647312999822</v>
      </c>
      <c r="H336" s="188">
        <f t="shared" si="69"/>
        <v>1.1615647312999822</v>
      </c>
      <c r="I336" s="188">
        <f t="shared" si="69"/>
        <v>1.1615647312999822</v>
      </c>
      <c r="J336" s="188">
        <f t="shared" si="69"/>
        <v>1.1615647312999822</v>
      </c>
      <c r="K336" s="188">
        <f t="shared" si="69"/>
        <v>1.1615647312999822</v>
      </c>
      <c r="L336" s="188">
        <f t="shared" si="69"/>
        <v>1.1615647312999822</v>
      </c>
      <c r="M336" s="188">
        <f t="shared" si="69"/>
        <v>1.1615647312999822</v>
      </c>
      <c r="N336" s="188">
        <f t="shared" si="69"/>
        <v>1.1615647312999822</v>
      </c>
      <c r="O336" s="188">
        <f t="shared" si="69"/>
        <v>1.1615647312999822</v>
      </c>
      <c r="P336" s="188">
        <f t="shared" si="69"/>
        <v>1.1615647312999822</v>
      </c>
      <c r="Q336" s="188">
        <f t="shared" si="69"/>
        <v>1.1615647312999822</v>
      </c>
      <c r="R336" s="188">
        <f t="shared" si="69"/>
        <v>1.1615647312999822</v>
      </c>
      <c r="S336" s="188">
        <f t="shared" si="69"/>
        <v>1.1615647312999822</v>
      </c>
      <c r="T336" s="188">
        <f t="shared" si="69"/>
        <v>1.1615647312999822</v>
      </c>
      <c r="U336" s="188">
        <f t="shared" si="69"/>
        <v>1.1615647312999822</v>
      </c>
      <c r="V336" s="188">
        <f t="shared" si="69"/>
        <v>1.1615647312999822</v>
      </c>
      <c r="W336" s="188">
        <f t="shared" si="69"/>
        <v>1.1615647312999822</v>
      </c>
      <c r="X336" s="188">
        <f t="shared" si="69"/>
        <v>1.1615647312999822</v>
      </c>
      <c r="Y336" s="188">
        <f t="shared" si="69"/>
        <v>1.1615647312999822</v>
      </c>
      <c r="Z336" s="188">
        <f t="shared" si="69"/>
        <v>1.1615647312999822</v>
      </c>
      <c r="AA336" s="188">
        <f t="shared" si="69"/>
        <v>1.1615647312999822</v>
      </c>
      <c r="AB336" s="188">
        <f t="shared" si="69"/>
        <v>1.1615647312999822</v>
      </c>
      <c r="AC336" s="188">
        <f t="shared" si="69"/>
        <v>1.1615647312999822</v>
      </c>
      <c r="AD336" s="188">
        <f t="shared" si="69"/>
        <v>1.1615647312999822</v>
      </c>
      <c r="AE336" s="188">
        <f t="shared" si="69"/>
        <v>1.1615647312999822</v>
      </c>
      <c r="AF336" s="188">
        <f t="shared" si="69"/>
        <v>1.1615647312999822</v>
      </c>
      <c r="AG336" s="188">
        <f t="shared" si="69"/>
        <v>1.1615647312999822</v>
      </c>
      <c r="AH336" s="188">
        <f t="shared" si="69"/>
        <v>1.1615647312999822</v>
      </c>
      <c r="AI336" s="188">
        <f t="shared" si="69"/>
        <v>1.1615647312999822</v>
      </c>
      <c r="AJ336"/>
    </row>
    <row r="337" spans="2:38" ht="14.25" hidden="1" customHeight="1" x14ac:dyDescent="0.25">
      <c r="B337" s="186"/>
      <c r="D337" s="191"/>
      <c r="E337" s="30" t="s">
        <v>165</v>
      </c>
      <c r="F337" s="30" t="s">
        <v>128</v>
      </c>
      <c r="G337" s="188">
        <f t="shared" si="69"/>
        <v>1.2835290280864804</v>
      </c>
      <c r="H337" s="188">
        <f t="shared" si="69"/>
        <v>1.2835290280864804</v>
      </c>
      <c r="I337" s="188">
        <f t="shared" si="69"/>
        <v>1.2835290280864804</v>
      </c>
      <c r="J337" s="188">
        <f t="shared" si="69"/>
        <v>1.2835290280864804</v>
      </c>
      <c r="K337" s="188">
        <f t="shared" si="69"/>
        <v>1.2835290280864804</v>
      </c>
      <c r="L337" s="188">
        <f t="shared" si="69"/>
        <v>1.2835290280864804</v>
      </c>
      <c r="M337" s="188">
        <f t="shared" si="69"/>
        <v>1.2835290280864804</v>
      </c>
      <c r="N337" s="188">
        <f t="shared" si="69"/>
        <v>1.2835290280864804</v>
      </c>
      <c r="O337" s="188">
        <f t="shared" si="69"/>
        <v>1.2835290280864804</v>
      </c>
      <c r="P337" s="188">
        <f t="shared" si="69"/>
        <v>1.2835290280864804</v>
      </c>
      <c r="Q337" s="188">
        <f t="shared" si="69"/>
        <v>1.2835290280864804</v>
      </c>
      <c r="R337" s="188">
        <f t="shared" si="69"/>
        <v>1.2835290280864804</v>
      </c>
      <c r="S337" s="188">
        <f t="shared" si="69"/>
        <v>1.2835290280864804</v>
      </c>
      <c r="T337" s="188">
        <f t="shared" si="69"/>
        <v>1.2835290280864804</v>
      </c>
      <c r="U337" s="188">
        <f t="shared" si="69"/>
        <v>1.2835290280864804</v>
      </c>
      <c r="V337" s="188">
        <f t="shared" si="69"/>
        <v>1.2835290280864804</v>
      </c>
      <c r="W337" s="188">
        <f t="shared" si="69"/>
        <v>1.2835290280864804</v>
      </c>
      <c r="X337" s="188">
        <f t="shared" si="69"/>
        <v>1.2835290280864804</v>
      </c>
      <c r="Y337" s="188">
        <f t="shared" si="69"/>
        <v>1.2835290280864804</v>
      </c>
      <c r="Z337" s="188">
        <f t="shared" si="69"/>
        <v>1.2835290280864804</v>
      </c>
      <c r="AA337" s="188">
        <f t="shared" si="69"/>
        <v>1.2835290280864804</v>
      </c>
      <c r="AB337" s="188">
        <f t="shared" si="69"/>
        <v>1.2835290280864804</v>
      </c>
      <c r="AC337" s="188">
        <f t="shared" si="69"/>
        <v>1.2835290280864804</v>
      </c>
      <c r="AD337" s="188">
        <f t="shared" si="69"/>
        <v>1.2835290280864804</v>
      </c>
      <c r="AE337" s="188">
        <f t="shared" si="69"/>
        <v>1.2835290280864804</v>
      </c>
      <c r="AF337" s="188">
        <f t="shared" si="69"/>
        <v>1.2835290280864804</v>
      </c>
      <c r="AG337" s="188">
        <f t="shared" si="69"/>
        <v>1.2835290280864804</v>
      </c>
      <c r="AH337" s="188">
        <f t="shared" si="69"/>
        <v>1.2835290280864804</v>
      </c>
      <c r="AI337" s="188">
        <f t="shared" si="69"/>
        <v>1.2835290280864804</v>
      </c>
      <c r="AJ337"/>
    </row>
    <row r="338" spans="2:38" ht="14.25" hidden="1" customHeight="1" x14ac:dyDescent="0.25">
      <c r="B338" s="186"/>
      <c r="D338" s="191"/>
      <c r="E338" s="30" t="s">
        <v>163</v>
      </c>
      <c r="F338" s="30" t="s">
        <v>22</v>
      </c>
      <c r="G338" s="188">
        <f t="shared" ref="G338:AI340" si="70">1+((1+(G$76+$I$38))^($D43+0.5)-1)</f>
        <v>1.0511898020814319</v>
      </c>
      <c r="H338" s="188">
        <f t="shared" si="70"/>
        <v>1.0511898020814319</v>
      </c>
      <c r="I338" s="188">
        <f t="shared" si="70"/>
        <v>1.0511898020814319</v>
      </c>
      <c r="J338" s="188">
        <f t="shared" si="70"/>
        <v>1.0511898020814319</v>
      </c>
      <c r="K338" s="188">
        <f t="shared" si="70"/>
        <v>1.0511898020814319</v>
      </c>
      <c r="L338" s="188">
        <f t="shared" si="70"/>
        <v>1.0511898020814319</v>
      </c>
      <c r="M338" s="188">
        <f t="shared" si="70"/>
        <v>1.0511898020814319</v>
      </c>
      <c r="N338" s="188">
        <f t="shared" si="70"/>
        <v>1.0511898020814319</v>
      </c>
      <c r="O338" s="188">
        <f t="shared" si="70"/>
        <v>1.0511898020814319</v>
      </c>
      <c r="P338" s="188">
        <f t="shared" si="70"/>
        <v>1.0511898020814319</v>
      </c>
      <c r="Q338" s="188">
        <f t="shared" si="70"/>
        <v>1.0511898020814319</v>
      </c>
      <c r="R338" s="188">
        <f t="shared" si="70"/>
        <v>1.0511898020814319</v>
      </c>
      <c r="S338" s="188">
        <f t="shared" si="70"/>
        <v>1.0511898020814319</v>
      </c>
      <c r="T338" s="188">
        <f t="shared" si="70"/>
        <v>1.0511898020814319</v>
      </c>
      <c r="U338" s="188">
        <f t="shared" si="70"/>
        <v>1.0511898020814319</v>
      </c>
      <c r="V338" s="188">
        <f t="shared" si="70"/>
        <v>1.0511898020814319</v>
      </c>
      <c r="W338" s="188">
        <f t="shared" si="70"/>
        <v>1.0511898020814319</v>
      </c>
      <c r="X338" s="188">
        <f t="shared" si="70"/>
        <v>1.0511898020814319</v>
      </c>
      <c r="Y338" s="188">
        <f t="shared" si="70"/>
        <v>1.0511898020814319</v>
      </c>
      <c r="Z338" s="188">
        <f t="shared" si="70"/>
        <v>1.0511898020814319</v>
      </c>
      <c r="AA338" s="188">
        <f t="shared" si="70"/>
        <v>1.0511898020814319</v>
      </c>
      <c r="AB338" s="188">
        <f t="shared" si="70"/>
        <v>1.0511898020814319</v>
      </c>
      <c r="AC338" s="188">
        <f t="shared" si="70"/>
        <v>1.0511898020814319</v>
      </c>
      <c r="AD338" s="188">
        <f t="shared" si="70"/>
        <v>1.0511898020814319</v>
      </c>
      <c r="AE338" s="188">
        <f t="shared" si="70"/>
        <v>1.0511898020814319</v>
      </c>
      <c r="AF338" s="188">
        <f t="shared" si="70"/>
        <v>1.0511898020814319</v>
      </c>
      <c r="AG338" s="188">
        <f t="shared" si="70"/>
        <v>1.0511898020814319</v>
      </c>
      <c r="AH338" s="188">
        <f t="shared" si="70"/>
        <v>1.0511898020814319</v>
      </c>
      <c r="AI338" s="188">
        <f t="shared" si="70"/>
        <v>1.0511898020814319</v>
      </c>
      <c r="AJ338"/>
    </row>
    <row r="339" spans="2:38" ht="14.25" hidden="1" customHeight="1" x14ac:dyDescent="0.25">
      <c r="B339" s="186"/>
      <c r="D339" s="191"/>
      <c r="E339" s="30" t="s">
        <v>164</v>
      </c>
      <c r="F339" s="30" t="s">
        <v>22</v>
      </c>
      <c r="G339" s="188">
        <f t="shared" si="70"/>
        <v>1.1615647312999822</v>
      </c>
      <c r="H339" s="188">
        <f t="shared" si="70"/>
        <v>1.1615647312999822</v>
      </c>
      <c r="I339" s="188">
        <f t="shared" si="70"/>
        <v>1.1615647312999822</v>
      </c>
      <c r="J339" s="188">
        <f t="shared" si="70"/>
        <v>1.1615647312999822</v>
      </c>
      <c r="K339" s="188">
        <f t="shared" si="70"/>
        <v>1.1615647312999822</v>
      </c>
      <c r="L339" s="188">
        <f t="shared" si="70"/>
        <v>1.1615647312999822</v>
      </c>
      <c r="M339" s="188">
        <f t="shared" si="70"/>
        <v>1.1615647312999822</v>
      </c>
      <c r="N339" s="188">
        <f t="shared" si="70"/>
        <v>1.1615647312999822</v>
      </c>
      <c r="O339" s="188">
        <f t="shared" si="70"/>
        <v>1.1615647312999822</v>
      </c>
      <c r="P339" s="188">
        <f t="shared" si="70"/>
        <v>1.1615647312999822</v>
      </c>
      <c r="Q339" s="188">
        <f t="shared" si="70"/>
        <v>1.1615647312999822</v>
      </c>
      <c r="R339" s="188">
        <f t="shared" si="70"/>
        <v>1.1615647312999822</v>
      </c>
      <c r="S339" s="188">
        <f t="shared" si="70"/>
        <v>1.1615647312999822</v>
      </c>
      <c r="T339" s="188">
        <f t="shared" si="70"/>
        <v>1.1615647312999822</v>
      </c>
      <c r="U339" s="188">
        <f t="shared" si="70"/>
        <v>1.1615647312999822</v>
      </c>
      <c r="V339" s="188">
        <f t="shared" si="70"/>
        <v>1.1615647312999822</v>
      </c>
      <c r="W339" s="188">
        <f t="shared" si="70"/>
        <v>1.1615647312999822</v>
      </c>
      <c r="X339" s="188">
        <f t="shared" si="70"/>
        <v>1.1615647312999822</v>
      </c>
      <c r="Y339" s="188">
        <f t="shared" si="70"/>
        <v>1.1615647312999822</v>
      </c>
      <c r="Z339" s="188">
        <f t="shared" si="70"/>
        <v>1.1615647312999822</v>
      </c>
      <c r="AA339" s="188">
        <f t="shared" si="70"/>
        <v>1.1615647312999822</v>
      </c>
      <c r="AB339" s="188">
        <f t="shared" si="70"/>
        <v>1.1615647312999822</v>
      </c>
      <c r="AC339" s="188">
        <f t="shared" si="70"/>
        <v>1.1615647312999822</v>
      </c>
      <c r="AD339" s="188">
        <f t="shared" si="70"/>
        <v>1.1615647312999822</v>
      </c>
      <c r="AE339" s="188">
        <f t="shared" si="70"/>
        <v>1.1615647312999822</v>
      </c>
      <c r="AF339" s="188">
        <f t="shared" si="70"/>
        <v>1.1615647312999822</v>
      </c>
      <c r="AG339" s="188">
        <f t="shared" si="70"/>
        <v>1.1615647312999822</v>
      </c>
      <c r="AH339" s="188">
        <f t="shared" si="70"/>
        <v>1.1615647312999822</v>
      </c>
      <c r="AI339" s="188">
        <f t="shared" si="70"/>
        <v>1.1615647312999822</v>
      </c>
      <c r="AJ339"/>
    </row>
    <row r="340" spans="2:38" ht="14.25" hidden="1" customHeight="1" x14ac:dyDescent="0.25">
      <c r="B340" s="186"/>
      <c r="D340" s="191"/>
      <c r="E340" s="30" t="s">
        <v>165</v>
      </c>
      <c r="F340" s="30" t="s">
        <v>22</v>
      </c>
      <c r="G340" s="188">
        <f t="shared" si="70"/>
        <v>1.2835290280864804</v>
      </c>
      <c r="H340" s="188">
        <f t="shared" si="70"/>
        <v>1.2835290280864804</v>
      </c>
      <c r="I340" s="188">
        <f t="shared" si="70"/>
        <v>1.2835290280864804</v>
      </c>
      <c r="J340" s="188">
        <f t="shared" si="70"/>
        <v>1.2835290280864804</v>
      </c>
      <c r="K340" s="188">
        <f t="shared" si="70"/>
        <v>1.2835290280864804</v>
      </c>
      <c r="L340" s="188">
        <f t="shared" si="70"/>
        <v>1.2835290280864804</v>
      </c>
      <c r="M340" s="188">
        <f t="shared" si="70"/>
        <v>1.2835290280864804</v>
      </c>
      <c r="N340" s="188">
        <f t="shared" si="70"/>
        <v>1.2835290280864804</v>
      </c>
      <c r="O340" s="188">
        <f t="shared" si="70"/>
        <v>1.2835290280864804</v>
      </c>
      <c r="P340" s="188">
        <f t="shared" si="70"/>
        <v>1.2835290280864804</v>
      </c>
      <c r="Q340" s="188">
        <f t="shared" si="70"/>
        <v>1.2835290280864804</v>
      </c>
      <c r="R340" s="188">
        <f t="shared" si="70"/>
        <v>1.2835290280864804</v>
      </c>
      <c r="S340" s="188">
        <f t="shared" si="70"/>
        <v>1.2835290280864804</v>
      </c>
      <c r="T340" s="188">
        <f t="shared" si="70"/>
        <v>1.2835290280864804</v>
      </c>
      <c r="U340" s="188">
        <f t="shared" si="70"/>
        <v>1.2835290280864804</v>
      </c>
      <c r="V340" s="188">
        <f t="shared" si="70"/>
        <v>1.2835290280864804</v>
      </c>
      <c r="W340" s="188">
        <f t="shared" si="70"/>
        <v>1.2835290280864804</v>
      </c>
      <c r="X340" s="188">
        <f t="shared" si="70"/>
        <v>1.2835290280864804</v>
      </c>
      <c r="Y340" s="188">
        <f t="shared" si="70"/>
        <v>1.2835290280864804</v>
      </c>
      <c r="Z340" s="188">
        <f t="shared" si="70"/>
        <v>1.2835290280864804</v>
      </c>
      <c r="AA340" s="188">
        <f t="shared" si="70"/>
        <v>1.2835290280864804</v>
      </c>
      <c r="AB340" s="188">
        <f t="shared" si="70"/>
        <v>1.2835290280864804</v>
      </c>
      <c r="AC340" s="188">
        <f t="shared" si="70"/>
        <v>1.2835290280864804</v>
      </c>
      <c r="AD340" s="188">
        <f t="shared" si="70"/>
        <v>1.2835290280864804</v>
      </c>
      <c r="AE340" s="188">
        <f t="shared" si="70"/>
        <v>1.2835290280864804</v>
      </c>
      <c r="AF340" s="188">
        <f t="shared" si="70"/>
        <v>1.2835290280864804</v>
      </c>
      <c r="AG340" s="188">
        <f t="shared" si="70"/>
        <v>1.2835290280864804</v>
      </c>
      <c r="AH340" s="188">
        <f t="shared" si="70"/>
        <v>1.2835290280864804</v>
      </c>
      <c r="AI340" s="188">
        <f t="shared" si="70"/>
        <v>1.2835290280864804</v>
      </c>
      <c r="AJ340"/>
    </row>
    <row r="341" spans="2:38" ht="14.25" hidden="1" customHeight="1" x14ac:dyDescent="0.25">
      <c r="B341" s="186"/>
      <c r="D341" s="191"/>
      <c r="E341" s="30" t="s">
        <v>163</v>
      </c>
      <c r="F341" s="30" t="s">
        <v>129</v>
      </c>
      <c r="G341" s="188">
        <f t="shared" ref="G341:AI343" si="71">1+((1+(G$77+$I$38))^($D43+0.5)-1)</f>
        <v>1.0511898020814319</v>
      </c>
      <c r="H341" s="188">
        <f t="shared" si="71"/>
        <v>1.0511898020814319</v>
      </c>
      <c r="I341" s="188">
        <f t="shared" si="71"/>
        <v>1.0511898020814319</v>
      </c>
      <c r="J341" s="188">
        <f t="shared" si="71"/>
        <v>1.0511898020814319</v>
      </c>
      <c r="K341" s="188">
        <f t="shared" si="71"/>
        <v>1.0511898020814319</v>
      </c>
      <c r="L341" s="188">
        <f t="shared" si="71"/>
        <v>1.0511898020814319</v>
      </c>
      <c r="M341" s="188">
        <f t="shared" si="71"/>
        <v>1.0511898020814319</v>
      </c>
      <c r="N341" s="188">
        <f t="shared" si="71"/>
        <v>1.0511898020814319</v>
      </c>
      <c r="O341" s="188">
        <f t="shared" si="71"/>
        <v>1.0511898020814319</v>
      </c>
      <c r="P341" s="188">
        <f t="shared" si="71"/>
        <v>1.0511898020814319</v>
      </c>
      <c r="Q341" s="188">
        <f t="shared" si="71"/>
        <v>1.0511898020814319</v>
      </c>
      <c r="R341" s="188">
        <f t="shared" si="71"/>
        <v>1.0511898020814319</v>
      </c>
      <c r="S341" s="188">
        <f t="shared" si="71"/>
        <v>1.0511898020814319</v>
      </c>
      <c r="T341" s="188">
        <f t="shared" si="71"/>
        <v>1.0511898020814319</v>
      </c>
      <c r="U341" s="188">
        <f t="shared" si="71"/>
        <v>1.0511898020814319</v>
      </c>
      <c r="V341" s="188">
        <f t="shared" si="71"/>
        <v>1.0511898020814319</v>
      </c>
      <c r="W341" s="188">
        <f t="shared" si="71"/>
        <v>1.0511898020814319</v>
      </c>
      <c r="X341" s="188">
        <f t="shared" si="71"/>
        <v>1.0511898020814319</v>
      </c>
      <c r="Y341" s="188">
        <f t="shared" si="71"/>
        <v>1.0511898020814319</v>
      </c>
      <c r="Z341" s="188">
        <f t="shared" si="71"/>
        <v>1.0511898020814319</v>
      </c>
      <c r="AA341" s="188">
        <f t="shared" si="71"/>
        <v>1.0511898020814319</v>
      </c>
      <c r="AB341" s="188">
        <f t="shared" si="71"/>
        <v>1.0511898020814319</v>
      </c>
      <c r="AC341" s="188">
        <f t="shared" si="71"/>
        <v>1.0511898020814319</v>
      </c>
      <c r="AD341" s="188">
        <f t="shared" si="71"/>
        <v>1.0511898020814319</v>
      </c>
      <c r="AE341" s="188">
        <f t="shared" si="71"/>
        <v>1.0511898020814319</v>
      </c>
      <c r="AF341" s="188">
        <f t="shared" si="71"/>
        <v>1.0511898020814319</v>
      </c>
      <c r="AG341" s="188">
        <f t="shared" si="71"/>
        <v>1.0511898020814319</v>
      </c>
      <c r="AH341" s="188">
        <f t="shared" si="71"/>
        <v>1.0511898020814319</v>
      </c>
      <c r="AI341" s="188">
        <f t="shared" si="71"/>
        <v>1.0511898020814319</v>
      </c>
      <c r="AJ341"/>
    </row>
    <row r="342" spans="2:38" ht="14.25" hidden="1" customHeight="1" x14ac:dyDescent="0.25">
      <c r="B342" s="186"/>
      <c r="D342" s="191"/>
      <c r="E342" s="30" t="s">
        <v>164</v>
      </c>
      <c r="F342" s="30" t="s">
        <v>129</v>
      </c>
      <c r="G342" s="188">
        <f t="shared" si="71"/>
        <v>1.1615647312999822</v>
      </c>
      <c r="H342" s="188">
        <f t="shared" si="71"/>
        <v>1.1615647312999822</v>
      </c>
      <c r="I342" s="188">
        <f t="shared" si="71"/>
        <v>1.1615647312999822</v>
      </c>
      <c r="J342" s="188">
        <f t="shared" si="71"/>
        <v>1.1615647312999822</v>
      </c>
      <c r="K342" s="188">
        <f t="shared" si="71"/>
        <v>1.1615647312999822</v>
      </c>
      <c r="L342" s="188">
        <f t="shared" si="71"/>
        <v>1.1615647312999822</v>
      </c>
      <c r="M342" s="188">
        <f t="shared" si="71"/>
        <v>1.1615647312999822</v>
      </c>
      <c r="N342" s="188">
        <f t="shared" si="71"/>
        <v>1.1615647312999822</v>
      </c>
      <c r="O342" s="188">
        <f t="shared" si="71"/>
        <v>1.1615647312999822</v>
      </c>
      <c r="P342" s="188">
        <f t="shared" si="71"/>
        <v>1.1615647312999822</v>
      </c>
      <c r="Q342" s="188">
        <f t="shared" si="71"/>
        <v>1.1615647312999822</v>
      </c>
      <c r="R342" s="188">
        <f t="shared" si="71"/>
        <v>1.1615647312999822</v>
      </c>
      <c r="S342" s="188">
        <f t="shared" si="71"/>
        <v>1.1615647312999822</v>
      </c>
      <c r="T342" s="188">
        <f t="shared" si="71"/>
        <v>1.1615647312999822</v>
      </c>
      <c r="U342" s="188">
        <f t="shared" si="71"/>
        <v>1.1615647312999822</v>
      </c>
      <c r="V342" s="188">
        <f t="shared" si="71"/>
        <v>1.1615647312999822</v>
      </c>
      <c r="W342" s="188">
        <f t="shared" si="71"/>
        <v>1.1615647312999822</v>
      </c>
      <c r="X342" s="188">
        <f t="shared" si="71"/>
        <v>1.1615647312999822</v>
      </c>
      <c r="Y342" s="188">
        <f t="shared" si="71"/>
        <v>1.1615647312999822</v>
      </c>
      <c r="Z342" s="188">
        <f t="shared" si="71"/>
        <v>1.1615647312999822</v>
      </c>
      <c r="AA342" s="188">
        <f t="shared" si="71"/>
        <v>1.1615647312999822</v>
      </c>
      <c r="AB342" s="188">
        <f t="shared" si="71"/>
        <v>1.1615647312999822</v>
      </c>
      <c r="AC342" s="188">
        <f t="shared" si="71"/>
        <v>1.1615647312999822</v>
      </c>
      <c r="AD342" s="188">
        <f t="shared" si="71"/>
        <v>1.1615647312999822</v>
      </c>
      <c r="AE342" s="188">
        <f t="shared" si="71"/>
        <v>1.1615647312999822</v>
      </c>
      <c r="AF342" s="188">
        <f t="shared" si="71"/>
        <v>1.1615647312999822</v>
      </c>
      <c r="AG342" s="188">
        <f t="shared" si="71"/>
        <v>1.1615647312999822</v>
      </c>
      <c r="AH342" s="188">
        <f t="shared" si="71"/>
        <v>1.1615647312999822</v>
      </c>
      <c r="AI342" s="188">
        <f t="shared" si="71"/>
        <v>1.1615647312999822</v>
      </c>
      <c r="AJ342"/>
    </row>
    <row r="343" spans="2:38" ht="14.25" hidden="1" customHeight="1" x14ac:dyDescent="0.25">
      <c r="B343" s="186"/>
      <c r="D343" s="191"/>
      <c r="E343" s="30" t="s">
        <v>165</v>
      </c>
      <c r="F343" s="30" t="s">
        <v>129</v>
      </c>
      <c r="G343" s="188">
        <f t="shared" si="71"/>
        <v>1.2835290280864804</v>
      </c>
      <c r="H343" s="188">
        <f t="shared" si="71"/>
        <v>1.2835290280864804</v>
      </c>
      <c r="I343" s="188">
        <f t="shared" si="71"/>
        <v>1.2835290280864804</v>
      </c>
      <c r="J343" s="188">
        <f t="shared" si="71"/>
        <v>1.2835290280864804</v>
      </c>
      <c r="K343" s="188">
        <f t="shared" si="71"/>
        <v>1.2835290280864804</v>
      </c>
      <c r="L343" s="188">
        <f t="shared" si="71"/>
        <v>1.2835290280864804</v>
      </c>
      <c r="M343" s="188">
        <f t="shared" si="71"/>
        <v>1.2835290280864804</v>
      </c>
      <c r="N343" s="188">
        <f t="shared" si="71"/>
        <v>1.2835290280864804</v>
      </c>
      <c r="O343" s="188">
        <f t="shared" si="71"/>
        <v>1.2835290280864804</v>
      </c>
      <c r="P343" s="188">
        <f t="shared" si="71"/>
        <v>1.2835290280864804</v>
      </c>
      <c r="Q343" s="188">
        <f t="shared" si="71"/>
        <v>1.2835290280864804</v>
      </c>
      <c r="R343" s="188">
        <f t="shared" si="71"/>
        <v>1.2835290280864804</v>
      </c>
      <c r="S343" s="188">
        <f t="shared" si="71"/>
        <v>1.2835290280864804</v>
      </c>
      <c r="T343" s="188">
        <f t="shared" si="71"/>
        <v>1.2835290280864804</v>
      </c>
      <c r="U343" s="188">
        <f t="shared" si="71"/>
        <v>1.2835290280864804</v>
      </c>
      <c r="V343" s="188">
        <f t="shared" si="71"/>
        <v>1.2835290280864804</v>
      </c>
      <c r="W343" s="188">
        <f t="shared" si="71"/>
        <v>1.2835290280864804</v>
      </c>
      <c r="X343" s="188">
        <f t="shared" si="71"/>
        <v>1.2835290280864804</v>
      </c>
      <c r="Y343" s="188">
        <f t="shared" si="71"/>
        <v>1.2835290280864804</v>
      </c>
      <c r="Z343" s="188">
        <f t="shared" si="71"/>
        <v>1.2835290280864804</v>
      </c>
      <c r="AA343" s="188">
        <f t="shared" si="71"/>
        <v>1.2835290280864804</v>
      </c>
      <c r="AB343" s="188">
        <f t="shared" si="71"/>
        <v>1.2835290280864804</v>
      </c>
      <c r="AC343" s="188">
        <f t="shared" si="71"/>
        <v>1.2835290280864804</v>
      </c>
      <c r="AD343" s="188">
        <f t="shared" si="71"/>
        <v>1.2835290280864804</v>
      </c>
      <c r="AE343" s="188">
        <f t="shared" si="71"/>
        <v>1.2835290280864804</v>
      </c>
      <c r="AF343" s="188">
        <f t="shared" si="71"/>
        <v>1.2835290280864804</v>
      </c>
      <c r="AG343" s="188">
        <f t="shared" si="71"/>
        <v>1.2835290280864804</v>
      </c>
      <c r="AH343" s="188">
        <f t="shared" si="71"/>
        <v>1.2835290280864804</v>
      </c>
      <c r="AI343" s="188">
        <f t="shared" si="71"/>
        <v>1.2835290280864804</v>
      </c>
      <c r="AJ343"/>
    </row>
    <row r="344" spans="2:38" ht="15" x14ac:dyDescent="0.25">
      <c r="AK344"/>
    </row>
    <row r="345" spans="2:38" ht="15" hidden="1" x14ac:dyDescent="0.25"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192"/>
      <c r="Q345" s="192"/>
      <c r="R345" s="192"/>
      <c r="S345" s="192"/>
      <c r="T345" s="192"/>
      <c r="U345" s="192"/>
      <c r="V345" s="192"/>
      <c r="W345" s="192"/>
      <c r="X345" s="192"/>
      <c r="AL345"/>
    </row>
    <row r="346" spans="2:38" ht="13.5" hidden="1" thickBot="1" x14ac:dyDescent="0.25">
      <c r="H346" s="193"/>
      <c r="I346" s="193"/>
      <c r="J346" s="193"/>
      <c r="K346" s="193"/>
      <c r="L346" s="193"/>
      <c r="M346" s="193"/>
      <c r="N346" s="193"/>
    </row>
    <row r="347" spans="2:38" hidden="1" x14ac:dyDescent="0.2">
      <c r="B347" s="194" t="s">
        <v>167</v>
      </c>
      <c r="C347" s="195"/>
      <c r="D347" s="195"/>
      <c r="E347" s="195"/>
      <c r="F347" s="195"/>
      <c r="G347" s="195"/>
      <c r="H347" s="196" t="s">
        <v>168</v>
      </c>
      <c r="I347" s="197"/>
      <c r="J347" s="197"/>
      <c r="K347" s="197"/>
      <c r="L347" s="198"/>
      <c r="M347" s="199" t="s">
        <v>169</v>
      </c>
      <c r="N347" s="199" t="s">
        <v>170</v>
      </c>
      <c r="O347" s="200"/>
      <c r="P347" s="200"/>
      <c r="Q347" s="200"/>
      <c r="R347" s="200"/>
      <c r="S347" s="200"/>
      <c r="T347" s="200"/>
      <c r="U347" s="200"/>
      <c r="V347" s="200"/>
      <c r="W347" s="200"/>
      <c r="X347" s="201"/>
    </row>
    <row r="348" spans="2:38" ht="15" hidden="1" x14ac:dyDescent="0.25">
      <c r="B348" s="202" t="s">
        <v>140</v>
      </c>
      <c r="C348" s="203"/>
      <c r="D348" s="203"/>
      <c r="E348" s="203"/>
      <c r="F348" s="203"/>
      <c r="G348" s="204"/>
      <c r="H348" s="205" t="s">
        <v>171</v>
      </c>
      <c r="I348" s="206"/>
      <c r="J348" s="206"/>
      <c r="K348" s="206"/>
      <c r="L348" s="206"/>
      <c r="M348" s="207"/>
      <c r="N348" s="207"/>
      <c r="O348" s="206"/>
      <c r="P348" s="206"/>
      <c r="Q348" s="206"/>
      <c r="R348" s="206"/>
      <c r="S348" s="206"/>
      <c r="T348" s="206"/>
      <c r="U348" s="206"/>
      <c r="V348" s="206"/>
      <c r="W348" s="206"/>
      <c r="X348" s="208"/>
    </row>
    <row r="349" spans="2:38" ht="15" hidden="1" x14ac:dyDescent="0.25">
      <c r="B349" s="209" t="s">
        <v>152</v>
      </c>
      <c r="C349" s="210"/>
      <c r="D349" s="210"/>
      <c r="E349" s="210"/>
      <c r="F349" s="210"/>
      <c r="G349" s="210"/>
      <c r="H349" s="205" t="s">
        <v>171</v>
      </c>
      <c r="I349" s="206"/>
      <c r="J349" s="211"/>
      <c r="K349" s="212"/>
      <c r="L349" s="212"/>
      <c r="M349" s="213" t="s">
        <v>172</v>
      </c>
      <c r="N349" s="214" t="s">
        <v>173</v>
      </c>
      <c r="O349" s="212"/>
      <c r="P349" s="212"/>
      <c r="Q349" s="212"/>
      <c r="R349" s="212"/>
      <c r="S349" s="212"/>
      <c r="T349" s="212"/>
      <c r="U349" s="212"/>
      <c r="V349" s="212"/>
      <c r="W349" s="212"/>
      <c r="X349" s="215"/>
    </row>
    <row r="350" spans="2:38" ht="15" hidden="1" x14ac:dyDescent="0.25">
      <c r="B350" s="209" t="s">
        <v>174</v>
      </c>
      <c r="C350" s="210"/>
      <c r="D350" s="210"/>
      <c r="E350" s="210"/>
      <c r="F350" s="210"/>
      <c r="G350" s="210"/>
      <c r="H350" s="205" t="s">
        <v>171</v>
      </c>
      <c r="I350" s="206"/>
      <c r="J350" s="211"/>
      <c r="K350" s="212"/>
      <c r="L350" s="212"/>
      <c r="M350" s="213" t="s">
        <v>172</v>
      </c>
      <c r="N350" s="214" t="s">
        <v>175</v>
      </c>
      <c r="O350" s="212"/>
      <c r="P350" s="212"/>
      <c r="Q350" s="212"/>
      <c r="R350" s="212"/>
      <c r="S350" s="212"/>
      <c r="T350" s="212"/>
      <c r="U350" s="212"/>
      <c r="V350" s="212"/>
      <c r="W350" s="212"/>
      <c r="X350" s="215"/>
    </row>
    <row r="351" spans="2:38" ht="15" hidden="1" x14ac:dyDescent="0.25">
      <c r="B351" s="209" t="s">
        <v>176</v>
      </c>
      <c r="C351" s="210"/>
      <c r="D351" s="210"/>
      <c r="E351" s="210"/>
      <c r="F351" s="210"/>
      <c r="G351" s="210"/>
      <c r="H351" s="205" t="s">
        <v>171</v>
      </c>
      <c r="I351" s="206"/>
      <c r="J351" s="211"/>
      <c r="K351" s="212"/>
      <c r="L351" s="212"/>
      <c r="M351" s="213" t="s">
        <v>172</v>
      </c>
      <c r="N351" s="214" t="s">
        <v>177</v>
      </c>
      <c r="O351" s="212"/>
      <c r="P351" s="212"/>
      <c r="Q351" s="212"/>
      <c r="R351" s="212"/>
      <c r="S351" s="212"/>
      <c r="T351" s="212"/>
      <c r="U351" s="212"/>
      <c r="V351" s="212"/>
      <c r="W351" s="212"/>
      <c r="X351" s="215"/>
    </row>
    <row r="352" spans="2:38" ht="13.5" hidden="1" thickBot="1" x14ac:dyDescent="0.25">
      <c r="B352" s="216" t="s">
        <v>178</v>
      </c>
      <c r="C352" s="217"/>
      <c r="D352" s="217"/>
      <c r="E352" s="217"/>
      <c r="F352" s="217"/>
      <c r="G352" s="217"/>
      <c r="H352" s="218" t="s">
        <v>179</v>
      </c>
      <c r="I352" s="219"/>
      <c r="J352" s="219"/>
      <c r="K352" s="219"/>
      <c r="L352" s="219"/>
      <c r="M352" s="218"/>
      <c r="N352" s="220"/>
      <c r="O352" s="218"/>
      <c r="P352" s="219"/>
      <c r="Q352" s="219"/>
      <c r="R352" s="219"/>
      <c r="S352" s="219"/>
      <c r="T352" s="219"/>
      <c r="U352" s="219"/>
      <c r="V352" s="219"/>
      <c r="W352" s="219"/>
      <c r="X352" s="221"/>
    </row>
    <row r="353" spans="2:24" ht="13.5" hidden="1" thickBot="1" x14ac:dyDescent="0.25">
      <c r="B353" s="222"/>
      <c r="C353" s="222"/>
      <c r="D353" s="222"/>
      <c r="E353" s="222"/>
      <c r="F353" s="222"/>
      <c r="G353" s="222"/>
      <c r="H353" s="223"/>
      <c r="I353" s="223"/>
      <c r="J353" s="223"/>
      <c r="K353" s="223"/>
      <c r="L353" s="223"/>
      <c r="M353" s="223"/>
      <c r="N353" s="223"/>
    </row>
    <row r="354" spans="2:24" hidden="1" x14ac:dyDescent="0.2">
      <c r="B354" s="194" t="s">
        <v>180</v>
      </c>
      <c r="C354" s="195"/>
      <c r="D354" s="195"/>
      <c r="E354" s="195"/>
      <c r="F354" s="195"/>
      <c r="G354" s="195"/>
      <c r="H354" s="196" t="s">
        <v>181</v>
      </c>
      <c r="I354" s="197"/>
      <c r="J354" s="197"/>
      <c r="K354" s="197"/>
      <c r="L354" s="198"/>
      <c r="M354" s="199" t="s">
        <v>169</v>
      </c>
      <c r="N354" s="199" t="s">
        <v>170</v>
      </c>
      <c r="O354" s="200"/>
      <c r="P354" s="200"/>
      <c r="Q354" s="200"/>
      <c r="R354" s="200"/>
      <c r="S354" s="200"/>
      <c r="T354" s="200"/>
      <c r="U354" s="200"/>
      <c r="V354" s="200"/>
      <c r="W354" s="200"/>
      <c r="X354" s="201"/>
    </row>
    <row r="355" spans="2:24" ht="15" hidden="1" x14ac:dyDescent="0.25">
      <c r="B355" s="202" t="s">
        <v>140</v>
      </c>
      <c r="C355" s="203"/>
      <c r="D355" s="203"/>
      <c r="E355" s="203"/>
      <c r="F355" s="203"/>
      <c r="G355" s="204"/>
      <c r="H355" s="224" t="s">
        <v>182</v>
      </c>
      <c r="I355" s="211"/>
      <c r="J355" s="211"/>
      <c r="K355" s="211"/>
      <c r="L355" s="211"/>
      <c r="M355" s="225"/>
      <c r="N355" s="225"/>
      <c r="O355" s="211"/>
      <c r="P355" s="211"/>
      <c r="Q355" s="211"/>
      <c r="R355" s="211"/>
      <c r="S355" s="211"/>
      <c r="T355" s="211"/>
      <c r="U355" s="211"/>
      <c r="V355" s="211"/>
      <c r="W355" s="211"/>
      <c r="X355" s="226"/>
    </row>
    <row r="356" spans="2:24" ht="15" hidden="1" x14ac:dyDescent="0.25">
      <c r="B356" s="209" t="s">
        <v>152</v>
      </c>
      <c r="C356" s="210"/>
      <c r="D356" s="210"/>
      <c r="E356" s="210"/>
      <c r="F356" s="210"/>
      <c r="G356" s="210"/>
      <c r="H356" s="224" t="s">
        <v>182</v>
      </c>
      <c r="I356" s="211"/>
      <c r="J356" s="211"/>
      <c r="K356" s="211"/>
      <c r="L356" s="211"/>
      <c r="M356" s="213" t="s">
        <v>172</v>
      </c>
      <c r="N356" s="214" t="s">
        <v>173</v>
      </c>
      <c r="O356" s="211"/>
      <c r="P356" s="211"/>
      <c r="Q356" s="211"/>
      <c r="R356" s="211"/>
      <c r="S356" s="211"/>
      <c r="T356" s="211"/>
      <c r="U356" s="211"/>
      <c r="V356" s="211"/>
      <c r="W356" s="211"/>
      <c r="X356" s="226"/>
    </row>
    <row r="357" spans="2:24" ht="14.25" hidden="1" customHeight="1" x14ac:dyDescent="0.2">
      <c r="B357" s="227" t="s">
        <v>183</v>
      </c>
      <c r="C357" s="228"/>
      <c r="D357" s="228"/>
      <c r="E357" s="228"/>
      <c r="F357" s="228"/>
      <c r="G357" s="228"/>
      <c r="I357" s="211"/>
      <c r="J357" s="211"/>
      <c r="K357" s="229"/>
      <c r="L357" s="230"/>
      <c r="M357" s="229"/>
      <c r="N357" s="214"/>
      <c r="O357" s="229"/>
      <c r="P357" s="229"/>
      <c r="Q357" s="229"/>
      <c r="R357" s="229"/>
      <c r="S357" s="229"/>
      <c r="T357" s="229"/>
      <c r="U357" s="229"/>
      <c r="V357" s="230"/>
    </row>
    <row r="358" spans="2:24" ht="15" hidden="1" x14ac:dyDescent="0.25">
      <c r="B358" s="209" t="s">
        <v>174</v>
      </c>
      <c r="C358" s="210"/>
      <c r="D358" s="210"/>
      <c r="E358" s="210"/>
      <c r="F358" s="210"/>
      <c r="G358" s="210"/>
      <c r="H358" s="224" t="s">
        <v>182</v>
      </c>
      <c r="I358" s="211"/>
      <c r="J358" s="211"/>
      <c r="K358" s="211"/>
      <c r="L358" s="211"/>
      <c r="M358" s="213" t="s">
        <v>172</v>
      </c>
      <c r="N358" s="214" t="s">
        <v>175</v>
      </c>
      <c r="O358" s="211"/>
      <c r="P358" s="211"/>
      <c r="Q358" s="211"/>
      <c r="R358" s="211"/>
      <c r="S358" s="211"/>
      <c r="T358" s="211"/>
      <c r="U358" s="211"/>
      <c r="V358" s="211"/>
      <c r="W358" s="211"/>
      <c r="X358" s="226"/>
    </row>
    <row r="359" spans="2:24" ht="15" hidden="1" x14ac:dyDescent="0.25">
      <c r="B359" s="209" t="s">
        <v>176</v>
      </c>
      <c r="C359" s="210"/>
      <c r="D359" s="210"/>
      <c r="E359" s="210"/>
      <c r="F359" s="210"/>
      <c r="G359" s="210"/>
      <c r="H359" s="224" t="s">
        <v>182</v>
      </c>
      <c r="I359" s="211"/>
      <c r="J359" s="211"/>
      <c r="K359" s="211"/>
      <c r="L359" s="211"/>
      <c r="M359" s="213" t="s">
        <v>172</v>
      </c>
      <c r="N359" s="214" t="s">
        <v>177</v>
      </c>
      <c r="O359" s="211"/>
      <c r="P359" s="211"/>
      <c r="Q359" s="211"/>
      <c r="R359" s="211"/>
      <c r="S359" s="211"/>
      <c r="T359" s="211"/>
      <c r="U359" s="211"/>
      <c r="V359" s="211"/>
      <c r="W359" s="211"/>
      <c r="X359" s="226"/>
    </row>
    <row r="360" spans="2:24" ht="13.5" hidden="1" thickBot="1" x14ac:dyDescent="0.25">
      <c r="B360" s="216" t="s">
        <v>184</v>
      </c>
      <c r="C360" s="217"/>
      <c r="D360" s="217"/>
      <c r="E360" s="217"/>
      <c r="F360" s="217"/>
      <c r="G360" s="217"/>
      <c r="H360" s="218" t="s">
        <v>179</v>
      </c>
      <c r="I360" s="219"/>
      <c r="J360" s="219"/>
      <c r="K360" s="219"/>
      <c r="L360" s="219"/>
      <c r="M360" s="218"/>
      <c r="N360" s="218"/>
      <c r="O360" s="218"/>
      <c r="P360" s="219"/>
      <c r="Q360" s="219"/>
      <c r="R360" s="219"/>
      <c r="S360" s="219"/>
      <c r="T360" s="219"/>
      <c r="U360" s="219"/>
      <c r="V360" s="219"/>
      <c r="W360" s="219"/>
      <c r="X360" s="221"/>
    </row>
    <row r="361" spans="2:24" hidden="1" x14ac:dyDescent="0.2"/>
    <row r="362" spans="2:24" hidden="1" x14ac:dyDescent="0.2">
      <c r="B362" s="231" t="s">
        <v>185</v>
      </c>
      <c r="C362" s="231"/>
      <c r="D362" s="231"/>
      <c r="E362" s="231"/>
      <c r="F362" s="231"/>
      <c r="G362" s="231"/>
      <c r="H362" s="231"/>
      <c r="I362" s="231"/>
      <c r="J362" s="231"/>
      <c r="K362" s="231"/>
      <c r="L362" s="231"/>
      <c r="M362" s="231"/>
      <c r="N362" s="231"/>
      <c r="O362" s="231"/>
      <c r="P362" s="231"/>
    </row>
    <row r="363" spans="2:24" hidden="1" x14ac:dyDescent="0.2">
      <c r="B363" s="231" t="s">
        <v>186</v>
      </c>
      <c r="C363" s="231"/>
      <c r="D363" s="231"/>
      <c r="E363" s="231"/>
      <c r="F363" s="231"/>
      <c r="G363" s="231"/>
      <c r="H363" s="231"/>
      <c r="I363" s="231"/>
      <c r="J363" s="231"/>
      <c r="K363" s="231"/>
      <c r="L363" s="231"/>
      <c r="M363" s="231"/>
      <c r="N363" s="231"/>
      <c r="O363" s="231"/>
      <c r="P363" s="231"/>
    </row>
    <row r="364" spans="2:24" hidden="1" x14ac:dyDescent="0.2">
      <c r="B364" s="231" t="s">
        <v>187</v>
      </c>
    </row>
    <row r="365" spans="2:24" hidden="1" x14ac:dyDescent="0.2">
      <c r="B365" s="231" t="s">
        <v>188</v>
      </c>
    </row>
    <row r="366" spans="2:24" hidden="1" x14ac:dyDescent="0.2">
      <c r="B366" s="231" t="s">
        <v>189</v>
      </c>
    </row>
    <row r="367" spans="2:24" hidden="1" x14ac:dyDescent="0.2">
      <c r="B367" s="231" t="s">
        <v>190</v>
      </c>
    </row>
    <row r="369" spans="4:7" x14ac:dyDescent="0.2">
      <c r="F369" s="155" t="s">
        <v>3</v>
      </c>
      <c r="G369" s="155" t="s">
        <v>3</v>
      </c>
    </row>
    <row r="370" spans="4:7" x14ac:dyDescent="0.2">
      <c r="E370" s="232" t="s">
        <v>191</v>
      </c>
      <c r="F370" s="232" t="s">
        <v>192</v>
      </c>
      <c r="G370" s="232" t="s">
        <v>28</v>
      </c>
    </row>
    <row r="371" spans="4:7" x14ac:dyDescent="0.2">
      <c r="D371" s="155" t="s">
        <v>17</v>
      </c>
      <c r="E371" s="15">
        <v>233</v>
      </c>
      <c r="F371" s="233">
        <f>E371*G371</f>
        <v>321689.39143351221</v>
      </c>
      <c r="G371" s="233">
        <f>G131</f>
        <v>1380.6411649506961</v>
      </c>
    </row>
    <row r="372" spans="4:7" x14ac:dyDescent="0.2">
      <c r="D372" s="155" t="s">
        <v>18</v>
      </c>
      <c r="E372" s="15">
        <v>727</v>
      </c>
      <c r="F372" s="233">
        <f>E372*G372</f>
        <v>1115675.0918349575</v>
      </c>
      <c r="G372" s="233">
        <f>G135</f>
        <v>1534.6287370494601</v>
      </c>
    </row>
    <row r="373" spans="4:7" x14ac:dyDescent="0.2">
      <c r="D373" s="155" t="s">
        <v>193</v>
      </c>
      <c r="E373" s="15">
        <f>E372-2*E371</f>
        <v>261</v>
      </c>
      <c r="F373" s="233">
        <f>F372-2*F371</f>
        <v>472296.30896793306</v>
      </c>
      <c r="G373" s="233">
        <f>F373/E373</f>
        <v>1809.5644021759888</v>
      </c>
    </row>
    <row r="374" spans="4:7" x14ac:dyDescent="0.2">
      <c r="D374" s="155" t="s">
        <v>194</v>
      </c>
      <c r="E374" s="15">
        <f>E373/2</f>
        <v>130.5</v>
      </c>
    </row>
    <row r="375" spans="4:7" x14ac:dyDescent="0.2">
      <c r="D375" s="155" t="s">
        <v>19</v>
      </c>
      <c r="E375" s="15">
        <f>E371+E374</f>
        <v>363.5</v>
      </c>
      <c r="F375" s="233">
        <f>F371+E374*G373</f>
        <v>557837.54591747874</v>
      </c>
      <c r="G375" s="233">
        <f>F375/E375</f>
        <v>1534.6287370494601</v>
      </c>
    </row>
    <row r="377" spans="4:7" x14ac:dyDescent="0.2">
      <c r="F377" s="155" t="s">
        <v>195</v>
      </c>
      <c r="G377" s="155" t="s">
        <v>195</v>
      </c>
    </row>
    <row r="378" spans="4:7" x14ac:dyDescent="0.2">
      <c r="E378" s="232" t="s">
        <v>191</v>
      </c>
      <c r="F378" s="232" t="s">
        <v>192</v>
      </c>
      <c r="G378" s="232" t="s">
        <v>196</v>
      </c>
    </row>
    <row r="379" spans="4:7" x14ac:dyDescent="0.2">
      <c r="D379" s="155" t="s">
        <v>17</v>
      </c>
      <c r="E379" s="15">
        <v>233</v>
      </c>
      <c r="F379" s="233">
        <f>E379*G379</f>
        <v>6081.3</v>
      </c>
      <c r="G379" s="233">
        <f>G228</f>
        <v>26.1</v>
      </c>
    </row>
    <row r="380" spans="4:7" x14ac:dyDescent="0.2">
      <c r="D380" s="155" t="s">
        <v>18</v>
      </c>
      <c r="E380" s="15">
        <v>727</v>
      </c>
      <c r="F380" s="233">
        <f>E380*G380</f>
        <v>25081.5</v>
      </c>
      <c r="G380" s="233">
        <f>G232</f>
        <v>34.5</v>
      </c>
    </row>
    <row r="381" spans="4:7" x14ac:dyDescent="0.2">
      <c r="D381" s="155" t="s">
        <v>193</v>
      </c>
      <c r="E381" s="15">
        <f>E380-2*E379</f>
        <v>261</v>
      </c>
      <c r="F381" s="233">
        <f>F380-2*F379</f>
        <v>12918.9</v>
      </c>
      <c r="G381" s="233">
        <f>F381/E381</f>
        <v>49.497701149425289</v>
      </c>
    </row>
    <row r="382" spans="4:7" x14ac:dyDescent="0.2">
      <c r="D382" s="155" t="s">
        <v>194</v>
      </c>
      <c r="E382" s="15">
        <f>E381/2</f>
        <v>130.5</v>
      </c>
    </row>
    <row r="383" spans="4:7" x14ac:dyDescent="0.2">
      <c r="D383" s="155" t="s">
        <v>19</v>
      </c>
      <c r="E383" s="15">
        <f>E379+E382</f>
        <v>363.5</v>
      </c>
      <c r="F383" s="233">
        <f>F379+E382*G381</f>
        <v>12540.75</v>
      </c>
      <c r="G383" s="233">
        <f>F383/E383</f>
        <v>34.5</v>
      </c>
    </row>
    <row r="385" spans="4:62" s="234" customFormat="1" x14ac:dyDescent="0.2"/>
    <row r="386" spans="4:62" ht="28.5" thickBot="1" x14ac:dyDescent="0.45">
      <c r="D386" s="170" t="s">
        <v>197</v>
      </c>
      <c r="E386" s="171"/>
      <c r="F386" s="171"/>
      <c r="G386" s="141">
        <v>2022</v>
      </c>
      <c r="H386" s="141">
        <v>2023</v>
      </c>
      <c r="I386" s="141">
        <v>2024</v>
      </c>
      <c r="J386" s="141">
        <v>2025</v>
      </c>
      <c r="K386" s="141">
        <v>2026</v>
      </c>
      <c r="L386" s="141">
        <v>2027</v>
      </c>
      <c r="M386" s="141">
        <v>2028</v>
      </c>
      <c r="N386" s="141">
        <v>2029</v>
      </c>
      <c r="O386" s="141">
        <v>2030</v>
      </c>
      <c r="P386" s="141">
        <v>2031</v>
      </c>
      <c r="Q386" s="141">
        <v>2032</v>
      </c>
      <c r="R386" s="141">
        <v>2033</v>
      </c>
      <c r="S386" s="141">
        <v>2034</v>
      </c>
      <c r="T386" s="141">
        <v>2035</v>
      </c>
      <c r="U386" s="141">
        <v>2036</v>
      </c>
      <c r="V386" s="141">
        <v>2037</v>
      </c>
      <c r="W386" s="141">
        <v>2038</v>
      </c>
      <c r="X386" s="141">
        <v>2039</v>
      </c>
      <c r="Y386" s="141">
        <v>2040</v>
      </c>
      <c r="Z386" s="141">
        <v>2041</v>
      </c>
      <c r="AA386" s="141">
        <v>2042</v>
      </c>
      <c r="AB386" s="141">
        <v>2043</v>
      </c>
      <c r="AC386" s="141">
        <v>2044</v>
      </c>
      <c r="AD386" s="141">
        <v>2045</v>
      </c>
      <c r="AE386" s="141">
        <v>2046</v>
      </c>
      <c r="AF386" s="141">
        <v>2047</v>
      </c>
      <c r="AG386" s="141">
        <v>2048</v>
      </c>
      <c r="AH386" s="141">
        <v>2049</v>
      </c>
      <c r="AI386" s="141">
        <v>2050</v>
      </c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</row>
    <row r="387" spans="4:62" ht="16.5" hidden="1" thickTop="1" thickBot="1" x14ac:dyDescent="0.3">
      <c r="D387" s="142" t="s">
        <v>149</v>
      </c>
      <c r="E387" s="156" t="s">
        <v>17</v>
      </c>
      <c r="F387" s="143" t="s">
        <v>128</v>
      </c>
      <c r="G387" s="172">
        <f t="shared" ref="G387:AI387" si="72">G$328*(G452+G552)</f>
        <v>1380.6411649506961</v>
      </c>
      <c r="H387" s="172">
        <f t="shared" si="72"/>
        <v>1370.603456547221</v>
      </c>
      <c r="I387" s="172">
        <f t="shared" si="72"/>
        <v>1360.5657481437461</v>
      </c>
      <c r="J387" s="172">
        <f t="shared" si="72"/>
        <v>1350.5280397402712</v>
      </c>
      <c r="K387" s="172">
        <f t="shared" si="72"/>
        <v>1340.4903313367961</v>
      </c>
      <c r="L387" s="172">
        <f t="shared" si="72"/>
        <v>1330.4526229333212</v>
      </c>
      <c r="M387" s="172">
        <f t="shared" si="72"/>
        <v>1320.4149145298461</v>
      </c>
      <c r="N387" s="172">
        <f t="shared" si="72"/>
        <v>1310.4912709945925</v>
      </c>
      <c r="O387" s="172">
        <f t="shared" si="72"/>
        <v>1300.4535625911174</v>
      </c>
      <c r="P387" s="172">
        <f t="shared" si="72"/>
        <v>1290.4158541876425</v>
      </c>
      <c r="Q387" s="172">
        <f t="shared" si="72"/>
        <v>1280.3781457841676</v>
      </c>
      <c r="R387" s="172">
        <f t="shared" si="72"/>
        <v>1270.3404373806925</v>
      </c>
      <c r="S387" s="172">
        <f t="shared" si="72"/>
        <v>1260.3027289772176</v>
      </c>
      <c r="T387" s="172">
        <f t="shared" si="72"/>
        <v>1250.2650205737425</v>
      </c>
      <c r="U387" s="172">
        <f t="shared" si="72"/>
        <v>1240.2273121702674</v>
      </c>
      <c r="V387" s="172">
        <f t="shared" si="72"/>
        <v>1230.3036686350138</v>
      </c>
      <c r="W387" s="172">
        <f t="shared" si="72"/>
        <v>1220.2659602315389</v>
      </c>
      <c r="X387" s="172">
        <f t="shared" si="72"/>
        <v>1210.2282518280638</v>
      </c>
      <c r="Y387" s="172">
        <f t="shared" si="72"/>
        <v>1200.1905434245889</v>
      </c>
      <c r="Z387" s="172">
        <f t="shared" si="72"/>
        <v>1190.152835021114</v>
      </c>
      <c r="AA387" s="172">
        <f t="shared" si="72"/>
        <v>1180.1151266176389</v>
      </c>
      <c r="AB387" s="172">
        <f t="shared" si="72"/>
        <v>1170.0774182141638</v>
      </c>
      <c r="AC387" s="172">
        <f t="shared" si="72"/>
        <v>1160.0397098106889</v>
      </c>
      <c r="AD387" s="172">
        <f t="shared" si="72"/>
        <v>1150.1160662754353</v>
      </c>
      <c r="AE387" s="172">
        <f t="shared" si="72"/>
        <v>1140.0783578719602</v>
      </c>
      <c r="AF387" s="172">
        <f t="shared" si="72"/>
        <v>1130.0406494684853</v>
      </c>
      <c r="AG387" s="172">
        <f t="shared" si="72"/>
        <v>1120.0029410650102</v>
      </c>
      <c r="AH387" s="172">
        <f t="shared" si="72"/>
        <v>1109.9652326615353</v>
      </c>
      <c r="AI387" s="172">
        <f t="shared" si="72"/>
        <v>1099.9275242580602</v>
      </c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</row>
    <row r="388" spans="4:62" ht="16.5" thickTop="1" thickBot="1" x14ac:dyDescent="0.3">
      <c r="D388" s="142"/>
      <c r="E388" s="155" t="s">
        <v>17</v>
      </c>
      <c r="F388" s="143" t="s">
        <v>22</v>
      </c>
      <c r="G388" s="172">
        <f>G131*(1+$G$67)^(G$96-$G$96)</f>
        <v>1380.6411649506961</v>
      </c>
      <c r="H388" s="172">
        <f>H131*(1+$G$67)^(H$96-$G$96)</f>
        <v>1404.8685429609013</v>
      </c>
      <c r="I388" s="172">
        <f t="shared" ref="I388:AI397" si="73">I131*(1+$G$67)^(I$96-$G$96)</f>
        <v>1429.444389143523</v>
      </c>
      <c r="J388" s="172">
        <f t="shared" si="73"/>
        <v>1454.3709847959253</v>
      </c>
      <c r="K388" s="172">
        <f t="shared" si="73"/>
        <v>1479.6505074877325</v>
      </c>
      <c r="L388" s="172">
        <f t="shared" si="73"/>
        <v>1505.2850244486331</v>
      </c>
      <c r="M388" s="172">
        <f t="shared" si="73"/>
        <v>1531.2764856903984</v>
      </c>
      <c r="N388" s="172">
        <f t="shared" si="73"/>
        <v>1557.7623041378208</v>
      </c>
      <c r="O388" s="172">
        <f t="shared" si="73"/>
        <v>1584.4763887381125</v>
      </c>
      <c r="P388" s="172">
        <f t="shared" si="73"/>
        <v>1611.5525761283327</v>
      </c>
      <c r="Q388" s="172">
        <f t="shared" si="73"/>
        <v>1638.9922751451031</v>
      </c>
      <c r="R388" s="172">
        <f t="shared" si="73"/>
        <v>1666.7967387526312</v>
      </c>
      <c r="S388" s="172">
        <f t="shared" si="73"/>
        <v>1694.9670553685703</v>
      </c>
      <c r="T388" s="172">
        <f t="shared" si="73"/>
        <v>1723.5041398535859</v>
      </c>
      <c r="U388" s="172">
        <f t="shared" si="73"/>
        <v>1752.4087241532466</v>
      </c>
      <c r="V388" s="172">
        <f t="shared" si="73"/>
        <v>1781.8465475199894</v>
      </c>
      <c r="W388" s="172">
        <f t="shared" si="73"/>
        <v>1811.4916766644787</v>
      </c>
      <c r="X388" s="172">
        <f t="shared" si="73"/>
        <v>1841.505408173992</v>
      </c>
      <c r="Y388" s="172">
        <f t="shared" si="73"/>
        <v>1871.8876439610665</v>
      </c>
      <c r="Z388" s="172">
        <f t="shared" si="73"/>
        <v>1902.638050657386</v>
      </c>
      <c r="AA388" s="172">
        <f t="shared" si="73"/>
        <v>1933.7560479110448</v>
      </c>
      <c r="AB388" s="172">
        <f t="shared" si="73"/>
        <v>1965.240796245726</v>
      </c>
      <c r="AC388" s="172">
        <f t="shared" si="73"/>
        <v>1997.0911844671973</v>
      </c>
      <c r="AD388" s="172">
        <f t="shared" si="73"/>
        <v>2029.5070966870524</v>
      </c>
      <c r="AE388" s="172">
        <f t="shared" si="73"/>
        <v>2062.08931044052</v>
      </c>
      <c r="AF388" s="172">
        <f t="shared" si="73"/>
        <v>2095.0321929462316</v>
      </c>
      <c r="AG388" s="172">
        <f t="shared" si="73"/>
        <v>2128.3334137582033</v>
      </c>
      <c r="AH388" s="172">
        <f t="shared" si="73"/>
        <v>2161.9903004901826</v>
      </c>
      <c r="AI388" s="172">
        <f t="shared" si="73"/>
        <v>2195.999823175162</v>
      </c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</row>
    <row r="389" spans="4:62" ht="16.5" hidden="1" thickTop="1" thickBot="1" x14ac:dyDescent="0.3">
      <c r="D389" s="142"/>
      <c r="E389" s="155" t="s">
        <v>17</v>
      </c>
      <c r="F389" s="143" t="s">
        <v>129</v>
      </c>
      <c r="G389" s="172">
        <f t="shared" ref="G389:V398" si="74">G132*(1+$G$67)^(G$96-$G$96)</f>
        <v>1380.6411649506961</v>
      </c>
      <c r="H389" s="172">
        <f t="shared" si="74"/>
        <v>1404.8685429609013</v>
      </c>
      <c r="I389" s="172">
        <f t="shared" si="73"/>
        <v>1429.444389143523</v>
      </c>
      <c r="J389" s="172">
        <f t="shared" si="73"/>
        <v>1454.3709847959253</v>
      </c>
      <c r="K389" s="172">
        <f t="shared" si="73"/>
        <v>1479.6505074877325</v>
      </c>
      <c r="L389" s="172">
        <f t="shared" si="73"/>
        <v>1505.2850244486331</v>
      </c>
      <c r="M389" s="172">
        <f t="shared" si="73"/>
        <v>1531.2764856903984</v>
      </c>
      <c r="N389" s="172">
        <f t="shared" si="73"/>
        <v>1557.7623041378208</v>
      </c>
      <c r="O389" s="172">
        <f t="shared" si="73"/>
        <v>1584.4763887381125</v>
      </c>
      <c r="P389" s="172">
        <f t="shared" si="73"/>
        <v>1611.5525761283327</v>
      </c>
      <c r="Q389" s="172">
        <f t="shared" si="73"/>
        <v>1638.9922751451031</v>
      </c>
      <c r="R389" s="172">
        <f t="shared" si="73"/>
        <v>1666.7967387526312</v>
      </c>
      <c r="S389" s="172">
        <f t="shared" si="73"/>
        <v>1694.9670553685703</v>
      </c>
      <c r="T389" s="172">
        <f t="shared" si="73"/>
        <v>1723.5041398535859</v>
      </c>
      <c r="U389" s="172">
        <f t="shared" si="73"/>
        <v>1752.4087241532466</v>
      </c>
      <c r="V389" s="172">
        <f t="shared" si="73"/>
        <v>1781.8465475199894</v>
      </c>
      <c r="W389" s="172">
        <f t="shared" si="73"/>
        <v>1811.4916766644787</v>
      </c>
      <c r="X389" s="172">
        <f t="shared" si="73"/>
        <v>1841.505408173992</v>
      </c>
      <c r="Y389" s="172">
        <f t="shared" si="73"/>
        <v>1871.8876439610665</v>
      </c>
      <c r="Z389" s="172">
        <f t="shared" si="73"/>
        <v>1902.638050657386</v>
      </c>
      <c r="AA389" s="172">
        <f t="shared" si="73"/>
        <v>1933.7560479110448</v>
      </c>
      <c r="AB389" s="172">
        <f t="shared" si="73"/>
        <v>1965.240796245726</v>
      </c>
      <c r="AC389" s="172">
        <f t="shared" si="73"/>
        <v>1997.0911844671973</v>
      </c>
      <c r="AD389" s="172">
        <f t="shared" si="73"/>
        <v>2029.5070966870524</v>
      </c>
      <c r="AE389" s="172">
        <f t="shared" si="73"/>
        <v>2062.08931044052</v>
      </c>
      <c r="AF389" s="172">
        <f t="shared" si="73"/>
        <v>2095.0321929462316</v>
      </c>
      <c r="AG389" s="172">
        <f t="shared" si="73"/>
        <v>2128.3334137582033</v>
      </c>
      <c r="AH389" s="172">
        <f t="shared" si="73"/>
        <v>2161.9903004901826</v>
      </c>
      <c r="AI389" s="172">
        <f t="shared" si="73"/>
        <v>2195.999823175162</v>
      </c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</row>
    <row r="390" spans="4:62" ht="16.5" hidden="1" thickTop="1" thickBot="1" x14ac:dyDescent="0.3">
      <c r="D390" s="142"/>
      <c r="E390" s="155" t="s">
        <v>18</v>
      </c>
      <c r="F390" s="143" t="s">
        <v>128</v>
      </c>
      <c r="G390" s="172">
        <f t="shared" si="74"/>
        <v>1534.6287370494601</v>
      </c>
      <c r="H390" s="172">
        <f t="shared" si="74"/>
        <v>1557.5614788053535</v>
      </c>
      <c r="I390" s="172">
        <f t="shared" si="73"/>
        <v>1580.5618752862113</v>
      </c>
      <c r="J390" s="172">
        <f t="shared" si="73"/>
        <v>1603.8616510540876</v>
      </c>
      <c r="K390" s="172">
        <f t="shared" si="73"/>
        <v>1627.2126581663936</v>
      </c>
      <c r="L390" s="172">
        <f t="shared" si="73"/>
        <v>1650.728802102406</v>
      </c>
      <c r="M390" s="172">
        <f t="shared" si="73"/>
        <v>1674.5360256007909</v>
      </c>
      <c r="N390" s="172">
        <f t="shared" si="73"/>
        <v>1698.3663174889321</v>
      </c>
      <c r="O390" s="172">
        <f t="shared" si="73"/>
        <v>1722.4805159214254</v>
      </c>
      <c r="P390" s="172">
        <f t="shared" si="73"/>
        <v>1746.5964939370183</v>
      </c>
      <c r="Q390" s="172">
        <f t="shared" si="73"/>
        <v>1770.9877332057865</v>
      </c>
      <c r="R390" s="172">
        <f t="shared" si="73"/>
        <v>1795.3572486375651</v>
      </c>
      <c r="S390" s="172">
        <f t="shared" si="73"/>
        <v>1819.8383725076792</v>
      </c>
      <c r="T390" s="172">
        <f t="shared" si="73"/>
        <v>1844.5786939715731</v>
      </c>
      <c r="U390" s="172">
        <f t="shared" si="73"/>
        <v>1874.7372647245993</v>
      </c>
      <c r="V390" s="172">
        <f t="shared" si="73"/>
        <v>1905.0857023920378</v>
      </c>
      <c r="W390" s="172">
        <f t="shared" si="73"/>
        <v>1935.9491810903892</v>
      </c>
      <c r="X390" s="172">
        <f t="shared" si="73"/>
        <v>1967.1651551596635</v>
      </c>
      <c r="Y390" s="172">
        <f t="shared" si="73"/>
        <v>1998.73195969422</v>
      </c>
      <c r="Z390" s="172">
        <f t="shared" si="73"/>
        <v>2030.4652764107716</v>
      </c>
      <c r="AA390" s="172">
        <f t="shared" si="73"/>
        <v>2062.7229600566684</v>
      </c>
      <c r="AB390" s="172">
        <f t="shared" si="73"/>
        <v>2095.3244870871035</v>
      </c>
      <c r="AC390" s="172">
        <f t="shared" si="73"/>
        <v>2128.2668886190249</v>
      </c>
      <c r="AD390" s="172">
        <f t="shared" si="73"/>
        <v>2161.3455523381499</v>
      </c>
      <c r="AE390" s="172">
        <f t="shared" si="73"/>
        <v>2194.9542945249318</v>
      </c>
      <c r="AF390" s="172">
        <f t="shared" si="73"/>
        <v>2228.892632850841</v>
      </c>
      <c r="AG390" s="172">
        <f t="shared" si="73"/>
        <v>2263.1560416589673</v>
      </c>
      <c r="AH390" s="172">
        <f t="shared" si="73"/>
        <v>2297.5173874595598</v>
      </c>
      <c r="AI390" s="172">
        <f t="shared" si="73"/>
        <v>2332.4100579653646</v>
      </c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</row>
    <row r="391" spans="4:62" ht="16.5" thickTop="1" thickBot="1" x14ac:dyDescent="0.3">
      <c r="D391" s="142"/>
      <c r="E391" s="161" t="s">
        <v>19</v>
      </c>
      <c r="F391" s="162" t="s">
        <v>22</v>
      </c>
      <c r="G391" s="173">
        <f t="shared" si="74"/>
        <v>1534.6287370494601</v>
      </c>
      <c r="H391" s="173">
        <f t="shared" si="74"/>
        <v>1557.5614788053535</v>
      </c>
      <c r="I391" s="173">
        <f t="shared" si="73"/>
        <v>1580.5618752862113</v>
      </c>
      <c r="J391" s="173">
        <f t="shared" si="73"/>
        <v>1603.8616510540876</v>
      </c>
      <c r="K391" s="173">
        <f t="shared" si="73"/>
        <v>1627.2126581663936</v>
      </c>
      <c r="L391" s="173">
        <f t="shared" si="73"/>
        <v>1650.728802102406</v>
      </c>
      <c r="M391" s="173">
        <f t="shared" si="73"/>
        <v>1674.5360256007909</v>
      </c>
      <c r="N391" s="173">
        <f t="shared" si="73"/>
        <v>1698.3663174889321</v>
      </c>
      <c r="O391" s="173">
        <f t="shared" si="73"/>
        <v>1722.4805159214254</v>
      </c>
      <c r="P391" s="173">
        <f t="shared" si="73"/>
        <v>1746.5964939370183</v>
      </c>
      <c r="Q391" s="173">
        <f t="shared" si="73"/>
        <v>1770.9877332057865</v>
      </c>
      <c r="R391" s="173">
        <f t="shared" si="73"/>
        <v>1795.3572486375651</v>
      </c>
      <c r="S391" s="173">
        <f t="shared" si="73"/>
        <v>1819.8383725076792</v>
      </c>
      <c r="T391" s="173">
        <f t="shared" si="73"/>
        <v>1844.5786939715731</v>
      </c>
      <c r="U391" s="173">
        <f t="shared" si="73"/>
        <v>1874.7372647245993</v>
      </c>
      <c r="V391" s="173">
        <f t="shared" si="73"/>
        <v>1905.0857023920378</v>
      </c>
      <c r="W391" s="173">
        <f t="shared" si="73"/>
        <v>1935.9491810903892</v>
      </c>
      <c r="X391" s="173">
        <f t="shared" si="73"/>
        <v>1967.1651551596635</v>
      </c>
      <c r="Y391" s="173">
        <f t="shared" si="73"/>
        <v>1998.73195969422</v>
      </c>
      <c r="Z391" s="173">
        <f t="shared" si="73"/>
        <v>2030.4652764107716</v>
      </c>
      <c r="AA391" s="173">
        <f t="shared" si="73"/>
        <v>2062.7229600566684</v>
      </c>
      <c r="AB391" s="173">
        <f t="shared" si="73"/>
        <v>2095.3244870871035</v>
      </c>
      <c r="AC391" s="173">
        <f t="shared" si="73"/>
        <v>2128.2668886190249</v>
      </c>
      <c r="AD391" s="173">
        <f t="shared" si="73"/>
        <v>2161.3455523381499</v>
      </c>
      <c r="AE391" s="173">
        <f t="shared" si="73"/>
        <v>2194.9542945249318</v>
      </c>
      <c r="AF391" s="173">
        <f t="shared" si="73"/>
        <v>2228.892632850841</v>
      </c>
      <c r="AG391" s="173">
        <f t="shared" si="73"/>
        <v>2263.1560416589673</v>
      </c>
      <c r="AH391" s="173">
        <f t="shared" si="73"/>
        <v>2297.5173874595598</v>
      </c>
      <c r="AI391" s="173">
        <f t="shared" si="73"/>
        <v>2332.4100579653646</v>
      </c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</row>
    <row r="392" spans="4:62" ht="16.5" thickTop="1" thickBot="1" x14ac:dyDescent="0.3">
      <c r="D392" s="142"/>
      <c r="E392" s="155" t="s">
        <v>18</v>
      </c>
      <c r="F392" s="143" t="s">
        <v>22</v>
      </c>
      <c r="G392" s="172">
        <f t="shared" si="74"/>
        <v>1534.6287370494601</v>
      </c>
      <c r="H392" s="172">
        <f t="shared" si="74"/>
        <v>1560.4843910535249</v>
      </c>
      <c r="I392" s="172">
        <f t="shared" si="73"/>
        <v>1586.5538453949616</v>
      </c>
      <c r="J392" s="172">
        <f t="shared" si="73"/>
        <v>1612.9514697090619</v>
      </c>
      <c r="K392" s="172">
        <f t="shared" si="73"/>
        <v>1639.8032853574055</v>
      </c>
      <c r="L392" s="172">
        <f t="shared" si="73"/>
        <v>1666.8605431908902</v>
      </c>
      <c r="M392" s="172">
        <f t="shared" si="73"/>
        <v>1694.2457868627009</v>
      </c>
      <c r="N392" s="172">
        <f t="shared" si="73"/>
        <v>1722.0940921624563</v>
      </c>
      <c r="O392" s="172">
        <f t="shared" si="73"/>
        <v>1750.1369321444656</v>
      </c>
      <c r="P392" s="172">
        <f t="shared" si="73"/>
        <v>1778.5056053179735</v>
      </c>
      <c r="Q392" s="172">
        <f t="shared" si="73"/>
        <v>1807.3448892424128</v>
      </c>
      <c r="R392" s="172">
        <f t="shared" si="73"/>
        <v>1836.364908368033</v>
      </c>
      <c r="S392" s="172">
        <f t="shared" si="73"/>
        <v>1865.706337894158</v>
      </c>
      <c r="T392" s="172">
        <f t="shared" si="73"/>
        <v>1895.5243505095316</v>
      </c>
      <c r="U392" s="172">
        <f t="shared" si="73"/>
        <v>1928.2459280575229</v>
      </c>
      <c r="V392" s="172">
        <f t="shared" si="73"/>
        <v>1961.4188817638453</v>
      </c>
      <c r="W392" s="172">
        <f t="shared" si="73"/>
        <v>1995.0453294504475</v>
      </c>
      <c r="X392" s="172">
        <f t="shared" si="73"/>
        <v>2028.953649533833</v>
      </c>
      <c r="Y392" s="172">
        <f t="shared" si="73"/>
        <v>2063.4883845565873</v>
      </c>
      <c r="Z392" s="172">
        <f t="shared" si="73"/>
        <v>2098.4817602995204</v>
      </c>
      <c r="AA392" s="172">
        <f t="shared" si="73"/>
        <v>2133.9351245892522</v>
      </c>
      <c r="AB392" s="172">
        <f t="shared" si="73"/>
        <v>2169.8496059932827</v>
      </c>
      <c r="AC392" s="172">
        <f t="shared" si="73"/>
        <v>2206.2261020146475</v>
      </c>
      <c r="AD392" s="172">
        <f t="shared" si="73"/>
        <v>2243.0652668333346</v>
      </c>
      <c r="AE392" s="172">
        <f t="shared" si="73"/>
        <v>2280.3674985791963</v>
      </c>
      <c r="AF392" s="172">
        <f t="shared" si="73"/>
        <v>2318.1329261205806</v>
      </c>
      <c r="AG392" s="172">
        <f t="shared" si="73"/>
        <v>2356.3613953524218</v>
      </c>
      <c r="AH392" s="172">
        <f t="shared" si="73"/>
        <v>2395.0524549670304</v>
      </c>
      <c r="AI392" s="172">
        <f t="shared" si="73"/>
        <v>2434.2053416902736</v>
      </c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</row>
    <row r="393" spans="4:62" ht="16.5" hidden="1" thickTop="1" thickBot="1" x14ac:dyDescent="0.3">
      <c r="D393" s="142"/>
      <c r="E393" s="155" t="s">
        <v>18</v>
      </c>
      <c r="F393" s="143" t="s">
        <v>129</v>
      </c>
      <c r="G393" s="172">
        <f t="shared" si="74"/>
        <v>1534.6287370494601</v>
      </c>
      <c r="H393" s="172">
        <f t="shared" si="74"/>
        <v>1563.4073033016957</v>
      </c>
      <c r="I393" s="172">
        <f t="shared" si="73"/>
        <v>1592.5458155037122</v>
      </c>
      <c r="J393" s="172">
        <f t="shared" si="73"/>
        <v>1622.1641237512658</v>
      </c>
      <c r="K393" s="172">
        <f t="shared" si="73"/>
        <v>1652.2680062765073</v>
      </c>
      <c r="L393" s="172">
        <f t="shared" si="73"/>
        <v>1682.8632303506665</v>
      </c>
      <c r="M393" s="172">
        <f t="shared" si="73"/>
        <v>1714.0878284015362</v>
      </c>
      <c r="N393" s="172">
        <f t="shared" si="73"/>
        <v>1745.686279552132</v>
      </c>
      <c r="O393" s="172">
        <f t="shared" si="73"/>
        <v>1777.7933483675063</v>
      </c>
      <c r="P393" s="172">
        <f t="shared" si="73"/>
        <v>1810.4147166989289</v>
      </c>
      <c r="Q393" s="172">
        <f t="shared" si="73"/>
        <v>1843.7020452790393</v>
      </c>
      <c r="R393" s="172">
        <f t="shared" si="73"/>
        <v>1877.3725680985012</v>
      </c>
      <c r="S393" s="172">
        <f t="shared" si="73"/>
        <v>1911.5743032806365</v>
      </c>
      <c r="T393" s="172">
        <f t="shared" si="73"/>
        <v>1946.3127673668173</v>
      </c>
      <c r="U393" s="172">
        <f t="shared" si="73"/>
        <v>1981.5934207177568</v>
      </c>
      <c r="V393" s="172">
        <f t="shared" si="73"/>
        <v>2017.5868611961462</v>
      </c>
      <c r="W393" s="172">
        <f t="shared" si="73"/>
        <v>2053.9721478725114</v>
      </c>
      <c r="X393" s="172">
        <f t="shared" si="73"/>
        <v>2090.9157070944475</v>
      </c>
      <c r="Y393" s="172">
        <f t="shared" si="73"/>
        <v>2128.4227116850602</v>
      </c>
      <c r="Z393" s="172">
        <f t="shared" si="73"/>
        <v>2166.6805940110276</v>
      </c>
      <c r="AA393" s="172">
        <f t="shared" si="73"/>
        <v>2205.3341976901625</v>
      </c>
      <c r="AB393" s="172">
        <f t="shared" si="73"/>
        <v>2244.5663061819969</v>
      </c>
      <c r="AC393" s="172">
        <f t="shared" si="73"/>
        <v>2284.3816862248682</v>
      </c>
      <c r="AD393" s="172">
        <f t="shared" si="73"/>
        <v>2324.7849813285188</v>
      </c>
      <c r="AE393" s="172">
        <f t="shared" si="73"/>
        <v>2365.9870147205484</v>
      </c>
      <c r="AF393" s="172">
        <f t="shared" si="73"/>
        <v>2407.5846892795844</v>
      </c>
      <c r="AG393" s="172">
        <f t="shared" si="73"/>
        <v>2449.7835056823724</v>
      </c>
      <c r="AH393" s="172">
        <f t="shared" si="73"/>
        <v>2492.5875224745</v>
      </c>
      <c r="AI393" s="172">
        <f t="shared" si="73"/>
        <v>2536.2283553564016</v>
      </c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</row>
    <row r="394" spans="4:62" ht="16.5" hidden="1" thickTop="1" thickBot="1" x14ac:dyDescent="0.3">
      <c r="D394" s="142"/>
      <c r="E394" s="155" t="s">
        <v>141</v>
      </c>
      <c r="F394" s="143" t="s">
        <v>128</v>
      </c>
      <c r="G394" s="172">
        <f t="shared" si="74"/>
        <v>1572.2701435624913</v>
      </c>
      <c r="H394" s="172">
        <f t="shared" si="74"/>
        <v>1593.1040917431126</v>
      </c>
      <c r="I394" s="172">
        <f t="shared" si="73"/>
        <v>1613.997068493039</v>
      </c>
      <c r="J394" s="172">
        <f t="shared" si="73"/>
        <v>1634.9390040231219</v>
      </c>
      <c r="K394" s="172">
        <f t="shared" si="73"/>
        <v>1655.919288161901</v>
      </c>
      <c r="L394" s="172">
        <f t="shared" si="73"/>
        <v>1676.9267496301045</v>
      </c>
      <c r="M394" s="172">
        <f t="shared" si="73"/>
        <v>1697.9496346166165</v>
      </c>
      <c r="N394" s="172">
        <f t="shared" si="73"/>
        <v>1718.975584633936</v>
      </c>
      <c r="O394" s="172">
        <f t="shared" si="73"/>
        <v>1739.991613630486</v>
      </c>
      <c r="P394" s="172">
        <f t="shared" si="73"/>
        <v>1760.9840843364668</v>
      </c>
      <c r="Q394" s="172">
        <f t="shared" si="73"/>
        <v>1782.084696494074</v>
      </c>
      <c r="R394" s="172">
        <f t="shared" si="73"/>
        <v>1802.9900612151343</v>
      </c>
      <c r="S394" s="172">
        <f t="shared" si="73"/>
        <v>1823.8268912369385</v>
      </c>
      <c r="T394" s="172">
        <f t="shared" si="73"/>
        <v>1844.5786939715731</v>
      </c>
      <c r="U394" s="172">
        <f t="shared" si="73"/>
        <v>1874.7372647245993</v>
      </c>
      <c r="V394" s="172">
        <f t="shared" si="73"/>
        <v>1905.0857023920378</v>
      </c>
      <c r="W394" s="172">
        <f t="shared" si="73"/>
        <v>1935.9491810903892</v>
      </c>
      <c r="X394" s="172">
        <f t="shared" si="73"/>
        <v>1967.1651551596635</v>
      </c>
      <c r="Y394" s="172">
        <f t="shared" si="73"/>
        <v>1998.73195969422</v>
      </c>
      <c r="Z394" s="172">
        <f t="shared" si="73"/>
        <v>2030.4652764107716</v>
      </c>
      <c r="AA394" s="172">
        <f t="shared" si="73"/>
        <v>2062.7229600566684</v>
      </c>
      <c r="AB394" s="172">
        <f t="shared" si="73"/>
        <v>2095.3244870871035</v>
      </c>
      <c r="AC394" s="172">
        <f t="shared" si="73"/>
        <v>2128.2668886190249</v>
      </c>
      <c r="AD394" s="172">
        <f t="shared" si="73"/>
        <v>2161.3455523381499</v>
      </c>
      <c r="AE394" s="172">
        <f t="shared" si="73"/>
        <v>2194.9542945249318</v>
      </c>
      <c r="AF394" s="172">
        <f t="shared" si="73"/>
        <v>2228.892632850841</v>
      </c>
      <c r="AG394" s="172">
        <f t="shared" si="73"/>
        <v>2263.1560416589673</v>
      </c>
      <c r="AH394" s="172">
        <f t="shared" si="73"/>
        <v>2297.5173874595598</v>
      </c>
      <c r="AI394" s="172">
        <f t="shared" si="73"/>
        <v>2332.4100579653646</v>
      </c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</row>
    <row r="395" spans="4:62" ht="16.5" hidden="1" thickTop="1" thickBot="1" x14ac:dyDescent="0.3">
      <c r="D395" s="142"/>
      <c r="E395" s="155" t="s">
        <v>141</v>
      </c>
      <c r="F395" s="143" t="s">
        <v>22</v>
      </c>
      <c r="G395" s="172">
        <f t="shared" si="74"/>
        <v>1572.2701435624913</v>
      </c>
      <c r="H395" s="172">
        <f t="shared" si="74"/>
        <v>1597.3130853804792</v>
      </c>
      <c r="I395" s="172">
        <f t="shared" si="73"/>
        <v>1622.7453448518147</v>
      </c>
      <c r="J395" s="172">
        <f t="shared" si="73"/>
        <v>1648.328061231125</v>
      </c>
      <c r="K395" s="172">
        <f t="shared" si="73"/>
        <v>1674.3016038607784</v>
      </c>
      <c r="L395" s="172">
        <f t="shared" si="73"/>
        <v>1700.4145646549371</v>
      </c>
      <c r="M395" s="172">
        <f t="shared" si="73"/>
        <v>1726.9190152633166</v>
      </c>
      <c r="N395" s="172">
        <f t="shared" si="73"/>
        <v>1753.5503420153568</v>
      </c>
      <c r="O395" s="172">
        <f t="shared" si="73"/>
        <v>1780.5728876864048</v>
      </c>
      <c r="P395" s="172">
        <f t="shared" si="73"/>
        <v>1807.7081402871513</v>
      </c>
      <c r="Q395" s="172">
        <f t="shared" si="73"/>
        <v>1835.2333101379777</v>
      </c>
      <c r="R395" s="172">
        <f t="shared" si="73"/>
        <v>1862.8552579019488</v>
      </c>
      <c r="S395" s="172">
        <f t="shared" si="73"/>
        <v>1890.8646868017915</v>
      </c>
      <c r="T395" s="172">
        <f t="shared" si="73"/>
        <v>1918.9530629297658</v>
      </c>
      <c r="U395" s="172">
        <f t="shared" si="73"/>
        <v>1952.0991876155729</v>
      </c>
      <c r="V395" s="172">
        <f t="shared" si="73"/>
        <v>1985.7032728713402</v>
      </c>
      <c r="W395" s="172">
        <f t="shared" si="73"/>
        <v>2019.7675003976351</v>
      </c>
      <c r="X395" s="172">
        <f t="shared" si="73"/>
        <v>2054.2938747547005</v>
      </c>
      <c r="Y395" s="172">
        <f t="shared" si="73"/>
        <v>2089.2842131418711</v>
      </c>
      <c r="Z395" s="172">
        <f t="shared" si="73"/>
        <v>2124.7401347766781</v>
      </c>
      <c r="AA395" s="172">
        <f t="shared" si="73"/>
        <v>2160.4761412916846</v>
      </c>
      <c r="AB395" s="172">
        <f t="shared" si="73"/>
        <v>2196.8625668307413</v>
      </c>
      <c r="AC395" s="172">
        <f t="shared" si="73"/>
        <v>2233.7180160584435</v>
      </c>
      <c r="AD395" s="172">
        <f t="shared" si="73"/>
        <v>2271.0431986432618</v>
      </c>
      <c r="AE395" s="172">
        <f t="shared" si="73"/>
        <v>2308.8385665972842</v>
      </c>
      <c r="AF395" s="172">
        <f t="shared" si="73"/>
        <v>2347.1043009498562</v>
      </c>
      <c r="AG395" s="172">
        <f t="shared" si="73"/>
        <v>2385.8402979159332</v>
      </c>
      <c r="AH395" s="172">
        <f t="shared" si="73"/>
        <v>2424.8239789898116</v>
      </c>
      <c r="AI395" s="172">
        <f t="shared" si="73"/>
        <v>2464.4934238724054</v>
      </c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</row>
    <row r="396" spans="4:62" ht="16.5" hidden="1" thickTop="1" thickBot="1" x14ac:dyDescent="0.3">
      <c r="D396" s="142"/>
      <c r="E396" s="155" t="s">
        <v>141</v>
      </c>
      <c r="F396" s="143" t="s">
        <v>129</v>
      </c>
      <c r="G396" s="172">
        <f t="shared" si="74"/>
        <v>1572.2701435624913</v>
      </c>
      <c r="H396" s="172">
        <f t="shared" si="74"/>
        <v>1601.6389955077723</v>
      </c>
      <c r="I396" s="172">
        <f t="shared" si="73"/>
        <v>1631.4936212105906</v>
      </c>
      <c r="J396" s="172">
        <f t="shared" si="73"/>
        <v>1661.7171184391279</v>
      </c>
      <c r="K396" s="172">
        <f t="shared" si="73"/>
        <v>1692.558013287746</v>
      </c>
      <c r="L396" s="172">
        <f t="shared" si="73"/>
        <v>1723.9023796797701</v>
      </c>
      <c r="M396" s="172">
        <f t="shared" si="73"/>
        <v>1755.7561156330908</v>
      </c>
      <c r="N396" s="172">
        <f t="shared" si="73"/>
        <v>1788.1250993967778</v>
      </c>
      <c r="O396" s="172">
        <f t="shared" si="73"/>
        <v>1821.0151847763784</v>
      </c>
      <c r="P396" s="172">
        <f t="shared" si="73"/>
        <v>1854.4321962378356</v>
      </c>
      <c r="Q396" s="172">
        <f t="shared" si="73"/>
        <v>1888.3819237818809</v>
      </c>
      <c r="R396" s="172">
        <f t="shared" si="73"/>
        <v>1922.8701175804802</v>
      </c>
      <c r="S396" s="172">
        <f t="shared" si="73"/>
        <v>1957.902482366645</v>
      </c>
      <c r="T396" s="172">
        <f t="shared" si="73"/>
        <v>1993.4846715686306</v>
      </c>
      <c r="U396" s="172">
        <f t="shared" si="73"/>
        <v>2029.6222811792363</v>
      </c>
      <c r="V396" s="172">
        <f t="shared" si="73"/>
        <v>2066.3208433506425</v>
      </c>
      <c r="W396" s="172">
        <f t="shared" si="73"/>
        <v>2103.585819704881</v>
      </c>
      <c r="X396" s="172">
        <f t="shared" si="73"/>
        <v>2141.4225943497377</v>
      </c>
      <c r="Y396" s="172">
        <f t="shared" si="73"/>
        <v>2179.8364665895219</v>
      </c>
      <c r="Z396" s="172">
        <f t="shared" si="73"/>
        <v>2218.8326433198263</v>
      </c>
      <c r="AA396" s="172">
        <f t="shared" si="73"/>
        <v>2258.4162310950273</v>
      </c>
      <c r="AB396" s="172">
        <f t="shared" si="73"/>
        <v>2298.5922278569142</v>
      </c>
      <c r="AC396" s="172">
        <f t="shared" si="73"/>
        <v>2339.3655143124606</v>
      </c>
      <c r="AD396" s="172">
        <f t="shared" si="73"/>
        <v>2380.7408449483737</v>
      </c>
      <c r="AE396" s="172">
        <f t="shared" si="73"/>
        <v>2422.5165265825499</v>
      </c>
      <c r="AF396" s="172">
        <f t="shared" si="73"/>
        <v>2465.1044991596063</v>
      </c>
      <c r="AG396" s="172">
        <f t="shared" si="73"/>
        <v>2508.3077975364017</v>
      </c>
      <c r="AH396" s="172">
        <f t="shared" si="73"/>
        <v>2552.130570520063</v>
      </c>
      <c r="AI396" s="172">
        <f t="shared" si="73"/>
        <v>2596.5767897794462</v>
      </c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</row>
    <row r="397" spans="4:62" ht="16.5" hidden="1" thickTop="1" thickBot="1" x14ac:dyDescent="0.3">
      <c r="D397" s="142"/>
      <c r="E397" s="155" t="s">
        <v>20</v>
      </c>
      <c r="F397" s="143" t="s">
        <v>128</v>
      </c>
      <c r="G397" s="172">
        <f t="shared" si="74"/>
        <v>1804.620280129293</v>
      </c>
      <c r="H397" s="172">
        <f t="shared" si="74"/>
        <v>1836.5242237707923</v>
      </c>
      <c r="I397" s="172">
        <f t="shared" si="73"/>
        <v>1869.0153163214609</v>
      </c>
      <c r="J397" s="172">
        <f t="shared" si="73"/>
        <v>1901.8603004725769</v>
      </c>
      <c r="K397" s="172">
        <f t="shared" si="73"/>
        <v>1935.3053055304576</v>
      </c>
      <c r="L397" s="172">
        <f t="shared" si="73"/>
        <v>1969.104844224729</v>
      </c>
      <c r="M397" s="172">
        <f t="shared" si="73"/>
        <v>2003.5170743146832</v>
      </c>
      <c r="N397" s="172">
        <f t="shared" si="73"/>
        <v>2038.2836380976464</v>
      </c>
      <c r="O397" s="172">
        <f t="shared" si="73"/>
        <v>2073.5363318983109</v>
      </c>
      <c r="P397" s="172">
        <f t="shared" si="73"/>
        <v>2109.4201845052903</v>
      </c>
      <c r="Q397" s="172">
        <f t="shared" si="73"/>
        <v>2145.6562568603376</v>
      </c>
      <c r="R397" s="172">
        <f t="shared" si="73"/>
        <v>2182.5354082095378</v>
      </c>
      <c r="S397" s="172">
        <f t="shared" si="73"/>
        <v>2219.7640773991502</v>
      </c>
      <c r="T397" s="172">
        <f t="shared" si="73"/>
        <v>2257.6473350987849</v>
      </c>
      <c r="U397" s="172">
        <f t="shared" ref="U397:AU398" si="75">U140*(1+$G$67)^(U$96-$G$96)</f>
        <v>2294.1033550627531</v>
      </c>
      <c r="V397" s="172">
        <f t="shared" si="75"/>
        <v>2330.9711464404832</v>
      </c>
      <c r="W397" s="172">
        <f t="shared" si="75"/>
        <v>2368.4178427281795</v>
      </c>
      <c r="X397" s="172">
        <f t="shared" si="75"/>
        <v>2406.1064536772906</v>
      </c>
      <c r="Y397" s="172">
        <f t="shared" si="75"/>
        <v>2444.1992340221532</v>
      </c>
      <c r="Z397" s="172">
        <f t="shared" si="75"/>
        <v>2482.8751866734679</v>
      </c>
      <c r="AA397" s="172">
        <f t="shared" si="75"/>
        <v>2521.7704038677575</v>
      </c>
      <c r="AB397" s="172">
        <f t="shared" si="75"/>
        <v>2561.0585849300905</v>
      </c>
      <c r="AC397" s="172">
        <f t="shared" si="75"/>
        <v>2600.9314393577215</v>
      </c>
      <c r="AD397" s="172">
        <f t="shared" si="75"/>
        <v>2640.9959948061896</v>
      </c>
      <c r="AE397" s="172">
        <f t="shared" si="75"/>
        <v>2681.4381958774825</v>
      </c>
      <c r="AF397" s="172">
        <f t="shared" si="75"/>
        <v>2722.4633543948507</v>
      </c>
      <c r="AG397" s="172">
        <f t="shared" si="75"/>
        <v>2763.6471153291673</v>
      </c>
      <c r="AH397" s="172">
        <f t="shared" si="75"/>
        <v>2805.4107002661126</v>
      </c>
      <c r="AI397" s="172">
        <f t="shared" si="75"/>
        <v>2847.3074550616043</v>
      </c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</row>
    <row r="398" spans="4:62" ht="15.75" thickTop="1" x14ac:dyDescent="0.25">
      <c r="D398" s="142"/>
      <c r="E398" s="155" t="s">
        <v>20</v>
      </c>
      <c r="F398" s="143" t="s">
        <v>22</v>
      </c>
      <c r="G398" s="172">
        <f t="shared" si="74"/>
        <v>1804.620280129293</v>
      </c>
      <c r="H398" s="172">
        <f t="shared" si="74"/>
        <v>1837.3426392002802</v>
      </c>
      <c r="I398" s="172">
        <f t="shared" si="74"/>
        <v>1870.693067951911</v>
      </c>
      <c r="J398" s="172">
        <f t="shared" si="74"/>
        <v>1904.4398436043941</v>
      </c>
      <c r="K398" s="172">
        <f t="shared" si="74"/>
        <v>1938.8306811439411</v>
      </c>
      <c r="L398" s="172">
        <f t="shared" si="74"/>
        <v>1973.6217317295047</v>
      </c>
      <c r="M398" s="172">
        <f t="shared" si="74"/>
        <v>2008.940565668632</v>
      </c>
      <c r="N398" s="172">
        <f t="shared" si="74"/>
        <v>2044.9274150062333</v>
      </c>
      <c r="O398" s="172">
        <f t="shared" si="74"/>
        <v>2081.3190419912266</v>
      </c>
      <c r="P398" s="172">
        <f t="shared" si="74"/>
        <v>2118.2521706910907</v>
      </c>
      <c r="Q398" s="172">
        <f t="shared" si="74"/>
        <v>2155.8771440995497</v>
      </c>
      <c r="R398" s="172">
        <f t="shared" si="74"/>
        <v>2193.9097955800326</v>
      </c>
      <c r="S398" s="172">
        <f t="shared" si="74"/>
        <v>2232.6500609859872</v>
      </c>
      <c r="T398" s="172">
        <f t="shared" si="74"/>
        <v>2271.7989063593291</v>
      </c>
      <c r="U398" s="172">
        <f t="shared" si="74"/>
        <v>2310.7039343497745</v>
      </c>
      <c r="V398" s="172">
        <f t="shared" si="74"/>
        <v>2350.1343394232676</v>
      </c>
      <c r="W398" s="172">
        <f t="shared" si="75"/>
        <v>2389.922744853473</v>
      </c>
      <c r="X398" s="172">
        <f t="shared" si="75"/>
        <v>2430.4052997794925</v>
      </c>
      <c r="Y398" s="172">
        <f t="shared" si="75"/>
        <v>2471.4182807362799</v>
      </c>
      <c r="Z398" s="172">
        <f t="shared" si="75"/>
        <v>2512.9629074285444</v>
      </c>
      <c r="AA398" s="172">
        <f t="shared" si="75"/>
        <v>2555.0401290299619</v>
      </c>
      <c r="AB398" s="172">
        <f t="shared" si="75"/>
        <v>2597.6506098943073</v>
      </c>
      <c r="AC398" s="172">
        <f t="shared" si="75"/>
        <v>2640.7947147212262</v>
      </c>
      <c r="AD398" s="172">
        <f t="shared" si="75"/>
        <v>2684.2712130733439</v>
      </c>
      <c r="AE398" s="172">
        <f t="shared" si="75"/>
        <v>2728.4773517334543</v>
      </c>
      <c r="AF398" s="172">
        <f t="shared" si="75"/>
        <v>2773.2161278183989</v>
      </c>
      <c r="AG398" s="172">
        <f t="shared" si="75"/>
        <v>2818.4865443627577</v>
      </c>
      <c r="AH398" s="172">
        <f t="shared" si="75"/>
        <v>2864.2872216544483</v>
      </c>
      <c r="AI398" s="172">
        <f t="shared" si="75"/>
        <v>2910.616378720496</v>
      </c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</row>
    <row r="399" spans="4:62" ht="15.75" hidden="1" thickTop="1" x14ac:dyDescent="0.25">
      <c r="D399" s="142"/>
      <c r="E399" s="155" t="s">
        <v>20</v>
      </c>
      <c r="F399" s="143" t="s">
        <v>129</v>
      </c>
      <c r="G399" s="172">
        <f t="shared" ref="G399:AI399" si="76">G$330*(G463+G563)</f>
        <v>1804.620280129293</v>
      </c>
      <c r="H399" s="172">
        <f t="shared" si="76"/>
        <v>1793.3278581753837</v>
      </c>
      <c r="I399" s="172">
        <f t="shared" si="76"/>
        <v>1782.1495010896956</v>
      </c>
      <c r="J399" s="172">
        <f t="shared" si="76"/>
        <v>1770.8570791357863</v>
      </c>
      <c r="K399" s="172">
        <f t="shared" si="76"/>
        <v>1759.5646571818768</v>
      </c>
      <c r="L399" s="172">
        <f t="shared" si="76"/>
        <v>1748.3863000961887</v>
      </c>
      <c r="M399" s="172">
        <f t="shared" si="76"/>
        <v>1737.0938781422797</v>
      </c>
      <c r="N399" s="172">
        <f t="shared" si="76"/>
        <v>1725.8014561883701</v>
      </c>
      <c r="O399" s="172">
        <f t="shared" si="76"/>
        <v>1714.6230991026821</v>
      </c>
      <c r="P399" s="172">
        <f t="shared" si="76"/>
        <v>1703.3306771487726</v>
      </c>
      <c r="Q399" s="172">
        <f t="shared" si="76"/>
        <v>1692.0382551948635</v>
      </c>
      <c r="R399" s="172">
        <f t="shared" si="76"/>
        <v>1680.8598981091752</v>
      </c>
      <c r="S399" s="172">
        <f t="shared" si="76"/>
        <v>1669.5674761552659</v>
      </c>
      <c r="T399" s="172">
        <f t="shared" si="76"/>
        <v>1658.2750542013564</v>
      </c>
      <c r="U399" s="172">
        <f t="shared" si="76"/>
        <v>1647.0966971156686</v>
      </c>
      <c r="V399" s="172">
        <f t="shared" si="76"/>
        <v>1635.8042751617591</v>
      </c>
      <c r="W399" s="172">
        <f t="shared" si="76"/>
        <v>1624.5118532078498</v>
      </c>
      <c r="X399" s="172">
        <f t="shared" si="76"/>
        <v>1613.3334961221617</v>
      </c>
      <c r="Y399" s="172">
        <f t="shared" si="76"/>
        <v>1602.0410741682524</v>
      </c>
      <c r="Z399" s="172">
        <f t="shared" si="76"/>
        <v>1590.7486522143429</v>
      </c>
      <c r="AA399" s="172">
        <f t="shared" si="76"/>
        <v>1579.5702951286548</v>
      </c>
      <c r="AB399" s="172">
        <f t="shared" si="76"/>
        <v>1568.2778731747458</v>
      </c>
      <c r="AC399" s="172">
        <f t="shared" si="76"/>
        <v>1556.9854512208362</v>
      </c>
      <c r="AD399" s="172">
        <f t="shared" si="76"/>
        <v>1545.8070941351482</v>
      </c>
      <c r="AE399" s="172">
        <f t="shared" si="76"/>
        <v>1534.5146721812387</v>
      </c>
      <c r="AF399" s="172">
        <f t="shared" si="76"/>
        <v>1523.2222502273296</v>
      </c>
      <c r="AG399" s="172">
        <f t="shared" si="76"/>
        <v>1512.0438931416413</v>
      </c>
      <c r="AH399" s="172">
        <f t="shared" si="76"/>
        <v>1500.751471187732</v>
      </c>
      <c r="AI399" s="172">
        <f t="shared" si="76"/>
        <v>1489.4590492338225</v>
      </c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</row>
    <row r="400" spans="4:62" ht="15.75" hidden="1" thickTop="1" x14ac:dyDescent="0.25">
      <c r="D400" s="142"/>
      <c r="E400" s="155" t="s">
        <v>142</v>
      </c>
      <c r="F400" s="143" t="s">
        <v>128</v>
      </c>
      <c r="G400" s="172">
        <f t="shared" ref="G400:AI400" si="77">G$328*(G464+G564)</f>
        <v>3144.3121573885401</v>
      </c>
      <c r="H400" s="172">
        <f t="shared" si="77"/>
        <v>3057.622857540347</v>
      </c>
      <c r="I400" s="172">
        <f t="shared" si="77"/>
        <v>2971.0476225603747</v>
      </c>
      <c r="J400" s="172">
        <f t="shared" si="77"/>
        <v>2884.3583227121817</v>
      </c>
      <c r="K400" s="172">
        <f t="shared" si="77"/>
        <v>2797.7830877322103</v>
      </c>
      <c r="L400" s="172">
        <f t="shared" si="77"/>
        <v>2711.2078527522385</v>
      </c>
      <c r="M400" s="172">
        <f t="shared" si="77"/>
        <v>2624.5185529040455</v>
      </c>
      <c r="N400" s="172">
        <f t="shared" si="77"/>
        <v>2537.9433179240737</v>
      </c>
      <c r="O400" s="172">
        <f t="shared" si="77"/>
        <v>2451.2540180758806</v>
      </c>
      <c r="P400" s="172">
        <f t="shared" si="77"/>
        <v>2364.6787830959088</v>
      </c>
      <c r="Q400" s="172">
        <f t="shared" si="77"/>
        <v>2277.9894832477157</v>
      </c>
      <c r="R400" s="172">
        <f t="shared" si="77"/>
        <v>2191.4142482677439</v>
      </c>
      <c r="S400" s="172">
        <f t="shared" si="77"/>
        <v>2104.7249484195509</v>
      </c>
      <c r="T400" s="172">
        <f t="shared" si="77"/>
        <v>2018.149713439579</v>
      </c>
      <c r="U400" s="172">
        <f t="shared" si="77"/>
        <v>1995.108610058875</v>
      </c>
      <c r="V400" s="172">
        <f t="shared" si="77"/>
        <v>1972.0675066781714</v>
      </c>
      <c r="W400" s="172">
        <f t="shared" si="77"/>
        <v>1949.0264032974674</v>
      </c>
      <c r="X400" s="172">
        <f t="shared" si="77"/>
        <v>1926.0993647849846</v>
      </c>
      <c r="Y400" s="172">
        <f t="shared" si="77"/>
        <v>1903.0582614042808</v>
      </c>
      <c r="Z400" s="172">
        <f t="shared" si="77"/>
        <v>1880.0171580235767</v>
      </c>
      <c r="AA400" s="172">
        <f t="shared" si="77"/>
        <v>1856.9760546428727</v>
      </c>
      <c r="AB400" s="172">
        <f t="shared" si="77"/>
        <v>1834.0490161303903</v>
      </c>
      <c r="AC400" s="172">
        <f t="shared" si="77"/>
        <v>1811.0079127496863</v>
      </c>
      <c r="AD400" s="172">
        <f t="shared" si="77"/>
        <v>1787.9668093689822</v>
      </c>
      <c r="AE400" s="172">
        <f t="shared" si="77"/>
        <v>1764.9257059882782</v>
      </c>
      <c r="AF400" s="172">
        <f t="shared" si="77"/>
        <v>1741.8846026075742</v>
      </c>
      <c r="AG400" s="172">
        <f t="shared" si="77"/>
        <v>1718.9575640950916</v>
      </c>
      <c r="AH400" s="172">
        <f t="shared" si="77"/>
        <v>1695.9164607143878</v>
      </c>
      <c r="AI400" s="172">
        <f t="shared" si="77"/>
        <v>1672.8753573336837</v>
      </c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</row>
    <row r="401" spans="4:62" ht="15.75" hidden="1" thickTop="1" x14ac:dyDescent="0.25">
      <c r="D401" s="142"/>
      <c r="E401" s="155" t="s">
        <v>142</v>
      </c>
      <c r="F401" s="143" t="s">
        <v>22</v>
      </c>
      <c r="G401" s="172">
        <f t="shared" ref="G401:AI401" si="78">G$329*(G465+G565)</f>
        <v>3144.3121573885401</v>
      </c>
      <c r="H401" s="172">
        <f t="shared" si="78"/>
        <v>3086.4812692003375</v>
      </c>
      <c r="I401" s="172">
        <f t="shared" si="78"/>
        <v>3028.6503810121349</v>
      </c>
      <c r="J401" s="172">
        <f t="shared" si="78"/>
        <v>2970.8194928239327</v>
      </c>
      <c r="K401" s="172">
        <f t="shared" si="78"/>
        <v>2912.9886046357301</v>
      </c>
      <c r="L401" s="172">
        <f t="shared" si="78"/>
        <v>2855.1577164475275</v>
      </c>
      <c r="M401" s="172">
        <f t="shared" si="78"/>
        <v>2797.2127633911041</v>
      </c>
      <c r="N401" s="172">
        <f t="shared" si="78"/>
        <v>2739.381875202901</v>
      </c>
      <c r="O401" s="172">
        <f t="shared" si="78"/>
        <v>2681.5509870146989</v>
      </c>
      <c r="P401" s="172">
        <f t="shared" si="78"/>
        <v>2623.7200988264963</v>
      </c>
      <c r="Q401" s="172">
        <f t="shared" si="78"/>
        <v>2565.8892106382937</v>
      </c>
      <c r="R401" s="172">
        <f t="shared" si="78"/>
        <v>2508.0583224500915</v>
      </c>
      <c r="S401" s="172">
        <f t="shared" si="78"/>
        <v>2450.2274342618889</v>
      </c>
      <c r="T401" s="172">
        <f t="shared" si="78"/>
        <v>2392.3965460736863</v>
      </c>
      <c r="U401" s="172">
        <f t="shared" si="78"/>
        <v>2366.3897561192284</v>
      </c>
      <c r="V401" s="172">
        <f t="shared" si="78"/>
        <v>2340.3829661647706</v>
      </c>
      <c r="W401" s="172">
        <f t="shared" si="78"/>
        <v>2314.2621113420914</v>
      </c>
      <c r="X401" s="172">
        <f t="shared" si="78"/>
        <v>2288.2553213876331</v>
      </c>
      <c r="Y401" s="172">
        <f t="shared" si="78"/>
        <v>2262.2485314331752</v>
      </c>
      <c r="Z401" s="172">
        <f t="shared" si="78"/>
        <v>2236.2417414787174</v>
      </c>
      <c r="AA401" s="172">
        <f t="shared" si="78"/>
        <v>2210.1208866560382</v>
      </c>
      <c r="AB401" s="172">
        <f t="shared" si="78"/>
        <v>2184.1140967015804</v>
      </c>
      <c r="AC401" s="172">
        <f t="shared" si="78"/>
        <v>2158.1073067471225</v>
      </c>
      <c r="AD401" s="172">
        <f t="shared" si="78"/>
        <v>2132.1005167926646</v>
      </c>
      <c r="AE401" s="172">
        <f t="shared" si="78"/>
        <v>2106.0937268382067</v>
      </c>
      <c r="AF401" s="172">
        <f t="shared" si="78"/>
        <v>2079.9728720155272</v>
      </c>
      <c r="AG401" s="172">
        <f t="shared" si="78"/>
        <v>2053.9660820610693</v>
      </c>
      <c r="AH401" s="172">
        <f t="shared" si="78"/>
        <v>2027.9592921066117</v>
      </c>
      <c r="AI401" s="172">
        <f t="shared" si="78"/>
        <v>2001.9525021521536</v>
      </c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</row>
    <row r="402" spans="4:62" ht="15.75" hidden="1" thickTop="1" x14ac:dyDescent="0.25">
      <c r="D402" s="142"/>
      <c r="E402" s="155" t="s">
        <v>142</v>
      </c>
      <c r="F402" s="143" t="s">
        <v>129</v>
      </c>
      <c r="G402" s="172">
        <f t="shared" ref="G402:AI402" si="79">G$330*(G466+G566)</f>
        <v>3144.3121573885401</v>
      </c>
      <c r="H402" s="172">
        <f t="shared" si="79"/>
        <v>3115.2256159921067</v>
      </c>
      <c r="I402" s="172">
        <f t="shared" si="79"/>
        <v>3086.2531394638945</v>
      </c>
      <c r="J402" s="172">
        <f t="shared" si="79"/>
        <v>3057.1665980674616</v>
      </c>
      <c r="K402" s="172">
        <f t="shared" si="79"/>
        <v>3028.0800566710282</v>
      </c>
      <c r="L402" s="172">
        <f t="shared" si="79"/>
        <v>2999.1075801428169</v>
      </c>
      <c r="M402" s="172">
        <f t="shared" si="79"/>
        <v>2970.0210387463835</v>
      </c>
      <c r="N402" s="172">
        <f t="shared" si="79"/>
        <v>2940.9344973499506</v>
      </c>
      <c r="O402" s="172">
        <f t="shared" si="79"/>
        <v>2911.9620208217384</v>
      </c>
      <c r="P402" s="172">
        <f t="shared" si="79"/>
        <v>2882.875479425305</v>
      </c>
      <c r="Q402" s="172">
        <f t="shared" si="79"/>
        <v>2853.7889380288721</v>
      </c>
      <c r="R402" s="172">
        <f t="shared" si="79"/>
        <v>2824.8164615006599</v>
      </c>
      <c r="S402" s="172">
        <f t="shared" si="79"/>
        <v>2795.7299201042269</v>
      </c>
      <c r="T402" s="172">
        <f t="shared" si="79"/>
        <v>2766.6433787077935</v>
      </c>
      <c r="U402" s="172">
        <f t="shared" si="79"/>
        <v>2737.6709021795814</v>
      </c>
      <c r="V402" s="172">
        <f t="shared" si="79"/>
        <v>2708.5843607831484</v>
      </c>
      <c r="W402" s="172">
        <f t="shared" si="79"/>
        <v>2679.497819386715</v>
      </c>
      <c r="X402" s="172">
        <f t="shared" si="79"/>
        <v>2650.5253428585033</v>
      </c>
      <c r="Y402" s="172">
        <f t="shared" si="79"/>
        <v>2621.4388014620699</v>
      </c>
      <c r="Z402" s="172">
        <f t="shared" si="79"/>
        <v>2592.3522600656365</v>
      </c>
      <c r="AA402" s="172">
        <f t="shared" si="79"/>
        <v>2563.3797835374253</v>
      </c>
      <c r="AB402" s="172">
        <f t="shared" si="79"/>
        <v>2534.2932421409919</v>
      </c>
      <c r="AC402" s="172">
        <f t="shared" si="79"/>
        <v>2505.2067007445589</v>
      </c>
      <c r="AD402" s="172">
        <f t="shared" si="79"/>
        <v>2476.2342242163468</v>
      </c>
      <c r="AE402" s="172">
        <f t="shared" si="79"/>
        <v>2447.1476828199138</v>
      </c>
      <c r="AF402" s="172">
        <f t="shared" si="79"/>
        <v>2418.0611414234804</v>
      </c>
      <c r="AG402" s="172">
        <f t="shared" si="79"/>
        <v>2389.0886648952683</v>
      </c>
      <c r="AH402" s="172">
        <f t="shared" si="79"/>
        <v>2360.0021234988353</v>
      </c>
      <c r="AI402" s="172">
        <f t="shared" si="79"/>
        <v>2330.9155821024019</v>
      </c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</row>
    <row r="403" spans="4:62" ht="15.75" hidden="1" thickTop="1" x14ac:dyDescent="0.25">
      <c r="D403" s="142"/>
      <c r="E403" s="155" t="s">
        <v>143</v>
      </c>
      <c r="F403" s="143" t="s">
        <v>128</v>
      </c>
      <c r="G403" s="172">
        <f t="shared" ref="G403:AI403" si="80">G$328*(G467+G567)</f>
        <v>2993.1762069953083</v>
      </c>
      <c r="H403" s="172">
        <f t="shared" si="80"/>
        <v>2918.2355885739103</v>
      </c>
      <c r="I403" s="172">
        <f t="shared" si="80"/>
        <v>2843.18090528429</v>
      </c>
      <c r="J403" s="172">
        <f t="shared" si="80"/>
        <v>2768.2402868628919</v>
      </c>
      <c r="K403" s="172">
        <f t="shared" si="80"/>
        <v>2693.1856035732721</v>
      </c>
      <c r="L403" s="172">
        <f t="shared" si="80"/>
        <v>2618.1309202836524</v>
      </c>
      <c r="M403" s="172">
        <f t="shared" si="80"/>
        <v>2543.1903018622538</v>
      </c>
      <c r="N403" s="172">
        <f t="shared" si="80"/>
        <v>2468.135618572634</v>
      </c>
      <c r="O403" s="172">
        <f t="shared" si="80"/>
        <v>2393.1950001512355</v>
      </c>
      <c r="P403" s="172">
        <f t="shared" si="80"/>
        <v>2318.1403168616157</v>
      </c>
      <c r="Q403" s="172">
        <f t="shared" si="80"/>
        <v>2243.0856335719959</v>
      </c>
      <c r="R403" s="172">
        <f t="shared" si="80"/>
        <v>2168.1450151505974</v>
      </c>
      <c r="S403" s="172">
        <f t="shared" si="80"/>
        <v>2093.0903318609776</v>
      </c>
      <c r="T403" s="172">
        <f t="shared" si="80"/>
        <v>2018.149713439579</v>
      </c>
      <c r="U403" s="172">
        <f t="shared" si="80"/>
        <v>1995.108610058875</v>
      </c>
      <c r="V403" s="172">
        <f t="shared" si="80"/>
        <v>1972.0675066781714</v>
      </c>
      <c r="W403" s="172">
        <f t="shared" si="80"/>
        <v>1949.0264032974674</v>
      </c>
      <c r="X403" s="172">
        <f t="shared" si="80"/>
        <v>1926.0993647849846</v>
      </c>
      <c r="Y403" s="172">
        <f t="shared" si="80"/>
        <v>1903.0582614042808</v>
      </c>
      <c r="Z403" s="172">
        <f t="shared" si="80"/>
        <v>1880.0171580235767</v>
      </c>
      <c r="AA403" s="172">
        <f t="shared" si="80"/>
        <v>1856.9760546428727</v>
      </c>
      <c r="AB403" s="172">
        <f t="shared" si="80"/>
        <v>1834.0490161303903</v>
      </c>
      <c r="AC403" s="172">
        <f t="shared" si="80"/>
        <v>1811.0079127496863</v>
      </c>
      <c r="AD403" s="172">
        <f t="shared" si="80"/>
        <v>1787.9668093689822</v>
      </c>
      <c r="AE403" s="172">
        <f t="shared" si="80"/>
        <v>1764.9257059882782</v>
      </c>
      <c r="AF403" s="172">
        <f t="shared" si="80"/>
        <v>1741.8846026075742</v>
      </c>
      <c r="AG403" s="172">
        <f t="shared" si="80"/>
        <v>1718.9575640950916</v>
      </c>
      <c r="AH403" s="172">
        <f t="shared" si="80"/>
        <v>1695.9164607143878</v>
      </c>
      <c r="AI403" s="172">
        <f t="shared" si="80"/>
        <v>1672.8753573336837</v>
      </c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</row>
    <row r="404" spans="4:62" ht="15.75" hidden="1" thickTop="1" x14ac:dyDescent="0.25">
      <c r="D404" s="142"/>
      <c r="E404" s="155" t="s">
        <v>143</v>
      </c>
      <c r="F404" s="143" t="s">
        <v>22</v>
      </c>
      <c r="G404" s="172">
        <f t="shared" ref="G404:AI404" si="81">G$329*(G468+G568)</f>
        <v>2993.1762069953083</v>
      </c>
      <c r="H404" s="172">
        <f t="shared" si="81"/>
        <v>2941.9610811639418</v>
      </c>
      <c r="I404" s="172">
        <f t="shared" si="81"/>
        <v>2890.6318904643535</v>
      </c>
      <c r="J404" s="172">
        <f t="shared" si="81"/>
        <v>2839.3026997647657</v>
      </c>
      <c r="K404" s="172">
        <f t="shared" si="81"/>
        <v>2787.9735090651775</v>
      </c>
      <c r="L404" s="172">
        <f t="shared" si="81"/>
        <v>2736.6443183655897</v>
      </c>
      <c r="M404" s="172">
        <f t="shared" si="81"/>
        <v>2685.4291925342236</v>
      </c>
      <c r="N404" s="172">
        <f t="shared" si="81"/>
        <v>2634.1000018346353</v>
      </c>
      <c r="O404" s="172">
        <f t="shared" si="81"/>
        <v>2582.7708111350476</v>
      </c>
      <c r="P404" s="172">
        <f t="shared" si="81"/>
        <v>2531.4416204354593</v>
      </c>
      <c r="Q404" s="172">
        <f t="shared" si="81"/>
        <v>2480.1124297358715</v>
      </c>
      <c r="R404" s="172">
        <f t="shared" si="81"/>
        <v>2428.7832390362832</v>
      </c>
      <c r="S404" s="172">
        <f t="shared" si="81"/>
        <v>2377.5681132049167</v>
      </c>
      <c r="T404" s="172">
        <f t="shared" si="81"/>
        <v>2326.2389225053284</v>
      </c>
      <c r="U404" s="172">
        <f t="shared" si="81"/>
        <v>2300.9165217601985</v>
      </c>
      <c r="V404" s="172">
        <f t="shared" si="81"/>
        <v>2275.5941210150681</v>
      </c>
      <c r="W404" s="172">
        <f t="shared" si="81"/>
        <v>2250.2717202699382</v>
      </c>
      <c r="X404" s="172">
        <f t="shared" si="81"/>
        <v>2224.9493195248078</v>
      </c>
      <c r="Y404" s="172">
        <f t="shared" si="81"/>
        <v>2199.6269187796784</v>
      </c>
      <c r="Z404" s="172">
        <f t="shared" si="81"/>
        <v>2174.304518034548</v>
      </c>
      <c r="AA404" s="172">
        <f t="shared" si="81"/>
        <v>2149.0961821576389</v>
      </c>
      <c r="AB404" s="172">
        <f t="shared" si="81"/>
        <v>2123.7737814125094</v>
      </c>
      <c r="AC404" s="172">
        <f t="shared" si="81"/>
        <v>2098.451380667379</v>
      </c>
      <c r="AD404" s="172">
        <f t="shared" si="81"/>
        <v>2073.1289799222491</v>
      </c>
      <c r="AE404" s="172">
        <f t="shared" si="81"/>
        <v>2047.8065791771187</v>
      </c>
      <c r="AF404" s="172">
        <f t="shared" si="81"/>
        <v>2022.4841784319888</v>
      </c>
      <c r="AG404" s="172">
        <f t="shared" si="81"/>
        <v>1997.1617776868588</v>
      </c>
      <c r="AH404" s="172">
        <f t="shared" si="81"/>
        <v>1971.8393769417287</v>
      </c>
      <c r="AI404" s="172">
        <f t="shared" si="81"/>
        <v>1946.5169761965985</v>
      </c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</row>
    <row r="405" spans="4:62" ht="15.75" hidden="1" thickTop="1" x14ac:dyDescent="0.25">
      <c r="D405" s="142"/>
      <c r="E405" s="155" t="s">
        <v>143</v>
      </c>
      <c r="F405" s="143" t="s">
        <v>129</v>
      </c>
      <c r="G405" s="172">
        <f t="shared" ref="G405:AI405" si="82">G$330*(G469+G569)</f>
        <v>2993.1762069953083</v>
      </c>
      <c r="H405" s="172">
        <f t="shared" si="82"/>
        <v>2965.5725088857525</v>
      </c>
      <c r="I405" s="172">
        <f t="shared" si="82"/>
        <v>2937.9688107761958</v>
      </c>
      <c r="J405" s="172">
        <f t="shared" si="82"/>
        <v>2910.36511266664</v>
      </c>
      <c r="K405" s="172">
        <f t="shared" si="82"/>
        <v>2882.7614145570838</v>
      </c>
      <c r="L405" s="172">
        <f t="shared" si="82"/>
        <v>2855.1577164475275</v>
      </c>
      <c r="M405" s="172">
        <f t="shared" si="82"/>
        <v>2827.5540183379712</v>
      </c>
      <c r="N405" s="172">
        <f t="shared" si="82"/>
        <v>2799.950320228415</v>
      </c>
      <c r="O405" s="172">
        <f t="shared" si="82"/>
        <v>2772.3466221188587</v>
      </c>
      <c r="P405" s="172">
        <f t="shared" si="82"/>
        <v>2744.7429240093029</v>
      </c>
      <c r="Q405" s="172">
        <f t="shared" si="82"/>
        <v>2717.1392258997462</v>
      </c>
      <c r="R405" s="172">
        <f t="shared" si="82"/>
        <v>2689.5355277901904</v>
      </c>
      <c r="S405" s="172">
        <f t="shared" si="82"/>
        <v>2661.9318296806337</v>
      </c>
      <c r="T405" s="172">
        <f t="shared" si="82"/>
        <v>2634.3281315710778</v>
      </c>
      <c r="U405" s="172">
        <f t="shared" si="82"/>
        <v>2606.7244334615216</v>
      </c>
      <c r="V405" s="172">
        <f t="shared" si="82"/>
        <v>2579.1207353519653</v>
      </c>
      <c r="W405" s="172">
        <f t="shared" si="82"/>
        <v>2551.5170372424091</v>
      </c>
      <c r="X405" s="172">
        <f t="shared" si="82"/>
        <v>2523.9133391328528</v>
      </c>
      <c r="Y405" s="172">
        <f t="shared" si="82"/>
        <v>2496.3096410232965</v>
      </c>
      <c r="Z405" s="172">
        <f t="shared" si="82"/>
        <v>2468.7059429137407</v>
      </c>
      <c r="AA405" s="172">
        <f t="shared" si="82"/>
        <v>2441.102244804184</v>
      </c>
      <c r="AB405" s="172">
        <f t="shared" si="82"/>
        <v>2413.4985466946282</v>
      </c>
      <c r="AC405" s="172">
        <f t="shared" si="82"/>
        <v>2385.8948485850715</v>
      </c>
      <c r="AD405" s="172">
        <f t="shared" si="82"/>
        <v>2358.2911504755157</v>
      </c>
      <c r="AE405" s="172">
        <f t="shared" si="82"/>
        <v>2330.6874523659594</v>
      </c>
      <c r="AF405" s="172">
        <f t="shared" si="82"/>
        <v>2303.0837542564032</v>
      </c>
      <c r="AG405" s="172">
        <f t="shared" si="82"/>
        <v>2275.4800561468469</v>
      </c>
      <c r="AH405" s="172">
        <f t="shared" si="82"/>
        <v>2247.8763580372906</v>
      </c>
      <c r="AI405" s="172">
        <f t="shared" si="82"/>
        <v>2220.2726599277344</v>
      </c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</row>
    <row r="406" spans="4:62" ht="15.75" hidden="1" thickTop="1" x14ac:dyDescent="0.25">
      <c r="D406" s="166"/>
      <c r="E406" s="155" t="s">
        <v>144</v>
      </c>
      <c r="F406" s="143" t="s">
        <v>128</v>
      </c>
      <c r="G406" s="172">
        <f t="shared" ref="G406:AI406" si="83">G$328*(G470+G570)</f>
        <v>3500.308611107238</v>
      </c>
      <c r="H406" s="172">
        <f t="shared" si="83"/>
        <v>3429.7024576782496</v>
      </c>
      <c r="I406" s="172">
        <f t="shared" si="83"/>
        <v>3359.0963042492604</v>
      </c>
      <c r="J406" s="172">
        <f t="shared" si="83"/>
        <v>3288.4901508202715</v>
      </c>
      <c r="K406" s="172">
        <f t="shared" si="83"/>
        <v>3217.8839973912827</v>
      </c>
      <c r="L406" s="172">
        <f t="shared" si="83"/>
        <v>3147.2778439622939</v>
      </c>
      <c r="M406" s="172">
        <f t="shared" si="83"/>
        <v>3076.6716905333055</v>
      </c>
      <c r="N406" s="172">
        <f t="shared" si="83"/>
        <v>3006.0655371043163</v>
      </c>
      <c r="O406" s="172">
        <f t="shared" si="83"/>
        <v>2935.4593836753274</v>
      </c>
      <c r="P406" s="172">
        <f t="shared" si="83"/>
        <v>2864.8532302463386</v>
      </c>
      <c r="Q406" s="172">
        <f t="shared" si="83"/>
        <v>2794.2470768173494</v>
      </c>
      <c r="R406" s="172">
        <f t="shared" si="83"/>
        <v>2723.640923388361</v>
      </c>
      <c r="S406" s="172">
        <f t="shared" si="83"/>
        <v>2653.0347699593722</v>
      </c>
      <c r="T406" s="172">
        <f t="shared" si="83"/>
        <v>2582.5426813986046</v>
      </c>
      <c r="U406" s="172">
        <f t="shared" si="83"/>
        <v>2552.6576859246225</v>
      </c>
      <c r="V406" s="172">
        <f t="shared" si="83"/>
        <v>2522.7726904506399</v>
      </c>
      <c r="W406" s="172">
        <f t="shared" si="83"/>
        <v>2492.8876949766577</v>
      </c>
      <c r="X406" s="172">
        <f t="shared" si="83"/>
        <v>2463.0026995026756</v>
      </c>
      <c r="Y406" s="172">
        <f t="shared" si="83"/>
        <v>2433.1177040286925</v>
      </c>
      <c r="Z406" s="172">
        <f t="shared" si="83"/>
        <v>2403.2327085547104</v>
      </c>
      <c r="AA406" s="172">
        <f t="shared" si="83"/>
        <v>2373.3477130807278</v>
      </c>
      <c r="AB406" s="172">
        <f t="shared" si="83"/>
        <v>2343.5767824749669</v>
      </c>
      <c r="AC406" s="172">
        <f t="shared" si="83"/>
        <v>2313.6917870009847</v>
      </c>
      <c r="AD406" s="172">
        <f t="shared" si="83"/>
        <v>2283.8067915270026</v>
      </c>
      <c r="AE406" s="172">
        <f t="shared" si="83"/>
        <v>2253.92179605302</v>
      </c>
      <c r="AF406" s="172">
        <f t="shared" si="83"/>
        <v>2224.0368005790374</v>
      </c>
      <c r="AG406" s="172">
        <f t="shared" si="83"/>
        <v>2194.1518051050552</v>
      </c>
      <c r="AH406" s="172">
        <f t="shared" si="83"/>
        <v>2164.2668096310731</v>
      </c>
      <c r="AI406" s="172">
        <f t="shared" si="83"/>
        <v>2134.3818141570905</v>
      </c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</row>
    <row r="407" spans="4:62" ht="15.75" hidden="1" thickTop="1" x14ac:dyDescent="0.25">
      <c r="D407" s="166"/>
      <c r="E407" s="155" t="s">
        <v>144</v>
      </c>
      <c r="F407" s="143" t="s">
        <v>22</v>
      </c>
      <c r="G407" s="172">
        <f t="shared" ref="G407:AI407" si="84">G$329*(G471+G571)</f>
        <v>3500.308611107238</v>
      </c>
      <c r="H407" s="172">
        <f t="shared" si="84"/>
        <v>3448.7512906712077</v>
      </c>
      <c r="I407" s="172">
        <f t="shared" si="84"/>
        <v>3397.1939702351769</v>
      </c>
      <c r="J407" s="172">
        <f t="shared" si="84"/>
        <v>3345.6366497991462</v>
      </c>
      <c r="K407" s="172">
        <f t="shared" si="84"/>
        <v>3294.0793293631159</v>
      </c>
      <c r="L407" s="172">
        <f t="shared" si="84"/>
        <v>3242.5220089270847</v>
      </c>
      <c r="M407" s="172">
        <f t="shared" si="84"/>
        <v>3191.0787533592757</v>
      </c>
      <c r="N407" s="172">
        <f t="shared" si="84"/>
        <v>3139.5214329232454</v>
      </c>
      <c r="O407" s="172">
        <f t="shared" si="84"/>
        <v>3087.9641124872142</v>
      </c>
      <c r="P407" s="172">
        <f t="shared" si="84"/>
        <v>3036.4067920511839</v>
      </c>
      <c r="Q407" s="172">
        <f t="shared" si="84"/>
        <v>2984.8494716151536</v>
      </c>
      <c r="R407" s="172">
        <f t="shared" si="84"/>
        <v>2933.2921511791224</v>
      </c>
      <c r="S407" s="172">
        <f t="shared" si="84"/>
        <v>2881.7348307430921</v>
      </c>
      <c r="T407" s="172">
        <f t="shared" si="84"/>
        <v>2830.1775103070613</v>
      </c>
      <c r="U407" s="172">
        <f t="shared" si="84"/>
        <v>2799.037801282645</v>
      </c>
      <c r="V407" s="172">
        <f t="shared" si="84"/>
        <v>2767.7840273900065</v>
      </c>
      <c r="W407" s="172">
        <f t="shared" si="84"/>
        <v>2736.6443183655897</v>
      </c>
      <c r="X407" s="172">
        <f t="shared" si="84"/>
        <v>2705.5046093411734</v>
      </c>
      <c r="Y407" s="172">
        <f t="shared" si="84"/>
        <v>2674.2508354485353</v>
      </c>
      <c r="Z407" s="172">
        <f t="shared" si="84"/>
        <v>2643.1111264241181</v>
      </c>
      <c r="AA407" s="172">
        <f t="shared" si="84"/>
        <v>2611.9714173997017</v>
      </c>
      <c r="AB407" s="172">
        <f t="shared" si="84"/>
        <v>2580.7176435070637</v>
      </c>
      <c r="AC407" s="172">
        <f t="shared" si="84"/>
        <v>2549.5779344826469</v>
      </c>
      <c r="AD407" s="172">
        <f t="shared" si="84"/>
        <v>2518.4382254582301</v>
      </c>
      <c r="AE407" s="172">
        <f t="shared" si="84"/>
        <v>2487.1844515655921</v>
      </c>
      <c r="AF407" s="172">
        <f t="shared" si="84"/>
        <v>2456.0447425411753</v>
      </c>
      <c r="AG407" s="172">
        <f t="shared" si="84"/>
        <v>2424.905033516759</v>
      </c>
      <c r="AH407" s="172">
        <f t="shared" si="84"/>
        <v>2393.6512596241205</v>
      </c>
      <c r="AI407" s="172">
        <f t="shared" si="84"/>
        <v>2362.5115505997037</v>
      </c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</row>
    <row r="408" spans="4:62" ht="15.75" hidden="1" thickTop="1" x14ac:dyDescent="0.25">
      <c r="D408" s="166"/>
      <c r="E408" s="155" t="s">
        <v>144</v>
      </c>
      <c r="F408" s="143" t="s">
        <v>129</v>
      </c>
      <c r="G408" s="172">
        <f t="shared" ref="G408:AI408" si="85">G$330*(G472+G572)</f>
        <v>3500.308611107238</v>
      </c>
      <c r="H408" s="172">
        <f t="shared" si="85"/>
        <v>3467.8001236641653</v>
      </c>
      <c r="I408" s="172">
        <f t="shared" si="85"/>
        <v>3435.2916362210931</v>
      </c>
      <c r="J408" s="172">
        <f t="shared" si="85"/>
        <v>3402.7831487780209</v>
      </c>
      <c r="K408" s="172">
        <f t="shared" si="85"/>
        <v>3370.3887262031699</v>
      </c>
      <c r="L408" s="172">
        <f t="shared" si="85"/>
        <v>3337.8802387600977</v>
      </c>
      <c r="M408" s="172">
        <f t="shared" si="85"/>
        <v>3305.3717513170254</v>
      </c>
      <c r="N408" s="172">
        <f t="shared" si="85"/>
        <v>3272.8632638739527</v>
      </c>
      <c r="O408" s="172">
        <f t="shared" si="85"/>
        <v>3240.3547764308805</v>
      </c>
      <c r="P408" s="172">
        <f t="shared" si="85"/>
        <v>3207.8462889878078</v>
      </c>
      <c r="Q408" s="172">
        <f t="shared" si="85"/>
        <v>3175.3378015447356</v>
      </c>
      <c r="R408" s="172">
        <f t="shared" si="85"/>
        <v>3142.9433789698842</v>
      </c>
      <c r="S408" s="172">
        <f t="shared" si="85"/>
        <v>3110.434891526812</v>
      </c>
      <c r="T408" s="172">
        <f t="shared" si="85"/>
        <v>3077.9264040837397</v>
      </c>
      <c r="U408" s="172">
        <f t="shared" si="85"/>
        <v>3045.417916640667</v>
      </c>
      <c r="V408" s="172">
        <f t="shared" si="85"/>
        <v>3012.9094291975948</v>
      </c>
      <c r="W408" s="172">
        <f t="shared" si="85"/>
        <v>2980.4009417545226</v>
      </c>
      <c r="X408" s="172">
        <f t="shared" si="85"/>
        <v>2948.0065191796712</v>
      </c>
      <c r="Y408" s="172">
        <f t="shared" si="85"/>
        <v>2915.4980317365989</v>
      </c>
      <c r="Z408" s="172">
        <f t="shared" si="85"/>
        <v>2882.9895442935263</v>
      </c>
      <c r="AA408" s="172">
        <f t="shared" si="85"/>
        <v>2850.481056850454</v>
      </c>
      <c r="AB408" s="172">
        <f t="shared" si="85"/>
        <v>2817.9725694073813</v>
      </c>
      <c r="AC408" s="172">
        <f t="shared" si="85"/>
        <v>2785.4640819643091</v>
      </c>
      <c r="AD408" s="172">
        <f t="shared" si="85"/>
        <v>2752.9555945212369</v>
      </c>
      <c r="AE408" s="172">
        <f t="shared" si="85"/>
        <v>2720.5611719463855</v>
      </c>
      <c r="AF408" s="172">
        <f t="shared" si="85"/>
        <v>2688.0526845033132</v>
      </c>
      <c r="AG408" s="172">
        <f t="shared" si="85"/>
        <v>2655.5441970602405</v>
      </c>
      <c r="AH408" s="172">
        <f t="shared" si="85"/>
        <v>2623.0357096171683</v>
      </c>
      <c r="AI408" s="172">
        <f t="shared" si="85"/>
        <v>2590.5272221740961</v>
      </c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</row>
    <row r="409" spans="4:62" ht="15.75" hidden="1" thickTop="1" x14ac:dyDescent="0.25">
      <c r="D409" s="166"/>
      <c r="E409" s="155" t="s">
        <v>145</v>
      </c>
      <c r="F409" s="143" t="s">
        <v>128</v>
      </c>
      <c r="G409" s="172">
        <f t="shared" ref="G409:AI409" si="86">G$328*(G473+G573)</f>
        <v>3190.6224938863902</v>
      </c>
      <c r="H409" s="172">
        <f t="shared" si="86"/>
        <v>3101.765961541993</v>
      </c>
      <c r="I409" s="172">
        <f t="shared" si="86"/>
        <v>3012.7953643293736</v>
      </c>
      <c r="J409" s="172">
        <f t="shared" si="86"/>
        <v>2923.9388319849754</v>
      </c>
      <c r="K409" s="172">
        <f t="shared" si="86"/>
        <v>2835.0822996405777</v>
      </c>
      <c r="L409" s="172">
        <f t="shared" si="86"/>
        <v>2746.2257672961796</v>
      </c>
      <c r="M409" s="172">
        <f t="shared" si="86"/>
        <v>2657.3692349517814</v>
      </c>
      <c r="N409" s="172">
        <f t="shared" si="86"/>
        <v>2568.3986377391625</v>
      </c>
      <c r="O409" s="172">
        <f t="shared" si="86"/>
        <v>2479.5421053947648</v>
      </c>
      <c r="P409" s="172">
        <f t="shared" si="86"/>
        <v>2390.6855730503667</v>
      </c>
      <c r="Q409" s="172">
        <f t="shared" si="86"/>
        <v>2301.829040705969</v>
      </c>
      <c r="R409" s="172">
        <f t="shared" si="86"/>
        <v>2212.9725083615708</v>
      </c>
      <c r="S409" s="172">
        <f t="shared" si="86"/>
        <v>2124.1159760171731</v>
      </c>
      <c r="T409" s="172">
        <f t="shared" si="86"/>
        <v>2035.145378804554</v>
      </c>
      <c r="U409" s="172">
        <f t="shared" si="86"/>
        <v>2011.9902105556287</v>
      </c>
      <c r="V409" s="172">
        <f t="shared" si="86"/>
        <v>1988.7209774384819</v>
      </c>
      <c r="W409" s="172">
        <f t="shared" si="86"/>
        <v>1965.5658091895568</v>
      </c>
      <c r="X409" s="172">
        <f t="shared" si="86"/>
        <v>1942.2965760724101</v>
      </c>
      <c r="Y409" s="172">
        <f t="shared" si="86"/>
        <v>1919.141407823485</v>
      </c>
      <c r="Z409" s="172">
        <f t="shared" si="86"/>
        <v>1895.8721747063382</v>
      </c>
      <c r="AA409" s="172">
        <f t="shared" si="86"/>
        <v>1872.6029415891919</v>
      </c>
      <c r="AB409" s="172">
        <f t="shared" si="86"/>
        <v>1849.4477733402666</v>
      </c>
      <c r="AC409" s="172">
        <f t="shared" si="86"/>
        <v>1826.1785402231199</v>
      </c>
      <c r="AD409" s="172">
        <f t="shared" si="86"/>
        <v>1803.0233719741948</v>
      </c>
      <c r="AE409" s="172">
        <f t="shared" si="86"/>
        <v>1779.754138857048</v>
      </c>
      <c r="AF409" s="172">
        <f t="shared" si="86"/>
        <v>1756.598970608123</v>
      </c>
      <c r="AG409" s="172">
        <f t="shared" si="86"/>
        <v>1733.3297374909762</v>
      </c>
      <c r="AH409" s="172">
        <f t="shared" si="86"/>
        <v>1710.0605043738299</v>
      </c>
      <c r="AI409" s="172">
        <f t="shared" si="86"/>
        <v>1686.9053361249046</v>
      </c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</row>
    <row r="410" spans="4:62" ht="15.75" hidden="1" thickTop="1" x14ac:dyDescent="0.25">
      <c r="D410" s="166"/>
      <c r="E410" s="155" t="s">
        <v>145</v>
      </c>
      <c r="F410" s="143" t="s">
        <v>22</v>
      </c>
      <c r="G410" s="172">
        <f t="shared" ref="G410:AI410" si="87">G$329*(G474+G574)</f>
        <v>3190.6224938863902</v>
      </c>
      <c r="H410" s="172">
        <f t="shared" si="87"/>
        <v>3131.4228272795326</v>
      </c>
      <c r="I410" s="172">
        <f t="shared" si="87"/>
        <v>3072.2231606726741</v>
      </c>
      <c r="J410" s="172">
        <f t="shared" si="87"/>
        <v>3013.0234940658161</v>
      </c>
      <c r="K410" s="172">
        <f t="shared" si="87"/>
        <v>2953.8238274589576</v>
      </c>
      <c r="L410" s="172">
        <f t="shared" si="87"/>
        <v>2894.6241608520995</v>
      </c>
      <c r="M410" s="172">
        <f t="shared" si="87"/>
        <v>2835.4244942452415</v>
      </c>
      <c r="N410" s="172">
        <f t="shared" si="87"/>
        <v>2776.3388925066047</v>
      </c>
      <c r="O410" s="172">
        <f t="shared" si="87"/>
        <v>2717.1392258997462</v>
      </c>
      <c r="P410" s="172">
        <f t="shared" si="87"/>
        <v>2657.9395592928881</v>
      </c>
      <c r="Q410" s="172">
        <f t="shared" si="87"/>
        <v>2598.7398926860305</v>
      </c>
      <c r="R410" s="172">
        <f t="shared" si="87"/>
        <v>2539.540226079172</v>
      </c>
      <c r="S410" s="172">
        <f t="shared" si="87"/>
        <v>2480.340559472314</v>
      </c>
      <c r="T410" s="172">
        <f t="shared" si="87"/>
        <v>2421.1408928654555</v>
      </c>
      <c r="U410" s="172">
        <f t="shared" si="87"/>
        <v>2394.7919083063339</v>
      </c>
      <c r="V410" s="172">
        <f t="shared" si="87"/>
        <v>2368.4429237472118</v>
      </c>
      <c r="W410" s="172">
        <f t="shared" si="87"/>
        <v>2342.0939391880902</v>
      </c>
      <c r="X410" s="172">
        <f t="shared" si="87"/>
        <v>2315.7449546289681</v>
      </c>
      <c r="Y410" s="172">
        <f t="shared" si="87"/>
        <v>2289.3959700698465</v>
      </c>
      <c r="Z410" s="172">
        <f t="shared" si="87"/>
        <v>2263.0469855107244</v>
      </c>
      <c r="AA410" s="172">
        <f t="shared" si="87"/>
        <v>2236.6980009516028</v>
      </c>
      <c r="AB410" s="172">
        <f t="shared" si="87"/>
        <v>2210.3490163924807</v>
      </c>
      <c r="AC410" s="172">
        <f t="shared" si="87"/>
        <v>2184.0000318333591</v>
      </c>
      <c r="AD410" s="172">
        <f t="shared" si="87"/>
        <v>2157.651047274237</v>
      </c>
      <c r="AE410" s="172">
        <f t="shared" si="87"/>
        <v>2131.3020627151154</v>
      </c>
      <c r="AF410" s="172">
        <f t="shared" si="87"/>
        <v>2104.9530781559938</v>
      </c>
      <c r="AG410" s="172">
        <f t="shared" si="87"/>
        <v>2078.6040935968717</v>
      </c>
      <c r="AH410" s="172">
        <f t="shared" si="87"/>
        <v>2052.1410441695284</v>
      </c>
      <c r="AI410" s="172">
        <f t="shared" si="87"/>
        <v>2025.7920596104066</v>
      </c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</row>
    <row r="411" spans="4:62" ht="15.75" hidden="1" thickTop="1" x14ac:dyDescent="0.25">
      <c r="D411" s="166"/>
      <c r="E411" s="155" t="s">
        <v>145</v>
      </c>
      <c r="F411" s="143" t="s">
        <v>129</v>
      </c>
      <c r="G411" s="172">
        <f t="shared" ref="G411:AI411" si="88">G$330*(G475+G575)</f>
        <v>3190.6224938863902</v>
      </c>
      <c r="H411" s="172">
        <f t="shared" si="88"/>
        <v>3161.0796930170723</v>
      </c>
      <c r="I411" s="172">
        <f t="shared" si="88"/>
        <v>3131.6509570159751</v>
      </c>
      <c r="J411" s="172">
        <f t="shared" si="88"/>
        <v>3102.1081561466563</v>
      </c>
      <c r="K411" s="172">
        <f t="shared" si="88"/>
        <v>3072.5653552773379</v>
      </c>
      <c r="L411" s="172">
        <f t="shared" si="88"/>
        <v>3043.1366192762412</v>
      </c>
      <c r="M411" s="172">
        <f t="shared" si="88"/>
        <v>3013.5938184069223</v>
      </c>
      <c r="N411" s="172">
        <f t="shared" si="88"/>
        <v>2984.1650824058252</v>
      </c>
      <c r="O411" s="172">
        <f t="shared" si="88"/>
        <v>2954.6222815365072</v>
      </c>
      <c r="P411" s="172">
        <f t="shared" si="88"/>
        <v>2925.1935455354096</v>
      </c>
      <c r="Q411" s="172">
        <f t="shared" si="88"/>
        <v>2895.6507446660912</v>
      </c>
      <c r="R411" s="172">
        <f t="shared" si="88"/>
        <v>2866.2220086649945</v>
      </c>
      <c r="S411" s="172">
        <f t="shared" si="88"/>
        <v>2836.6792077956761</v>
      </c>
      <c r="T411" s="172">
        <f t="shared" si="88"/>
        <v>2807.1364069263573</v>
      </c>
      <c r="U411" s="172">
        <f t="shared" si="88"/>
        <v>2777.7076709252601</v>
      </c>
      <c r="V411" s="172">
        <f t="shared" si="88"/>
        <v>2748.1648700559422</v>
      </c>
      <c r="W411" s="172">
        <f t="shared" si="88"/>
        <v>2718.7361340548446</v>
      </c>
      <c r="X411" s="172">
        <f t="shared" si="88"/>
        <v>2689.1933331855262</v>
      </c>
      <c r="Y411" s="172">
        <f t="shared" si="88"/>
        <v>2659.7645971844295</v>
      </c>
      <c r="Z411" s="172">
        <f t="shared" si="88"/>
        <v>2630.2217963151111</v>
      </c>
      <c r="AA411" s="172">
        <f t="shared" si="88"/>
        <v>2600.6789954457922</v>
      </c>
      <c r="AB411" s="172">
        <f t="shared" si="88"/>
        <v>2571.2502594446951</v>
      </c>
      <c r="AC411" s="172">
        <f t="shared" si="88"/>
        <v>2541.7074585753771</v>
      </c>
      <c r="AD411" s="172">
        <f t="shared" si="88"/>
        <v>2512.2787225742795</v>
      </c>
      <c r="AE411" s="172">
        <f t="shared" si="88"/>
        <v>2482.7359217049611</v>
      </c>
      <c r="AF411" s="172">
        <f t="shared" si="88"/>
        <v>2453.3071857038644</v>
      </c>
      <c r="AG411" s="172">
        <f t="shared" si="88"/>
        <v>2423.7643848345456</v>
      </c>
      <c r="AH411" s="172">
        <f t="shared" si="88"/>
        <v>2394.3356488334484</v>
      </c>
      <c r="AI411" s="172">
        <f t="shared" si="88"/>
        <v>2364.79284796413</v>
      </c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</row>
    <row r="412" spans="4:62" ht="15.75" hidden="1" thickTop="1" x14ac:dyDescent="0.25">
      <c r="D412" s="166"/>
      <c r="E412" s="155" t="s">
        <v>146</v>
      </c>
      <c r="F412" s="143" t="s">
        <v>128</v>
      </c>
      <c r="G412" s="172">
        <f t="shared" ref="G412:AI412" si="89">G$328*(G476+G576)</f>
        <v>3034.4676892914217</v>
      </c>
      <c r="H412" s="172">
        <f t="shared" si="89"/>
        <v>2957.587968110261</v>
      </c>
      <c r="I412" s="172">
        <f t="shared" si="89"/>
        <v>2880.7082469291004</v>
      </c>
      <c r="J412" s="172">
        <f t="shared" si="89"/>
        <v>2803.8285257479392</v>
      </c>
      <c r="K412" s="172">
        <f t="shared" si="89"/>
        <v>2726.9488045667786</v>
      </c>
      <c r="L412" s="172">
        <f t="shared" si="89"/>
        <v>2650.0690833856183</v>
      </c>
      <c r="M412" s="172">
        <f t="shared" si="89"/>
        <v>2573.3034270726789</v>
      </c>
      <c r="N412" s="172">
        <f t="shared" si="89"/>
        <v>2496.4237058915178</v>
      </c>
      <c r="O412" s="172">
        <f t="shared" si="89"/>
        <v>2419.5439847103571</v>
      </c>
      <c r="P412" s="172">
        <f t="shared" si="89"/>
        <v>2342.6642635291969</v>
      </c>
      <c r="Q412" s="172">
        <f t="shared" si="89"/>
        <v>2265.7845423480362</v>
      </c>
      <c r="R412" s="172">
        <f t="shared" si="89"/>
        <v>2188.9048211668751</v>
      </c>
      <c r="S412" s="172">
        <f t="shared" si="89"/>
        <v>2112.0250999857144</v>
      </c>
      <c r="T412" s="172">
        <f t="shared" si="89"/>
        <v>2035.145378804554</v>
      </c>
      <c r="U412" s="172">
        <f t="shared" si="89"/>
        <v>2011.9902105556287</v>
      </c>
      <c r="V412" s="172">
        <f t="shared" si="89"/>
        <v>1988.7209774384819</v>
      </c>
      <c r="W412" s="172">
        <f t="shared" si="89"/>
        <v>1965.5658091895568</v>
      </c>
      <c r="X412" s="172">
        <f t="shared" si="89"/>
        <v>1942.2965760724101</v>
      </c>
      <c r="Y412" s="172">
        <f t="shared" si="89"/>
        <v>1919.141407823485</v>
      </c>
      <c r="Z412" s="172">
        <f t="shared" si="89"/>
        <v>1895.8721747063382</v>
      </c>
      <c r="AA412" s="172">
        <f t="shared" si="89"/>
        <v>1872.6029415891919</v>
      </c>
      <c r="AB412" s="172">
        <f t="shared" si="89"/>
        <v>1849.4477733402666</v>
      </c>
      <c r="AC412" s="172">
        <f t="shared" si="89"/>
        <v>1826.1785402231199</v>
      </c>
      <c r="AD412" s="172">
        <f t="shared" si="89"/>
        <v>1803.0233719741948</v>
      </c>
      <c r="AE412" s="172">
        <f t="shared" si="89"/>
        <v>1779.754138857048</v>
      </c>
      <c r="AF412" s="172">
        <f t="shared" si="89"/>
        <v>1756.598970608123</v>
      </c>
      <c r="AG412" s="172">
        <f t="shared" si="89"/>
        <v>1733.3297374909762</v>
      </c>
      <c r="AH412" s="172">
        <f t="shared" si="89"/>
        <v>1710.0605043738299</v>
      </c>
      <c r="AI412" s="172">
        <f t="shared" si="89"/>
        <v>1686.9053361249046</v>
      </c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</row>
    <row r="413" spans="4:62" ht="15.75" hidden="1" thickTop="1" x14ac:dyDescent="0.25">
      <c r="D413" s="166"/>
      <c r="E413" s="155" t="s">
        <v>146</v>
      </c>
      <c r="F413" s="143" t="s">
        <v>22</v>
      </c>
      <c r="G413" s="172">
        <f t="shared" ref="G413:AI413" si="90">G$329*(G477+G577)</f>
        <v>3034.4676892914217</v>
      </c>
      <c r="H413" s="172">
        <f t="shared" si="90"/>
        <v>2981.997849909621</v>
      </c>
      <c r="I413" s="172">
        <f t="shared" si="90"/>
        <v>2929.5280105278198</v>
      </c>
      <c r="J413" s="172">
        <f t="shared" si="90"/>
        <v>2877.1722360142398</v>
      </c>
      <c r="K413" s="172">
        <f t="shared" si="90"/>
        <v>2824.7023966324386</v>
      </c>
      <c r="L413" s="172">
        <f t="shared" si="90"/>
        <v>2772.2325572506375</v>
      </c>
      <c r="M413" s="172">
        <f t="shared" si="90"/>
        <v>2719.876782737058</v>
      </c>
      <c r="N413" s="172">
        <f t="shared" si="90"/>
        <v>2667.4069433552568</v>
      </c>
      <c r="O413" s="172">
        <f t="shared" si="90"/>
        <v>2614.9371039734556</v>
      </c>
      <c r="P413" s="172">
        <f t="shared" si="90"/>
        <v>2562.5813294598756</v>
      </c>
      <c r="Q413" s="172">
        <f t="shared" si="90"/>
        <v>2510.1114900780749</v>
      </c>
      <c r="R413" s="172">
        <f t="shared" si="90"/>
        <v>2457.6416506962737</v>
      </c>
      <c r="S413" s="172">
        <f t="shared" si="90"/>
        <v>2405.2858761826938</v>
      </c>
      <c r="T413" s="172">
        <f t="shared" si="90"/>
        <v>2352.8160368008926</v>
      </c>
      <c r="U413" s="172">
        <f t="shared" si="90"/>
        <v>2327.1514414510989</v>
      </c>
      <c r="V413" s="172">
        <f t="shared" si="90"/>
        <v>2301.600910969526</v>
      </c>
      <c r="W413" s="172">
        <f t="shared" si="90"/>
        <v>2275.9363156197323</v>
      </c>
      <c r="X413" s="172">
        <f t="shared" si="90"/>
        <v>2250.3857851381595</v>
      </c>
      <c r="Y413" s="172">
        <f t="shared" si="90"/>
        <v>2224.7211897883658</v>
      </c>
      <c r="Z413" s="172">
        <f t="shared" si="90"/>
        <v>2199.1706593067929</v>
      </c>
      <c r="AA413" s="172">
        <f t="shared" si="90"/>
        <v>2173.5060639569988</v>
      </c>
      <c r="AB413" s="172">
        <f t="shared" si="90"/>
        <v>2147.9555334754259</v>
      </c>
      <c r="AC413" s="172">
        <f t="shared" si="90"/>
        <v>2122.2909381256318</v>
      </c>
      <c r="AD413" s="172">
        <f t="shared" si="90"/>
        <v>2096.7404076440594</v>
      </c>
      <c r="AE413" s="172">
        <f t="shared" si="90"/>
        <v>2071.0758122942657</v>
      </c>
      <c r="AF413" s="172">
        <f t="shared" si="90"/>
        <v>2045.4112169444716</v>
      </c>
      <c r="AG413" s="172">
        <f t="shared" si="90"/>
        <v>2019.8606864628987</v>
      </c>
      <c r="AH413" s="172">
        <f t="shared" si="90"/>
        <v>1994.1960911131046</v>
      </c>
      <c r="AI413" s="172">
        <f t="shared" si="90"/>
        <v>1968.6455606315321</v>
      </c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</row>
    <row r="414" spans="4:62" ht="15.75" hidden="1" thickTop="1" x14ac:dyDescent="0.25">
      <c r="D414" s="166"/>
      <c r="E414" s="155" t="s">
        <v>146</v>
      </c>
      <c r="F414" s="143" t="s">
        <v>129</v>
      </c>
      <c r="G414" s="172">
        <f t="shared" ref="G414:AI414" si="91">G$330*(G478+G578)</f>
        <v>3034.4676892914217</v>
      </c>
      <c r="H414" s="172">
        <f t="shared" si="91"/>
        <v>3006.40773170898</v>
      </c>
      <c r="I414" s="172">
        <f t="shared" si="91"/>
        <v>2978.46183899476</v>
      </c>
      <c r="J414" s="172">
        <f t="shared" si="91"/>
        <v>2950.4018814123183</v>
      </c>
      <c r="K414" s="172">
        <f t="shared" si="91"/>
        <v>2922.4559886980983</v>
      </c>
      <c r="L414" s="172">
        <f t="shared" si="91"/>
        <v>2894.396031115657</v>
      </c>
      <c r="M414" s="172">
        <f t="shared" si="91"/>
        <v>2866.450138401437</v>
      </c>
      <c r="N414" s="172">
        <f t="shared" si="91"/>
        <v>2838.3901808189958</v>
      </c>
      <c r="O414" s="172">
        <f t="shared" si="91"/>
        <v>2810.4442881047753</v>
      </c>
      <c r="P414" s="172">
        <f t="shared" si="91"/>
        <v>2782.384330522334</v>
      </c>
      <c r="Q414" s="172">
        <f t="shared" si="91"/>
        <v>2754.438437808114</v>
      </c>
      <c r="R414" s="172">
        <f t="shared" si="91"/>
        <v>2726.3784802256719</v>
      </c>
      <c r="S414" s="172">
        <f t="shared" si="91"/>
        <v>2698.4325875114519</v>
      </c>
      <c r="T414" s="172">
        <f t="shared" si="91"/>
        <v>2670.3726299290106</v>
      </c>
      <c r="U414" s="172">
        <f t="shared" si="91"/>
        <v>2642.4267372147906</v>
      </c>
      <c r="V414" s="172">
        <f t="shared" si="91"/>
        <v>2614.3667796323493</v>
      </c>
      <c r="W414" s="172">
        <f t="shared" si="91"/>
        <v>2586.4208869181289</v>
      </c>
      <c r="X414" s="172">
        <f t="shared" si="91"/>
        <v>2558.3609293356876</v>
      </c>
      <c r="Y414" s="172">
        <f t="shared" si="91"/>
        <v>2530.4150366214676</v>
      </c>
      <c r="Z414" s="172">
        <f t="shared" si="91"/>
        <v>2502.3550790390264</v>
      </c>
      <c r="AA414" s="172">
        <f t="shared" si="91"/>
        <v>2474.4091863248059</v>
      </c>
      <c r="AB414" s="172">
        <f t="shared" si="91"/>
        <v>2446.3492287423642</v>
      </c>
      <c r="AC414" s="172">
        <f t="shared" si="91"/>
        <v>2418.4033360281442</v>
      </c>
      <c r="AD414" s="172">
        <f t="shared" si="91"/>
        <v>2390.3433784457029</v>
      </c>
      <c r="AE414" s="172">
        <f t="shared" si="91"/>
        <v>2362.3974857314824</v>
      </c>
      <c r="AF414" s="172">
        <f t="shared" si="91"/>
        <v>2334.3375281490412</v>
      </c>
      <c r="AG414" s="172">
        <f t="shared" si="91"/>
        <v>2306.3916354348212</v>
      </c>
      <c r="AH414" s="172">
        <f t="shared" si="91"/>
        <v>2278.3316778523799</v>
      </c>
      <c r="AI414" s="172">
        <f t="shared" si="91"/>
        <v>2250.3857851381595</v>
      </c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</row>
    <row r="415" spans="4:62" ht="15.75" hidden="1" thickTop="1" x14ac:dyDescent="0.25">
      <c r="D415" s="166"/>
      <c r="E415" s="155" t="s">
        <v>147</v>
      </c>
      <c r="F415" s="143" t="s">
        <v>128</v>
      </c>
      <c r="G415" s="172">
        <f t="shared" ref="G415:AI415" si="92">G$328*(G479+G579)</f>
        <v>3548.4439854966295</v>
      </c>
      <c r="H415" s="172">
        <f t="shared" si="92"/>
        <v>3476.0127941760998</v>
      </c>
      <c r="I415" s="172">
        <f t="shared" si="92"/>
        <v>3403.4675379873488</v>
      </c>
      <c r="J415" s="172">
        <f t="shared" si="92"/>
        <v>3331.0363466668191</v>
      </c>
      <c r="K415" s="172">
        <f t="shared" si="92"/>
        <v>3258.4910904780677</v>
      </c>
      <c r="L415" s="172">
        <f t="shared" si="92"/>
        <v>3186.059899157538</v>
      </c>
      <c r="M415" s="172">
        <f t="shared" si="92"/>
        <v>3113.514642968787</v>
      </c>
      <c r="N415" s="172">
        <f t="shared" si="92"/>
        <v>3040.9693867800361</v>
      </c>
      <c r="O415" s="172">
        <f t="shared" si="92"/>
        <v>2968.5381954595064</v>
      </c>
      <c r="P415" s="172">
        <f t="shared" si="92"/>
        <v>2895.9929392707554</v>
      </c>
      <c r="Q415" s="172">
        <f t="shared" si="92"/>
        <v>2823.5617479502257</v>
      </c>
      <c r="R415" s="172">
        <f t="shared" si="92"/>
        <v>2751.0164917614748</v>
      </c>
      <c r="S415" s="172">
        <f t="shared" si="92"/>
        <v>2678.585300440945</v>
      </c>
      <c r="T415" s="172">
        <f t="shared" si="92"/>
        <v>2606.0400442521936</v>
      </c>
      <c r="U415" s="172">
        <f t="shared" si="92"/>
        <v>2575.926919041769</v>
      </c>
      <c r="V415" s="172">
        <f t="shared" si="92"/>
        <v>2545.6997289631227</v>
      </c>
      <c r="W415" s="172">
        <f t="shared" si="92"/>
        <v>2515.5866037526976</v>
      </c>
      <c r="X415" s="172">
        <f t="shared" si="92"/>
        <v>2485.4734785422725</v>
      </c>
      <c r="Y415" s="172">
        <f t="shared" si="92"/>
        <v>2455.2462884636261</v>
      </c>
      <c r="Z415" s="172">
        <f t="shared" si="92"/>
        <v>2425.133163253201</v>
      </c>
      <c r="AA415" s="172">
        <f t="shared" si="92"/>
        <v>2394.9059731745551</v>
      </c>
      <c r="AB415" s="172">
        <f t="shared" si="92"/>
        <v>2364.79284796413</v>
      </c>
      <c r="AC415" s="172">
        <f t="shared" si="92"/>
        <v>2334.6797227537049</v>
      </c>
      <c r="AD415" s="172">
        <f t="shared" si="92"/>
        <v>2304.452532675059</v>
      </c>
      <c r="AE415" s="172">
        <f t="shared" si="92"/>
        <v>2274.339407464634</v>
      </c>
      <c r="AF415" s="172">
        <f t="shared" si="92"/>
        <v>2244.2262822542089</v>
      </c>
      <c r="AG415" s="172">
        <f t="shared" si="92"/>
        <v>2213.9990921755625</v>
      </c>
      <c r="AH415" s="172">
        <f t="shared" si="92"/>
        <v>2183.8859669651374</v>
      </c>
      <c r="AI415" s="172">
        <f t="shared" si="92"/>
        <v>2153.6587768864915</v>
      </c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</row>
    <row r="416" spans="4:62" ht="15.75" hidden="1" thickTop="1" x14ac:dyDescent="0.25">
      <c r="D416" s="142" t="s">
        <v>150</v>
      </c>
      <c r="E416" s="155" t="s">
        <v>147</v>
      </c>
      <c r="F416" s="143" t="s">
        <v>22</v>
      </c>
      <c r="G416" s="172">
        <f t="shared" ref="G416:AI416" si="93">G$329*(G480+G580)</f>
        <v>3548.4439854966295</v>
      </c>
      <c r="H416" s="172">
        <f t="shared" si="93"/>
        <v>3495.7460163783858</v>
      </c>
      <c r="I416" s="172">
        <f t="shared" si="93"/>
        <v>3443.0480472601421</v>
      </c>
      <c r="J416" s="172">
        <f t="shared" si="93"/>
        <v>3390.3500781418988</v>
      </c>
      <c r="K416" s="172">
        <f t="shared" si="93"/>
        <v>3337.5380441554335</v>
      </c>
      <c r="L416" s="172">
        <f t="shared" si="93"/>
        <v>3284.8400750371902</v>
      </c>
      <c r="M416" s="172">
        <f t="shared" si="93"/>
        <v>3232.1421059189461</v>
      </c>
      <c r="N416" s="172">
        <f t="shared" si="93"/>
        <v>3179.4441368007024</v>
      </c>
      <c r="O416" s="172">
        <f t="shared" si="93"/>
        <v>3126.7461676824587</v>
      </c>
      <c r="P416" s="172">
        <f t="shared" si="93"/>
        <v>3073.9341336959938</v>
      </c>
      <c r="Q416" s="172">
        <f t="shared" si="93"/>
        <v>3021.2361645777501</v>
      </c>
      <c r="R416" s="172">
        <f t="shared" si="93"/>
        <v>2968.5381954595064</v>
      </c>
      <c r="S416" s="172">
        <f t="shared" si="93"/>
        <v>2915.8402263412627</v>
      </c>
      <c r="T416" s="172">
        <f t="shared" si="93"/>
        <v>2863.0281923547977</v>
      </c>
      <c r="U416" s="172">
        <f t="shared" si="93"/>
        <v>2831.5462887257172</v>
      </c>
      <c r="V416" s="172">
        <f t="shared" si="93"/>
        <v>2799.950320228415</v>
      </c>
      <c r="W416" s="172">
        <f t="shared" si="93"/>
        <v>2768.3543517311132</v>
      </c>
      <c r="X416" s="172">
        <f t="shared" si="93"/>
        <v>2736.8724481020326</v>
      </c>
      <c r="Y416" s="172">
        <f t="shared" si="93"/>
        <v>2705.2764796047304</v>
      </c>
      <c r="Z416" s="172">
        <f t="shared" si="93"/>
        <v>2673.6805111074286</v>
      </c>
      <c r="AA416" s="172">
        <f t="shared" si="93"/>
        <v>2642.1986074783481</v>
      </c>
      <c r="AB416" s="172">
        <f t="shared" si="93"/>
        <v>2610.6026389810459</v>
      </c>
      <c r="AC416" s="172">
        <f t="shared" si="93"/>
        <v>2579.1207353519653</v>
      </c>
      <c r="AD416" s="172">
        <f t="shared" si="93"/>
        <v>2547.5247668546635</v>
      </c>
      <c r="AE416" s="172">
        <f t="shared" si="93"/>
        <v>2515.9287983573613</v>
      </c>
      <c r="AF416" s="172">
        <f t="shared" si="93"/>
        <v>2484.4468947282808</v>
      </c>
      <c r="AG416" s="172">
        <f t="shared" si="93"/>
        <v>2452.850926230979</v>
      </c>
      <c r="AH416" s="172">
        <f t="shared" si="93"/>
        <v>2421.2549577336767</v>
      </c>
      <c r="AI416" s="172">
        <f t="shared" si="93"/>
        <v>2389.7730541045962</v>
      </c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</row>
    <row r="417" spans="4:62" ht="15.75" hidden="1" thickTop="1" x14ac:dyDescent="0.25">
      <c r="D417" s="142"/>
      <c r="E417" s="155" t="s">
        <v>147</v>
      </c>
      <c r="F417" s="143" t="s">
        <v>129</v>
      </c>
      <c r="G417" s="172">
        <f t="shared" ref="G417:AI417" si="94">G$330*(G481+G581)</f>
        <v>3548.4439854966295</v>
      </c>
      <c r="H417" s="172">
        <f t="shared" si="94"/>
        <v>3515.4792385806718</v>
      </c>
      <c r="I417" s="172">
        <f t="shared" si="94"/>
        <v>3482.6285565329354</v>
      </c>
      <c r="J417" s="172">
        <f t="shared" si="94"/>
        <v>3449.6638096169781</v>
      </c>
      <c r="K417" s="172">
        <f t="shared" si="94"/>
        <v>3416.6990627010205</v>
      </c>
      <c r="L417" s="172">
        <f t="shared" si="94"/>
        <v>3383.7343157850628</v>
      </c>
      <c r="M417" s="172">
        <f t="shared" si="94"/>
        <v>3350.7695688691051</v>
      </c>
      <c r="N417" s="172">
        <f t="shared" si="94"/>
        <v>3317.8048219531474</v>
      </c>
      <c r="O417" s="172">
        <f t="shared" si="94"/>
        <v>3284.8400750371902</v>
      </c>
      <c r="P417" s="172">
        <f t="shared" si="94"/>
        <v>3251.8753281212321</v>
      </c>
      <c r="Q417" s="172">
        <f t="shared" si="94"/>
        <v>3218.9105812052744</v>
      </c>
      <c r="R417" s="172">
        <f t="shared" si="94"/>
        <v>3185.9458342893167</v>
      </c>
      <c r="S417" s="172">
        <f t="shared" si="94"/>
        <v>3152.9810873733591</v>
      </c>
      <c r="T417" s="172">
        <f t="shared" si="94"/>
        <v>3120.1304053256231</v>
      </c>
      <c r="U417" s="172">
        <f t="shared" si="94"/>
        <v>3087.1656584096654</v>
      </c>
      <c r="V417" s="172">
        <f t="shared" si="94"/>
        <v>3054.2009114937077</v>
      </c>
      <c r="W417" s="172">
        <f t="shared" si="94"/>
        <v>3021.2361645777501</v>
      </c>
      <c r="X417" s="172">
        <f t="shared" si="94"/>
        <v>2988.2714176617928</v>
      </c>
      <c r="Y417" s="172">
        <f t="shared" si="94"/>
        <v>2955.3066707458347</v>
      </c>
      <c r="Z417" s="172">
        <f t="shared" si="94"/>
        <v>2922.341923829877</v>
      </c>
      <c r="AA417" s="172">
        <f t="shared" si="94"/>
        <v>2889.3771769139194</v>
      </c>
      <c r="AB417" s="172">
        <f t="shared" si="94"/>
        <v>2856.4124299979617</v>
      </c>
      <c r="AC417" s="172">
        <f t="shared" si="94"/>
        <v>2823.4476830820045</v>
      </c>
      <c r="AD417" s="172">
        <f t="shared" si="94"/>
        <v>2790.4829361660468</v>
      </c>
      <c r="AE417" s="172">
        <f t="shared" si="94"/>
        <v>2757.6322541183104</v>
      </c>
      <c r="AF417" s="172">
        <f t="shared" si="94"/>
        <v>2724.6675072023527</v>
      </c>
      <c r="AG417" s="172">
        <f t="shared" si="94"/>
        <v>2691.7027602863955</v>
      </c>
      <c r="AH417" s="172">
        <f t="shared" si="94"/>
        <v>2658.7380133704373</v>
      </c>
      <c r="AI417" s="172">
        <f t="shared" si="94"/>
        <v>2625.7732664544797</v>
      </c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</row>
    <row r="418" spans="4:62" ht="15" hidden="1" x14ac:dyDescent="0.25">
      <c r="D418" s="168"/>
      <c r="E418" s="155"/>
      <c r="F418" s="155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  <c r="AD418" s="169"/>
      <c r="AE418" s="169"/>
      <c r="AF418" s="169"/>
      <c r="AG418" s="169"/>
      <c r="AH418" s="169"/>
      <c r="AI418" s="169"/>
      <c r="AJ418"/>
    </row>
    <row r="419" spans="4:62" ht="15" hidden="1" x14ac:dyDescent="0.25">
      <c r="G419" s="141">
        <v>2022</v>
      </c>
      <c r="H419" s="141">
        <v>2023</v>
      </c>
      <c r="I419" s="141">
        <v>2024</v>
      </c>
      <c r="J419" s="141">
        <v>2025</v>
      </c>
      <c r="K419" s="141">
        <v>2026</v>
      </c>
      <c r="L419" s="141">
        <v>2027</v>
      </c>
      <c r="M419" s="141">
        <v>2028</v>
      </c>
      <c r="N419" s="141">
        <v>2029</v>
      </c>
      <c r="O419" s="141">
        <v>2030</v>
      </c>
      <c r="P419" s="141">
        <v>2031</v>
      </c>
      <c r="Q419" s="141">
        <v>2032</v>
      </c>
      <c r="R419" s="141">
        <v>2033</v>
      </c>
      <c r="S419" s="141">
        <v>2034</v>
      </c>
      <c r="T419" s="141">
        <v>2035</v>
      </c>
      <c r="U419" s="141">
        <v>2036</v>
      </c>
      <c r="V419" s="141">
        <v>2037</v>
      </c>
      <c r="W419" s="141">
        <v>2038</v>
      </c>
      <c r="X419" s="141">
        <v>2039</v>
      </c>
      <c r="Y419" s="141">
        <v>2040</v>
      </c>
      <c r="Z419" s="141">
        <v>2041</v>
      </c>
      <c r="AA419" s="141">
        <v>2042</v>
      </c>
      <c r="AB419" s="141">
        <v>2043</v>
      </c>
      <c r="AC419" s="141">
        <v>2044</v>
      </c>
      <c r="AD419" s="141">
        <v>2045</v>
      </c>
      <c r="AE419" s="141">
        <v>2046</v>
      </c>
      <c r="AF419" s="141">
        <v>2047</v>
      </c>
      <c r="AG419" s="141">
        <v>2048</v>
      </c>
      <c r="AH419" s="141">
        <v>2049</v>
      </c>
      <c r="AI419" s="141">
        <v>2050</v>
      </c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</row>
    <row r="420" spans="4:62" ht="15.75" hidden="1" thickTop="1" x14ac:dyDescent="0.25">
      <c r="D420" s="142" t="s">
        <v>151</v>
      </c>
      <c r="E420" s="156" t="s">
        <v>17</v>
      </c>
      <c r="F420" s="143" t="s">
        <v>128</v>
      </c>
      <c r="G420" s="172">
        <f t="shared" ref="G420:AI420" si="95">(G452+G552)*(G$328-1)</f>
        <v>170.24116495069609</v>
      </c>
      <c r="H420" s="172">
        <f t="shared" si="95"/>
        <v>169.00345654722108</v>
      </c>
      <c r="I420" s="172">
        <f t="shared" si="95"/>
        <v>167.76574814374609</v>
      </c>
      <c r="J420" s="172">
        <f t="shared" si="95"/>
        <v>166.52803974027111</v>
      </c>
      <c r="K420" s="172">
        <f t="shared" si="95"/>
        <v>165.29033133679613</v>
      </c>
      <c r="L420" s="172">
        <f t="shared" si="95"/>
        <v>164.05262293332115</v>
      </c>
      <c r="M420" s="172">
        <f t="shared" si="95"/>
        <v>162.81491452984613</v>
      </c>
      <c r="N420" s="172">
        <f t="shared" si="95"/>
        <v>161.59127099459246</v>
      </c>
      <c r="O420" s="172">
        <f t="shared" si="95"/>
        <v>160.35356259111745</v>
      </c>
      <c r="P420" s="172">
        <f t="shared" si="95"/>
        <v>159.11585418764247</v>
      </c>
      <c r="Q420" s="172">
        <f t="shared" si="95"/>
        <v>157.87814578416749</v>
      </c>
      <c r="R420" s="172">
        <f t="shared" si="95"/>
        <v>156.6404373806925</v>
      </c>
      <c r="S420" s="172">
        <f t="shared" si="95"/>
        <v>155.40272897721752</v>
      </c>
      <c r="T420" s="172">
        <f t="shared" si="95"/>
        <v>154.16502057374251</v>
      </c>
      <c r="U420" s="172">
        <f t="shared" si="95"/>
        <v>152.92731217026753</v>
      </c>
      <c r="V420" s="172">
        <f t="shared" si="95"/>
        <v>151.70366863501386</v>
      </c>
      <c r="W420" s="172">
        <f t="shared" si="95"/>
        <v>150.46596023153887</v>
      </c>
      <c r="X420" s="172">
        <f t="shared" si="95"/>
        <v>149.22825182806389</v>
      </c>
      <c r="Y420" s="172">
        <f t="shared" si="95"/>
        <v>147.99054342458891</v>
      </c>
      <c r="Z420" s="172">
        <f t="shared" si="95"/>
        <v>146.75283502111392</v>
      </c>
      <c r="AA420" s="172">
        <f t="shared" si="95"/>
        <v>145.51512661763891</v>
      </c>
      <c r="AB420" s="172">
        <f t="shared" si="95"/>
        <v>144.27741821416393</v>
      </c>
      <c r="AC420" s="172">
        <f t="shared" si="95"/>
        <v>143.03970981068895</v>
      </c>
      <c r="AD420" s="172">
        <f t="shared" si="95"/>
        <v>141.81606627543525</v>
      </c>
      <c r="AE420" s="172">
        <f t="shared" si="95"/>
        <v>140.57835787196026</v>
      </c>
      <c r="AF420" s="172">
        <f t="shared" si="95"/>
        <v>139.34064946848531</v>
      </c>
      <c r="AG420" s="172">
        <f t="shared" si="95"/>
        <v>138.1029410650103</v>
      </c>
      <c r="AH420" s="172">
        <f t="shared" si="95"/>
        <v>136.86523266153532</v>
      </c>
      <c r="AI420" s="172">
        <f t="shared" si="95"/>
        <v>135.62752425806033</v>
      </c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</row>
    <row r="421" spans="4:62" ht="15.75" hidden="1" thickTop="1" x14ac:dyDescent="0.25">
      <c r="D421" s="142"/>
      <c r="E421" s="155" t="s">
        <v>17</v>
      </c>
      <c r="F421" s="143" t="s">
        <v>22</v>
      </c>
      <c r="G421" s="172">
        <f>(G453+G553)*(G$329-1)</f>
        <v>170.24116495069609</v>
      </c>
      <c r="H421" s="172">
        <f t="shared" ref="H421:AI421" si="96">(H453+H553)*(H$329-1)</f>
        <v>169.00345654722108</v>
      </c>
      <c r="I421" s="172">
        <f t="shared" si="96"/>
        <v>167.76574814374609</v>
      </c>
      <c r="J421" s="172">
        <f t="shared" si="96"/>
        <v>166.52803974027111</v>
      </c>
      <c r="K421" s="172">
        <f t="shared" si="96"/>
        <v>165.29033133679613</v>
      </c>
      <c r="L421" s="172">
        <f t="shared" si="96"/>
        <v>164.05262293332115</v>
      </c>
      <c r="M421" s="172">
        <f t="shared" si="96"/>
        <v>162.81491452984613</v>
      </c>
      <c r="N421" s="172">
        <f t="shared" si="96"/>
        <v>161.59127099459246</v>
      </c>
      <c r="O421" s="172">
        <f t="shared" si="96"/>
        <v>160.35356259111745</v>
      </c>
      <c r="P421" s="172">
        <f t="shared" si="96"/>
        <v>159.11585418764247</v>
      </c>
      <c r="Q421" s="172">
        <f t="shared" si="96"/>
        <v>157.87814578416749</v>
      </c>
      <c r="R421" s="172">
        <f t="shared" si="96"/>
        <v>156.6404373806925</v>
      </c>
      <c r="S421" s="172">
        <f t="shared" si="96"/>
        <v>155.40272897721752</v>
      </c>
      <c r="T421" s="172">
        <f t="shared" si="96"/>
        <v>154.16502057374251</v>
      </c>
      <c r="U421" s="172">
        <f t="shared" si="96"/>
        <v>152.92731217026753</v>
      </c>
      <c r="V421" s="172">
        <f t="shared" si="96"/>
        <v>151.70366863501386</v>
      </c>
      <c r="W421" s="172">
        <f t="shared" si="96"/>
        <v>150.46596023153887</v>
      </c>
      <c r="X421" s="172">
        <f t="shared" si="96"/>
        <v>149.22825182806389</v>
      </c>
      <c r="Y421" s="172">
        <f t="shared" si="96"/>
        <v>147.99054342458891</v>
      </c>
      <c r="Z421" s="172">
        <f t="shared" si="96"/>
        <v>146.75283502111392</v>
      </c>
      <c r="AA421" s="172">
        <f t="shared" si="96"/>
        <v>145.51512661763891</v>
      </c>
      <c r="AB421" s="172">
        <f t="shared" si="96"/>
        <v>144.27741821416393</v>
      </c>
      <c r="AC421" s="172">
        <f t="shared" si="96"/>
        <v>143.03970981068895</v>
      </c>
      <c r="AD421" s="172">
        <f t="shared" si="96"/>
        <v>141.81606627543525</v>
      </c>
      <c r="AE421" s="172">
        <f t="shared" si="96"/>
        <v>140.57835787196026</v>
      </c>
      <c r="AF421" s="172">
        <f t="shared" si="96"/>
        <v>139.34064946848531</v>
      </c>
      <c r="AG421" s="172">
        <f t="shared" si="96"/>
        <v>138.1029410650103</v>
      </c>
      <c r="AH421" s="172">
        <f t="shared" si="96"/>
        <v>136.86523266153532</v>
      </c>
      <c r="AI421" s="172">
        <f t="shared" si="96"/>
        <v>135.62752425806033</v>
      </c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</row>
    <row r="422" spans="4:62" ht="15.75" hidden="1" thickTop="1" x14ac:dyDescent="0.25">
      <c r="D422" s="142"/>
      <c r="E422" s="155" t="s">
        <v>17</v>
      </c>
      <c r="F422" s="143" t="s">
        <v>129</v>
      </c>
      <c r="G422" s="172">
        <f>(G454+G554)*(G$330-1)</f>
        <v>170.24116495069609</v>
      </c>
      <c r="H422" s="172">
        <f t="shared" ref="H422:AI422" si="97">(H454+H554)*(H$330-1)</f>
        <v>169.00345654722108</v>
      </c>
      <c r="I422" s="172">
        <f t="shared" si="97"/>
        <v>167.76574814374609</v>
      </c>
      <c r="J422" s="172">
        <f t="shared" si="97"/>
        <v>166.52803974027111</v>
      </c>
      <c r="K422" s="172">
        <f t="shared" si="97"/>
        <v>165.29033133679613</v>
      </c>
      <c r="L422" s="172">
        <f t="shared" si="97"/>
        <v>164.05262293332115</v>
      </c>
      <c r="M422" s="172">
        <f t="shared" si="97"/>
        <v>162.81491452984613</v>
      </c>
      <c r="N422" s="172">
        <f t="shared" si="97"/>
        <v>161.59127099459246</v>
      </c>
      <c r="O422" s="172">
        <f t="shared" si="97"/>
        <v>160.35356259111745</v>
      </c>
      <c r="P422" s="172">
        <f t="shared" si="97"/>
        <v>159.11585418764247</v>
      </c>
      <c r="Q422" s="172">
        <f t="shared" si="97"/>
        <v>157.87814578416749</v>
      </c>
      <c r="R422" s="172">
        <f t="shared" si="97"/>
        <v>156.6404373806925</v>
      </c>
      <c r="S422" s="172">
        <f t="shared" si="97"/>
        <v>155.40272897721752</v>
      </c>
      <c r="T422" s="172">
        <f t="shared" si="97"/>
        <v>154.16502057374251</v>
      </c>
      <c r="U422" s="172">
        <f t="shared" si="97"/>
        <v>152.92731217026753</v>
      </c>
      <c r="V422" s="172">
        <f t="shared" si="97"/>
        <v>151.70366863501386</v>
      </c>
      <c r="W422" s="172">
        <f t="shared" si="97"/>
        <v>150.46596023153887</v>
      </c>
      <c r="X422" s="172">
        <f t="shared" si="97"/>
        <v>149.22825182806389</v>
      </c>
      <c r="Y422" s="172">
        <f t="shared" si="97"/>
        <v>147.99054342458891</v>
      </c>
      <c r="Z422" s="172">
        <f t="shared" si="97"/>
        <v>146.75283502111392</v>
      </c>
      <c r="AA422" s="172">
        <f t="shared" si="97"/>
        <v>145.51512661763891</v>
      </c>
      <c r="AB422" s="172">
        <f t="shared" si="97"/>
        <v>144.27741821416393</v>
      </c>
      <c r="AC422" s="172">
        <f t="shared" si="97"/>
        <v>143.03970981068895</v>
      </c>
      <c r="AD422" s="172">
        <f t="shared" si="97"/>
        <v>141.81606627543525</v>
      </c>
      <c r="AE422" s="172">
        <f t="shared" si="97"/>
        <v>140.57835787196026</v>
      </c>
      <c r="AF422" s="172">
        <f t="shared" si="97"/>
        <v>139.34064946848531</v>
      </c>
      <c r="AG422" s="172">
        <f t="shared" si="97"/>
        <v>138.1029410650103</v>
      </c>
      <c r="AH422" s="172">
        <f t="shared" si="97"/>
        <v>136.86523266153532</v>
      </c>
      <c r="AI422" s="172">
        <f t="shared" si="97"/>
        <v>135.62752425806033</v>
      </c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</row>
    <row r="423" spans="4:62" ht="15" hidden="1" customHeight="1" x14ac:dyDescent="0.25">
      <c r="D423" s="142"/>
      <c r="E423" s="155" t="s">
        <v>18</v>
      </c>
      <c r="F423" s="143" t="s">
        <v>128</v>
      </c>
      <c r="G423" s="172">
        <f t="shared" ref="G423:AI423" si="98">(G455+G555)*(G$328-1)</f>
        <v>189.22873704946011</v>
      </c>
      <c r="H423" s="172">
        <f t="shared" si="98"/>
        <v>187.37217444424761</v>
      </c>
      <c r="I423" s="172">
        <f t="shared" si="98"/>
        <v>185.50154697081382</v>
      </c>
      <c r="J423" s="172">
        <f t="shared" si="98"/>
        <v>183.64498436560135</v>
      </c>
      <c r="K423" s="172">
        <f t="shared" si="98"/>
        <v>181.77435689216756</v>
      </c>
      <c r="L423" s="172">
        <f t="shared" si="98"/>
        <v>179.90372941873375</v>
      </c>
      <c r="M423" s="172">
        <f t="shared" si="98"/>
        <v>178.0471668135213</v>
      </c>
      <c r="N423" s="172">
        <f t="shared" si="98"/>
        <v>176.17653934008749</v>
      </c>
      <c r="O423" s="172">
        <f t="shared" si="98"/>
        <v>174.31997673487501</v>
      </c>
      <c r="P423" s="172">
        <f t="shared" si="98"/>
        <v>172.4493492614412</v>
      </c>
      <c r="Q423" s="172">
        <f t="shared" si="98"/>
        <v>170.59278665622875</v>
      </c>
      <c r="R423" s="172">
        <f t="shared" si="98"/>
        <v>168.72215918279494</v>
      </c>
      <c r="S423" s="172">
        <f t="shared" si="98"/>
        <v>166.85153170936115</v>
      </c>
      <c r="T423" s="172">
        <f t="shared" si="98"/>
        <v>164.99496910414865</v>
      </c>
      <c r="U423" s="172">
        <f t="shared" si="98"/>
        <v>163.60254715023933</v>
      </c>
      <c r="V423" s="172">
        <f t="shared" si="98"/>
        <v>162.19606032810864</v>
      </c>
      <c r="W423" s="172">
        <f t="shared" si="98"/>
        <v>160.80363837419927</v>
      </c>
      <c r="X423" s="172">
        <f t="shared" si="98"/>
        <v>159.41121642028995</v>
      </c>
      <c r="Y423" s="172">
        <f t="shared" si="98"/>
        <v>158.01879446638057</v>
      </c>
      <c r="Z423" s="172">
        <f t="shared" si="98"/>
        <v>156.61230764424988</v>
      </c>
      <c r="AA423" s="172">
        <f t="shared" si="98"/>
        <v>155.21988569034053</v>
      </c>
      <c r="AB423" s="172">
        <f t="shared" si="98"/>
        <v>153.82746373643118</v>
      </c>
      <c r="AC423" s="172">
        <f t="shared" si="98"/>
        <v>152.43504178252181</v>
      </c>
      <c r="AD423" s="172">
        <f t="shared" si="98"/>
        <v>151.02855496039115</v>
      </c>
      <c r="AE423" s="172">
        <f t="shared" si="98"/>
        <v>149.6361330064818</v>
      </c>
      <c r="AF423" s="172">
        <f t="shared" si="98"/>
        <v>148.24371105257242</v>
      </c>
      <c r="AG423" s="172">
        <f t="shared" si="98"/>
        <v>146.85128909866305</v>
      </c>
      <c r="AH423" s="172">
        <f t="shared" si="98"/>
        <v>145.44480227653239</v>
      </c>
      <c r="AI423" s="172">
        <f t="shared" si="98"/>
        <v>144.05238032262304</v>
      </c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</row>
    <row r="424" spans="4:62" ht="15.75" hidden="1" thickTop="1" x14ac:dyDescent="0.25">
      <c r="D424" s="142"/>
      <c r="E424" s="155" t="s">
        <v>18</v>
      </c>
      <c r="F424" s="143" t="s">
        <v>22</v>
      </c>
      <c r="G424" s="172">
        <f t="shared" ref="G424:AI424" si="99">(G456+G556)*(G$329-1)</f>
        <v>189.22873704946011</v>
      </c>
      <c r="H424" s="172">
        <f t="shared" si="99"/>
        <v>187.72379614978027</v>
      </c>
      <c r="I424" s="172">
        <f t="shared" si="99"/>
        <v>186.20479038187918</v>
      </c>
      <c r="J424" s="172">
        <f t="shared" si="99"/>
        <v>184.68578461397803</v>
      </c>
      <c r="K424" s="172">
        <f t="shared" si="99"/>
        <v>183.18084371429822</v>
      </c>
      <c r="L424" s="172">
        <f t="shared" si="99"/>
        <v>181.66183794639707</v>
      </c>
      <c r="M424" s="172">
        <f t="shared" si="99"/>
        <v>180.14283217849598</v>
      </c>
      <c r="N424" s="172">
        <f t="shared" si="99"/>
        <v>178.63789127881614</v>
      </c>
      <c r="O424" s="172">
        <f t="shared" si="99"/>
        <v>177.11888551091502</v>
      </c>
      <c r="P424" s="172">
        <f t="shared" si="99"/>
        <v>175.5998797430139</v>
      </c>
      <c r="Q424" s="172">
        <f t="shared" si="99"/>
        <v>174.09493884333409</v>
      </c>
      <c r="R424" s="172">
        <f t="shared" si="99"/>
        <v>172.57593307543297</v>
      </c>
      <c r="S424" s="172">
        <f t="shared" si="99"/>
        <v>171.05692730753185</v>
      </c>
      <c r="T424" s="172">
        <f t="shared" si="99"/>
        <v>169.55198640785204</v>
      </c>
      <c r="U424" s="172">
        <f t="shared" si="99"/>
        <v>168.27208339971315</v>
      </c>
      <c r="V424" s="172">
        <f t="shared" si="99"/>
        <v>166.99218039157421</v>
      </c>
      <c r="W424" s="172">
        <f t="shared" si="99"/>
        <v>165.71227738343532</v>
      </c>
      <c r="X424" s="172">
        <f t="shared" si="99"/>
        <v>164.41830950707509</v>
      </c>
      <c r="Y424" s="172">
        <f t="shared" si="99"/>
        <v>163.13840649893621</v>
      </c>
      <c r="Z424" s="172">
        <f t="shared" si="99"/>
        <v>161.85850349079729</v>
      </c>
      <c r="AA424" s="172">
        <f t="shared" si="99"/>
        <v>160.57860048265837</v>
      </c>
      <c r="AB424" s="172">
        <f t="shared" si="99"/>
        <v>159.29869747451946</v>
      </c>
      <c r="AC424" s="172">
        <f t="shared" si="99"/>
        <v>158.01879446638057</v>
      </c>
      <c r="AD424" s="172">
        <f t="shared" si="99"/>
        <v>156.73889145824165</v>
      </c>
      <c r="AE424" s="172">
        <f t="shared" si="99"/>
        <v>155.45898845010274</v>
      </c>
      <c r="AF424" s="172">
        <f t="shared" si="99"/>
        <v>154.17908544196385</v>
      </c>
      <c r="AG424" s="172">
        <f t="shared" si="99"/>
        <v>152.8991824338249</v>
      </c>
      <c r="AH424" s="172">
        <f t="shared" si="99"/>
        <v>151.61927942568602</v>
      </c>
      <c r="AI424" s="172">
        <f t="shared" si="99"/>
        <v>150.33937641754713</v>
      </c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</row>
    <row r="425" spans="4:62" ht="15.75" hidden="1" thickTop="1" x14ac:dyDescent="0.25">
      <c r="D425" s="142"/>
      <c r="E425" s="155" t="s">
        <v>18</v>
      </c>
      <c r="F425" s="143" t="s">
        <v>129</v>
      </c>
      <c r="G425" s="172">
        <f t="shared" ref="G425:AI425" si="100">(G457+G557)*(G$330-1)</f>
        <v>189.22873704946011</v>
      </c>
      <c r="H425" s="172">
        <f t="shared" si="100"/>
        <v>188.07541785531293</v>
      </c>
      <c r="I425" s="172">
        <f t="shared" si="100"/>
        <v>186.90803379294451</v>
      </c>
      <c r="J425" s="172">
        <f t="shared" si="100"/>
        <v>185.74064973057602</v>
      </c>
      <c r="K425" s="172">
        <f t="shared" si="100"/>
        <v>184.57326566820757</v>
      </c>
      <c r="L425" s="172">
        <f t="shared" si="100"/>
        <v>183.40588160583911</v>
      </c>
      <c r="M425" s="172">
        <f t="shared" si="100"/>
        <v>182.25256241169197</v>
      </c>
      <c r="N425" s="172">
        <f t="shared" si="100"/>
        <v>181.08517834932351</v>
      </c>
      <c r="O425" s="172">
        <f t="shared" si="100"/>
        <v>179.91779428695506</v>
      </c>
      <c r="P425" s="172">
        <f t="shared" si="100"/>
        <v>178.75041022458663</v>
      </c>
      <c r="Q425" s="172">
        <f t="shared" si="100"/>
        <v>177.59709103043946</v>
      </c>
      <c r="R425" s="172">
        <f t="shared" si="100"/>
        <v>176.42970696807103</v>
      </c>
      <c r="S425" s="172">
        <f t="shared" si="100"/>
        <v>175.26232290570255</v>
      </c>
      <c r="T425" s="172">
        <f t="shared" si="100"/>
        <v>174.09493884333409</v>
      </c>
      <c r="U425" s="172">
        <f t="shared" si="100"/>
        <v>172.92755478096564</v>
      </c>
      <c r="V425" s="172">
        <f t="shared" si="100"/>
        <v>171.77423558681849</v>
      </c>
      <c r="W425" s="172">
        <f t="shared" si="100"/>
        <v>170.60685152445004</v>
      </c>
      <c r="X425" s="172">
        <f t="shared" si="100"/>
        <v>169.43946746208158</v>
      </c>
      <c r="Y425" s="172">
        <f t="shared" si="100"/>
        <v>168.27208339971315</v>
      </c>
      <c r="Z425" s="172">
        <f t="shared" si="100"/>
        <v>167.11876420556598</v>
      </c>
      <c r="AA425" s="172">
        <f t="shared" si="100"/>
        <v>165.95138014319755</v>
      </c>
      <c r="AB425" s="172">
        <f t="shared" si="100"/>
        <v>164.78399608082907</v>
      </c>
      <c r="AC425" s="172">
        <f t="shared" si="100"/>
        <v>163.61661201846061</v>
      </c>
      <c r="AD425" s="172">
        <f t="shared" si="100"/>
        <v>162.44922795609216</v>
      </c>
      <c r="AE425" s="172">
        <f t="shared" si="100"/>
        <v>161.29590876194501</v>
      </c>
      <c r="AF425" s="172">
        <f t="shared" si="100"/>
        <v>160.12852469957656</v>
      </c>
      <c r="AG425" s="172">
        <f t="shared" si="100"/>
        <v>158.9611406372081</v>
      </c>
      <c r="AH425" s="172">
        <f t="shared" si="100"/>
        <v>157.79375657483968</v>
      </c>
      <c r="AI425" s="172">
        <f t="shared" si="100"/>
        <v>156.6404373806925</v>
      </c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</row>
    <row r="426" spans="4:62" ht="15.75" hidden="1" thickTop="1" x14ac:dyDescent="0.25">
      <c r="D426" s="142"/>
      <c r="E426" s="155" t="s">
        <v>141</v>
      </c>
      <c r="F426" s="143" t="s">
        <v>128</v>
      </c>
      <c r="G426" s="172">
        <f t="shared" ref="G426:AI426" si="101">(G458+G558)*(G$328-1)</f>
        <v>193.87014356249131</v>
      </c>
      <c r="H426" s="172">
        <f t="shared" si="101"/>
        <v>191.64789438352483</v>
      </c>
      <c r="I426" s="172">
        <f t="shared" si="101"/>
        <v>189.42564520455838</v>
      </c>
      <c r="J426" s="172">
        <f t="shared" si="101"/>
        <v>187.20339602559193</v>
      </c>
      <c r="K426" s="172">
        <f t="shared" si="101"/>
        <v>184.98114684662548</v>
      </c>
      <c r="L426" s="172">
        <f t="shared" si="101"/>
        <v>182.75889766765903</v>
      </c>
      <c r="M426" s="172">
        <f t="shared" si="101"/>
        <v>180.53664848869255</v>
      </c>
      <c r="N426" s="172">
        <f t="shared" si="101"/>
        <v>178.3143993097261</v>
      </c>
      <c r="O426" s="172">
        <f t="shared" si="101"/>
        <v>176.09215013075965</v>
      </c>
      <c r="P426" s="172">
        <f t="shared" si="101"/>
        <v>173.8699009517932</v>
      </c>
      <c r="Q426" s="172">
        <f t="shared" si="101"/>
        <v>171.66171664104803</v>
      </c>
      <c r="R426" s="172">
        <f t="shared" si="101"/>
        <v>169.43946746208158</v>
      </c>
      <c r="S426" s="172">
        <f t="shared" si="101"/>
        <v>167.21721828311516</v>
      </c>
      <c r="T426" s="172">
        <f t="shared" si="101"/>
        <v>164.99496910414865</v>
      </c>
      <c r="U426" s="172">
        <f t="shared" si="101"/>
        <v>163.60254715023933</v>
      </c>
      <c r="V426" s="172">
        <f t="shared" si="101"/>
        <v>162.19606032810864</v>
      </c>
      <c r="W426" s="172">
        <f t="shared" si="101"/>
        <v>160.80363837419927</v>
      </c>
      <c r="X426" s="172">
        <f t="shared" si="101"/>
        <v>159.41121642028995</v>
      </c>
      <c r="Y426" s="172">
        <f t="shared" si="101"/>
        <v>158.01879446638057</v>
      </c>
      <c r="Z426" s="172">
        <f t="shared" si="101"/>
        <v>156.61230764424988</v>
      </c>
      <c r="AA426" s="172">
        <f t="shared" si="101"/>
        <v>155.21988569034053</v>
      </c>
      <c r="AB426" s="172">
        <f t="shared" si="101"/>
        <v>153.82746373643118</v>
      </c>
      <c r="AC426" s="172">
        <f t="shared" si="101"/>
        <v>152.43504178252181</v>
      </c>
      <c r="AD426" s="172">
        <f t="shared" si="101"/>
        <v>151.02855496039115</v>
      </c>
      <c r="AE426" s="172">
        <f t="shared" si="101"/>
        <v>149.6361330064818</v>
      </c>
      <c r="AF426" s="172">
        <f t="shared" si="101"/>
        <v>148.24371105257242</v>
      </c>
      <c r="AG426" s="172">
        <f t="shared" si="101"/>
        <v>146.85128909866305</v>
      </c>
      <c r="AH426" s="172">
        <f t="shared" si="101"/>
        <v>145.44480227653239</v>
      </c>
      <c r="AI426" s="172">
        <f t="shared" si="101"/>
        <v>144.05238032262304</v>
      </c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</row>
    <row r="427" spans="4:62" ht="15.75" hidden="1" thickTop="1" x14ac:dyDescent="0.25">
      <c r="D427" s="142"/>
      <c r="E427" s="155" t="s">
        <v>141</v>
      </c>
      <c r="F427" s="143" t="s">
        <v>22</v>
      </c>
      <c r="G427" s="172">
        <f t="shared" ref="G427:AI427" si="102">(G459+G559)*(G$329-1)</f>
        <v>193.87014356249131</v>
      </c>
      <c r="H427" s="172">
        <f t="shared" si="102"/>
        <v>192.15422963949189</v>
      </c>
      <c r="I427" s="172">
        <f t="shared" si="102"/>
        <v>190.45238058471375</v>
      </c>
      <c r="J427" s="172">
        <f t="shared" si="102"/>
        <v>188.73646666171436</v>
      </c>
      <c r="K427" s="172">
        <f t="shared" si="102"/>
        <v>187.03461760693625</v>
      </c>
      <c r="L427" s="172">
        <f t="shared" si="102"/>
        <v>185.31870368393683</v>
      </c>
      <c r="M427" s="172">
        <f t="shared" si="102"/>
        <v>183.61685462915872</v>
      </c>
      <c r="N427" s="172">
        <f t="shared" si="102"/>
        <v>181.9009407061593</v>
      </c>
      <c r="O427" s="172">
        <f t="shared" si="102"/>
        <v>180.1990916513812</v>
      </c>
      <c r="P427" s="172">
        <f t="shared" si="102"/>
        <v>178.48317772838178</v>
      </c>
      <c r="Q427" s="172">
        <f t="shared" si="102"/>
        <v>176.7813286736037</v>
      </c>
      <c r="R427" s="172">
        <f t="shared" si="102"/>
        <v>175.06541475060428</v>
      </c>
      <c r="S427" s="172">
        <f t="shared" si="102"/>
        <v>173.36356569582614</v>
      </c>
      <c r="T427" s="172">
        <f t="shared" si="102"/>
        <v>171.64765177282675</v>
      </c>
      <c r="U427" s="172">
        <f t="shared" si="102"/>
        <v>170.35368389646652</v>
      </c>
      <c r="V427" s="172">
        <f t="shared" si="102"/>
        <v>169.05971602010629</v>
      </c>
      <c r="W427" s="172">
        <f t="shared" si="102"/>
        <v>167.76574814374609</v>
      </c>
      <c r="X427" s="172">
        <f t="shared" si="102"/>
        <v>166.47178026738587</v>
      </c>
      <c r="Y427" s="172">
        <f t="shared" si="102"/>
        <v>165.17781239102567</v>
      </c>
      <c r="Z427" s="172">
        <f t="shared" si="102"/>
        <v>163.88384451466544</v>
      </c>
      <c r="AA427" s="172">
        <f t="shared" si="102"/>
        <v>162.57581177008393</v>
      </c>
      <c r="AB427" s="172">
        <f t="shared" si="102"/>
        <v>161.28184389372373</v>
      </c>
      <c r="AC427" s="172">
        <f t="shared" si="102"/>
        <v>159.9878760173635</v>
      </c>
      <c r="AD427" s="172">
        <f t="shared" si="102"/>
        <v>158.69390814100328</v>
      </c>
      <c r="AE427" s="172">
        <f t="shared" si="102"/>
        <v>157.39994026464305</v>
      </c>
      <c r="AF427" s="172">
        <f t="shared" si="102"/>
        <v>156.10597238828288</v>
      </c>
      <c r="AG427" s="172">
        <f t="shared" si="102"/>
        <v>154.81200451192265</v>
      </c>
      <c r="AH427" s="172">
        <f t="shared" si="102"/>
        <v>153.50397176734114</v>
      </c>
      <c r="AI427" s="172">
        <f t="shared" si="102"/>
        <v>152.21000389098091</v>
      </c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</row>
    <row r="428" spans="4:62" ht="15.75" hidden="1" thickTop="1" x14ac:dyDescent="0.25">
      <c r="D428" s="142"/>
      <c r="E428" s="155" t="s">
        <v>141</v>
      </c>
      <c r="F428" s="143" t="s">
        <v>129</v>
      </c>
      <c r="G428" s="172">
        <f t="shared" ref="G428:AI428" si="103">(G460+G560)*(G$330-1)</f>
        <v>193.87014356249131</v>
      </c>
      <c r="H428" s="172">
        <f t="shared" si="103"/>
        <v>192.67462976368023</v>
      </c>
      <c r="I428" s="172">
        <f t="shared" si="103"/>
        <v>191.47911596486918</v>
      </c>
      <c r="J428" s="172">
        <f t="shared" si="103"/>
        <v>190.26953729783676</v>
      </c>
      <c r="K428" s="172">
        <f t="shared" si="103"/>
        <v>189.07402349902571</v>
      </c>
      <c r="L428" s="172">
        <f t="shared" si="103"/>
        <v>187.87850970021464</v>
      </c>
      <c r="M428" s="172">
        <f t="shared" si="103"/>
        <v>186.68299590140356</v>
      </c>
      <c r="N428" s="172">
        <f t="shared" si="103"/>
        <v>185.48748210259251</v>
      </c>
      <c r="O428" s="172">
        <f t="shared" si="103"/>
        <v>184.29196830378143</v>
      </c>
      <c r="P428" s="172">
        <f t="shared" si="103"/>
        <v>183.09645450497038</v>
      </c>
      <c r="Q428" s="172">
        <f t="shared" si="103"/>
        <v>181.9009407061593</v>
      </c>
      <c r="R428" s="172">
        <f t="shared" si="103"/>
        <v>180.70542690734823</v>
      </c>
      <c r="S428" s="172">
        <f t="shared" si="103"/>
        <v>179.50991310853718</v>
      </c>
      <c r="T428" s="172">
        <f t="shared" si="103"/>
        <v>178.3143993097261</v>
      </c>
      <c r="U428" s="172">
        <f t="shared" si="103"/>
        <v>177.11888551091502</v>
      </c>
      <c r="V428" s="172">
        <f t="shared" si="103"/>
        <v>175.92337171210397</v>
      </c>
      <c r="W428" s="172">
        <f t="shared" si="103"/>
        <v>174.72785791329289</v>
      </c>
      <c r="X428" s="172">
        <f t="shared" si="103"/>
        <v>173.53234411448182</v>
      </c>
      <c r="Y428" s="172">
        <f t="shared" si="103"/>
        <v>172.33683031567077</v>
      </c>
      <c r="Z428" s="172">
        <f t="shared" si="103"/>
        <v>171.14131651685969</v>
      </c>
      <c r="AA428" s="172">
        <f t="shared" si="103"/>
        <v>169.94580271804861</v>
      </c>
      <c r="AB428" s="172">
        <f t="shared" si="103"/>
        <v>168.75028891923756</v>
      </c>
      <c r="AC428" s="172">
        <f t="shared" si="103"/>
        <v>167.55477512042648</v>
      </c>
      <c r="AD428" s="172">
        <f t="shared" si="103"/>
        <v>166.35926132161541</v>
      </c>
      <c r="AE428" s="172">
        <f t="shared" si="103"/>
        <v>165.14968265458305</v>
      </c>
      <c r="AF428" s="172">
        <f t="shared" si="103"/>
        <v>163.954168855772</v>
      </c>
      <c r="AG428" s="172">
        <f t="shared" si="103"/>
        <v>162.75865505696092</v>
      </c>
      <c r="AH428" s="172">
        <f t="shared" si="103"/>
        <v>161.56314125814984</v>
      </c>
      <c r="AI428" s="172">
        <f t="shared" si="103"/>
        <v>160.36762745933879</v>
      </c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</row>
    <row r="429" spans="4:62" ht="15.75" hidden="1" thickTop="1" x14ac:dyDescent="0.25">
      <c r="D429" s="142"/>
      <c r="E429" s="155" t="s">
        <v>20</v>
      </c>
      <c r="F429" s="143" t="s">
        <v>128</v>
      </c>
      <c r="G429" s="172">
        <f t="shared" ref="G429:AI429" si="104">(G461+G561)*(G$328-1)</f>
        <v>222.52028012929298</v>
      </c>
      <c r="H429" s="172">
        <f t="shared" si="104"/>
        <v>220.93095002028534</v>
      </c>
      <c r="I429" s="172">
        <f t="shared" si="104"/>
        <v>219.35568477949897</v>
      </c>
      <c r="J429" s="172">
        <f t="shared" si="104"/>
        <v>217.76635467049132</v>
      </c>
      <c r="K429" s="172">
        <f t="shared" si="104"/>
        <v>216.19108942970499</v>
      </c>
      <c r="L429" s="172">
        <f t="shared" si="104"/>
        <v>214.60175932069734</v>
      </c>
      <c r="M429" s="172">
        <f t="shared" si="104"/>
        <v>213.02649407991098</v>
      </c>
      <c r="N429" s="172">
        <f t="shared" si="104"/>
        <v>211.43716397090333</v>
      </c>
      <c r="O429" s="172">
        <f t="shared" si="104"/>
        <v>209.84783386189568</v>
      </c>
      <c r="P429" s="172">
        <f t="shared" si="104"/>
        <v>208.27256862110931</v>
      </c>
      <c r="Q429" s="172">
        <f t="shared" si="104"/>
        <v>206.68323851210167</v>
      </c>
      <c r="R429" s="172">
        <f t="shared" si="104"/>
        <v>205.10797327131533</v>
      </c>
      <c r="S429" s="172">
        <f t="shared" si="104"/>
        <v>203.51864316230768</v>
      </c>
      <c r="T429" s="172">
        <f t="shared" si="104"/>
        <v>201.94337792152132</v>
      </c>
      <c r="U429" s="172">
        <f t="shared" si="104"/>
        <v>200.1993342620793</v>
      </c>
      <c r="V429" s="172">
        <f t="shared" si="104"/>
        <v>198.45529060263726</v>
      </c>
      <c r="W429" s="172">
        <f t="shared" si="104"/>
        <v>196.72531181141656</v>
      </c>
      <c r="X429" s="172">
        <f t="shared" si="104"/>
        <v>194.98126815197452</v>
      </c>
      <c r="Y429" s="172">
        <f t="shared" si="104"/>
        <v>193.2372244925325</v>
      </c>
      <c r="Z429" s="172">
        <f t="shared" si="104"/>
        <v>191.50724570131175</v>
      </c>
      <c r="AA429" s="172">
        <f t="shared" si="104"/>
        <v>189.76320204186976</v>
      </c>
      <c r="AB429" s="172">
        <f t="shared" si="104"/>
        <v>188.01915838242772</v>
      </c>
      <c r="AC429" s="172">
        <f t="shared" si="104"/>
        <v>186.28917959120699</v>
      </c>
      <c r="AD429" s="172">
        <f t="shared" si="104"/>
        <v>184.54513593176495</v>
      </c>
      <c r="AE429" s="172">
        <f t="shared" si="104"/>
        <v>182.80109227232293</v>
      </c>
      <c r="AF429" s="172">
        <f t="shared" si="104"/>
        <v>181.07111348110223</v>
      </c>
      <c r="AG429" s="172">
        <f t="shared" si="104"/>
        <v>179.32706982166019</v>
      </c>
      <c r="AH429" s="172">
        <f t="shared" si="104"/>
        <v>177.59709103043946</v>
      </c>
      <c r="AI429" s="172">
        <f t="shared" si="104"/>
        <v>175.85304737099742</v>
      </c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</row>
    <row r="430" spans="4:62" ht="15.75" hidden="1" thickTop="1" x14ac:dyDescent="0.25">
      <c r="D430" s="142"/>
      <c r="E430" s="155" t="s">
        <v>20</v>
      </c>
      <c r="F430" s="143" t="s">
        <v>22</v>
      </c>
      <c r="G430" s="172">
        <f t="shared" ref="G430:AI430" si="105">(G462+G562)*(G$329-1)</f>
        <v>222.52028012929298</v>
      </c>
      <c r="H430" s="172">
        <f t="shared" si="105"/>
        <v>221.02940409783449</v>
      </c>
      <c r="I430" s="172">
        <f t="shared" si="105"/>
        <v>219.5525929345973</v>
      </c>
      <c r="J430" s="172">
        <f t="shared" si="105"/>
        <v>218.0617169031388</v>
      </c>
      <c r="K430" s="172">
        <f t="shared" si="105"/>
        <v>216.58490573990159</v>
      </c>
      <c r="L430" s="172">
        <f t="shared" si="105"/>
        <v>215.09402970844306</v>
      </c>
      <c r="M430" s="172">
        <f t="shared" si="105"/>
        <v>213.60315367698456</v>
      </c>
      <c r="N430" s="172">
        <f t="shared" si="105"/>
        <v>212.12634251374737</v>
      </c>
      <c r="O430" s="172">
        <f t="shared" si="105"/>
        <v>210.63546648228885</v>
      </c>
      <c r="P430" s="172">
        <f t="shared" si="105"/>
        <v>209.14459045083035</v>
      </c>
      <c r="Q430" s="172">
        <f t="shared" si="105"/>
        <v>207.66777928759313</v>
      </c>
      <c r="R430" s="172">
        <f t="shared" si="105"/>
        <v>206.17690325613466</v>
      </c>
      <c r="S430" s="172">
        <f t="shared" si="105"/>
        <v>204.70009209289745</v>
      </c>
      <c r="T430" s="172">
        <f t="shared" si="105"/>
        <v>203.20921606143892</v>
      </c>
      <c r="U430" s="172">
        <f t="shared" si="105"/>
        <v>201.6480156888739</v>
      </c>
      <c r="V430" s="172">
        <f t="shared" si="105"/>
        <v>200.08681531630884</v>
      </c>
      <c r="W430" s="172">
        <f t="shared" si="105"/>
        <v>198.51155007552251</v>
      </c>
      <c r="X430" s="172">
        <f t="shared" si="105"/>
        <v>196.95034970295745</v>
      </c>
      <c r="Y430" s="172">
        <f t="shared" si="105"/>
        <v>195.38914933039243</v>
      </c>
      <c r="Z430" s="172">
        <f t="shared" si="105"/>
        <v>193.82794895782737</v>
      </c>
      <c r="AA430" s="172">
        <f t="shared" si="105"/>
        <v>192.26674858526232</v>
      </c>
      <c r="AB430" s="172">
        <f t="shared" si="105"/>
        <v>190.70554821269729</v>
      </c>
      <c r="AC430" s="172">
        <f t="shared" si="105"/>
        <v>189.14434784013224</v>
      </c>
      <c r="AD430" s="172">
        <f t="shared" si="105"/>
        <v>187.56908259934588</v>
      </c>
      <c r="AE430" s="172">
        <f t="shared" si="105"/>
        <v>186.00788222678085</v>
      </c>
      <c r="AF430" s="172">
        <f t="shared" si="105"/>
        <v>184.44668185421583</v>
      </c>
      <c r="AG430" s="172">
        <f t="shared" si="105"/>
        <v>182.88548148165077</v>
      </c>
      <c r="AH430" s="172">
        <f t="shared" si="105"/>
        <v>181.32428110908575</v>
      </c>
      <c r="AI430" s="172">
        <f t="shared" si="105"/>
        <v>179.76308073652069</v>
      </c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</row>
    <row r="431" spans="4:62" ht="15.75" hidden="1" thickTop="1" x14ac:dyDescent="0.25">
      <c r="D431" s="142"/>
      <c r="E431" s="155" t="s">
        <v>20</v>
      </c>
      <c r="F431" s="143" t="s">
        <v>129</v>
      </c>
      <c r="G431" s="172">
        <f t="shared" ref="G431:AI431" si="106">(G463+G563)*(G$330-1)</f>
        <v>222.52028012929298</v>
      </c>
      <c r="H431" s="172">
        <f t="shared" si="106"/>
        <v>221.12785817538364</v>
      </c>
      <c r="I431" s="172">
        <f t="shared" si="106"/>
        <v>219.7495010896956</v>
      </c>
      <c r="J431" s="172">
        <f t="shared" si="106"/>
        <v>218.35707913578622</v>
      </c>
      <c r="K431" s="172">
        <f t="shared" si="106"/>
        <v>216.96465718187685</v>
      </c>
      <c r="L431" s="172">
        <f t="shared" si="106"/>
        <v>215.58630009618881</v>
      </c>
      <c r="M431" s="172">
        <f t="shared" si="106"/>
        <v>214.19387814227946</v>
      </c>
      <c r="N431" s="172">
        <f t="shared" si="106"/>
        <v>212.80145618837008</v>
      </c>
      <c r="O431" s="172">
        <f t="shared" si="106"/>
        <v>211.42309910268204</v>
      </c>
      <c r="P431" s="172">
        <f t="shared" si="106"/>
        <v>210.03067714877267</v>
      </c>
      <c r="Q431" s="172">
        <f t="shared" si="106"/>
        <v>208.63825519486332</v>
      </c>
      <c r="R431" s="172">
        <f t="shared" si="106"/>
        <v>207.25989810917525</v>
      </c>
      <c r="S431" s="172">
        <f t="shared" si="106"/>
        <v>205.8674761552659</v>
      </c>
      <c r="T431" s="172">
        <f t="shared" si="106"/>
        <v>204.47505420135653</v>
      </c>
      <c r="U431" s="172">
        <f t="shared" si="106"/>
        <v>203.09669711566846</v>
      </c>
      <c r="V431" s="172">
        <f t="shared" si="106"/>
        <v>201.70427516175911</v>
      </c>
      <c r="W431" s="172">
        <f t="shared" si="106"/>
        <v>200.31185320784977</v>
      </c>
      <c r="X431" s="172">
        <f t="shared" si="106"/>
        <v>198.9334961221617</v>
      </c>
      <c r="Y431" s="172">
        <f t="shared" si="106"/>
        <v>197.54107416825232</v>
      </c>
      <c r="Z431" s="172">
        <f t="shared" si="106"/>
        <v>196.14865221434297</v>
      </c>
      <c r="AA431" s="172">
        <f t="shared" si="106"/>
        <v>194.77029512865491</v>
      </c>
      <c r="AB431" s="172">
        <f t="shared" si="106"/>
        <v>193.37787317474556</v>
      </c>
      <c r="AC431" s="172">
        <f t="shared" si="106"/>
        <v>191.98545122083621</v>
      </c>
      <c r="AD431" s="172">
        <f t="shared" si="106"/>
        <v>190.60709413514815</v>
      </c>
      <c r="AE431" s="172">
        <f t="shared" si="106"/>
        <v>189.21467218123877</v>
      </c>
      <c r="AF431" s="172">
        <f t="shared" si="106"/>
        <v>187.82225022732942</v>
      </c>
      <c r="AG431" s="172">
        <f t="shared" si="106"/>
        <v>186.44389314164135</v>
      </c>
      <c r="AH431" s="172">
        <f t="shared" si="106"/>
        <v>185.05147118773201</v>
      </c>
      <c r="AI431" s="172">
        <f t="shared" si="106"/>
        <v>183.65904923382263</v>
      </c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</row>
    <row r="432" spans="4:62" ht="15.75" hidden="1" thickTop="1" x14ac:dyDescent="0.25">
      <c r="D432" s="142"/>
      <c r="E432" s="155" t="s">
        <v>142</v>
      </c>
      <c r="F432" s="143" t="s">
        <v>128</v>
      </c>
      <c r="G432" s="172">
        <f t="shared" ref="G432:AI432" si="107">(G464+G564)*(G$328-1)</f>
        <v>387.71215738853994</v>
      </c>
      <c r="H432" s="172">
        <f t="shared" si="107"/>
        <v>377.02285754034688</v>
      </c>
      <c r="I432" s="172">
        <f t="shared" si="107"/>
        <v>366.3476225603751</v>
      </c>
      <c r="J432" s="172">
        <f t="shared" si="107"/>
        <v>355.65832271218204</v>
      </c>
      <c r="K432" s="172">
        <f t="shared" si="107"/>
        <v>344.98308773221032</v>
      </c>
      <c r="L432" s="172">
        <f t="shared" si="107"/>
        <v>334.30785275223849</v>
      </c>
      <c r="M432" s="172">
        <f t="shared" si="107"/>
        <v>323.61855290404543</v>
      </c>
      <c r="N432" s="172">
        <f t="shared" si="107"/>
        <v>312.94331792407365</v>
      </c>
      <c r="O432" s="172">
        <f t="shared" si="107"/>
        <v>302.25401807588059</v>
      </c>
      <c r="P432" s="172">
        <f t="shared" si="107"/>
        <v>291.57878309590882</v>
      </c>
      <c r="Q432" s="172">
        <f t="shared" si="107"/>
        <v>280.8894832477157</v>
      </c>
      <c r="R432" s="172">
        <f t="shared" si="107"/>
        <v>270.21424826774398</v>
      </c>
      <c r="S432" s="172">
        <f t="shared" si="107"/>
        <v>259.52494841955087</v>
      </c>
      <c r="T432" s="172">
        <f t="shared" si="107"/>
        <v>248.84971343957909</v>
      </c>
      <c r="U432" s="172">
        <f t="shared" si="107"/>
        <v>246.00861005887515</v>
      </c>
      <c r="V432" s="172">
        <f t="shared" si="107"/>
        <v>243.16750667817124</v>
      </c>
      <c r="W432" s="172">
        <f t="shared" si="107"/>
        <v>240.32640329746727</v>
      </c>
      <c r="X432" s="172">
        <f t="shared" si="107"/>
        <v>237.49936478498461</v>
      </c>
      <c r="Y432" s="172">
        <f t="shared" si="107"/>
        <v>234.65826140428069</v>
      </c>
      <c r="Z432" s="172">
        <f t="shared" si="107"/>
        <v>231.81715802357672</v>
      </c>
      <c r="AA432" s="172">
        <f t="shared" si="107"/>
        <v>228.97605464287278</v>
      </c>
      <c r="AB432" s="172">
        <f t="shared" si="107"/>
        <v>226.14901613039015</v>
      </c>
      <c r="AC432" s="172">
        <f t="shared" si="107"/>
        <v>223.30791274968618</v>
      </c>
      <c r="AD432" s="172">
        <f t="shared" si="107"/>
        <v>220.46680936898224</v>
      </c>
      <c r="AE432" s="172">
        <f t="shared" si="107"/>
        <v>217.62570598827827</v>
      </c>
      <c r="AF432" s="172">
        <f t="shared" si="107"/>
        <v>214.78460260757433</v>
      </c>
      <c r="AG432" s="172">
        <f t="shared" si="107"/>
        <v>211.9575640950917</v>
      </c>
      <c r="AH432" s="172">
        <f t="shared" si="107"/>
        <v>209.11646071438773</v>
      </c>
      <c r="AI432" s="172">
        <f t="shared" si="107"/>
        <v>206.27535733368379</v>
      </c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</row>
    <row r="433" spans="4:62" ht="15.75" hidden="1" thickTop="1" x14ac:dyDescent="0.25">
      <c r="D433" s="142"/>
      <c r="E433" s="155" t="s">
        <v>142</v>
      </c>
      <c r="F433" s="143" t="s">
        <v>22</v>
      </c>
      <c r="G433" s="172">
        <f t="shared" ref="G433:AI433" si="108">(G465+G565)*(G$329-1)</f>
        <v>387.71215738853994</v>
      </c>
      <c r="H433" s="172">
        <f t="shared" si="108"/>
        <v>380.58126920033749</v>
      </c>
      <c r="I433" s="172">
        <f t="shared" si="108"/>
        <v>373.45038101213498</v>
      </c>
      <c r="J433" s="172">
        <f t="shared" si="108"/>
        <v>366.31949282393253</v>
      </c>
      <c r="K433" s="172">
        <f t="shared" si="108"/>
        <v>359.18860463573003</v>
      </c>
      <c r="L433" s="172">
        <f t="shared" si="108"/>
        <v>352.05771644752753</v>
      </c>
      <c r="M433" s="172">
        <f t="shared" si="108"/>
        <v>344.91276339110379</v>
      </c>
      <c r="N433" s="172">
        <f t="shared" si="108"/>
        <v>337.78187520290123</v>
      </c>
      <c r="O433" s="172">
        <f t="shared" si="108"/>
        <v>330.65098701469879</v>
      </c>
      <c r="P433" s="172">
        <f t="shared" si="108"/>
        <v>323.52009882649628</v>
      </c>
      <c r="Q433" s="172">
        <f t="shared" si="108"/>
        <v>316.38921063829378</v>
      </c>
      <c r="R433" s="172">
        <f t="shared" si="108"/>
        <v>309.25832245009133</v>
      </c>
      <c r="S433" s="172">
        <f t="shared" si="108"/>
        <v>302.12743426188882</v>
      </c>
      <c r="T433" s="172">
        <f t="shared" si="108"/>
        <v>294.99654607368632</v>
      </c>
      <c r="U433" s="172">
        <f t="shared" si="108"/>
        <v>291.7897561192284</v>
      </c>
      <c r="V433" s="172">
        <f t="shared" si="108"/>
        <v>288.58296616477048</v>
      </c>
      <c r="W433" s="172">
        <f t="shared" si="108"/>
        <v>285.36211134209128</v>
      </c>
      <c r="X433" s="172">
        <f t="shared" si="108"/>
        <v>282.15532138763331</v>
      </c>
      <c r="Y433" s="172">
        <f t="shared" si="108"/>
        <v>278.94853143317539</v>
      </c>
      <c r="Z433" s="172">
        <f t="shared" si="108"/>
        <v>275.74174147871747</v>
      </c>
      <c r="AA433" s="172">
        <f t="shared" si="108"/>
        <v>272.52088665603821</v>
      </c>
      <c r="AB433" s="172">
        <f t="shared" si="108"/>
        <v>269.3140967015803</v>
      </c>
      <c r="AC433" s="172">
        <f t="shared" si="108"/>
        <v>266.10730674712238</v>
      </c>
      <c r="AD433" s="172">
        <f t="shared" si="108"/>
        <v>262.90051679266446</v>
      </c>
      <c r="AE433" s="172">
        <f t="shared" si="108"/>
        <v>259.6937268382066</v>
      </c>
      <c r="AF433" s="172">
        <f t="shared" si="108"/>
        <v>256.47287201552734</v>
      </c>
      <c r="AG433" s="172">
        <f t="shared" si="108"/>
        <v>253.26608206106943</v>
      </c>
      <c r="AH433" s="172">
        <f t="shared" si="108"/>
        <v>250.05929210661151</v>
      </c>
      <c r="AI433" s="172">
        <f t="shared" si="108"/>
        <v>246.85250215215353</v>
      </c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</row>
    <row r="434" spans="4:62" ht="15.75" hidden="1" thickTop="1" x14ac:dyDescent="0.25">
      <c r="D434" s="142"/>
      <c r="E434" s="155" t="s">
        <v>142</v>
      </c>
      <c r="F434" s="143" t="s">
        <v>129</v>
      </c>
      <c r="G434" s="172">
        <f t="shared" ref="G434:AI434" si="109">(G466+G566)*(G$330-1)</f>
        <v>387.71215738853994</v>
      </c>
      <c r="H434" s="172">
        <f t="shared" si="109"/>
        <v>384.12561599210676</v>
      </c>
      <c r="I434" s="172">
        <f t="shared" si="109"/>
        <v>380.55313946389487</v>
      </c>
      <c r="J434" s="172">
        <f t="shared" si="109"/>
        <v>376.96659806746163</v>
      </c>
      <c r="K434" s="172">
        <f t="shared" si="109"/>
        <v>373.38005667102846</v>
      </c>
      <c r="L434" s="172">
        <f t="shared" si="109"/>
        <v>369.80758014281662</v>
      </c>
      <c r="M434" s="172">
        <f t="shared" si="109"/>
        <v>366.22103874638339</v>
      </c>
      <c r="N434" s="172">
        <f t="shared" si="109"/>
        <v>362.63449734995021</v>
      </c>
      <c r="O434" s="172">
        <f t="shared" si="109"/>
        <v>359.06202082173826</v>
      </c>
      <c r="P434" s="172">
        <f t="shared" si="109"/>
        <v>355.47547942530508</v>
      </c>
      <c r="Q434" s="172">
        <f t="shared" si="109"/>
        <v>351.88893802887185</v>
      </c>
      <c r="R434" s="172">
        <f t="shared" si="109"/>
        <v>348.31646150065995</v>
      </c>
      <c r="S434" s="172">
        <f t="shared" si="109"/>
        <v>344.72992010422678</v>
      </c>
      <c r="T434" s="172">
        <f t="shared" si="109"/>
        <v>341.14337870779354</v>
      </c>
      <c r="U434" s="172">
        <f t="shared" si="109"/>
        <v>337.57090217958165</v>
      </c>
      <c r="V434" s="172">
        <f t="shared" si="109"/>
        <v>333.98436078314842</v>
      </c>
      <c r="W434" s="172">
        <f t="shared" si="109"/>
        <v>330.39781938671524</v>
      </c>
      <c r="X434" s="172">
        <f t="shared" si="109"/>
        <v>326.82534285850335</v>
      </c>
      <c r="Y434" s="172">
        <f t="shared" si="109"/>
        <v>323.23880146207011</v>
      </c>
      <c r="Z434" s="172">
        <f t="shared" si="109"/>
        <v>319.65226006563694</v>
      </c>
      <c r="AA434" s="172">
        <f t="shared" si="109"/>
        <v>316.07978353742504</v>
      </c>
      <c r="AB434" s="172">
        <f t="shared" si="109"/>
        <v>312.49324214099187</v>
      </c>
      <c r="AC434" s="172">
        <f t="shared" si="109"/>
        <v>308.90670074455869</v>
      </c>
      <c r="AD434" s="172">
        <f t="shared" si="109"/>
        <v>305.33422421634674</v>
      </c>
      <c r="AE434" s="172">
        <f t="shared" si="109"/>
        <v>301.74768281991356</v>
      </c>
      <c r="AF434" s="172">
        <f t="shared" si="109"/>
        <v>298.16114142348033</v>
      </c>
      <c r="AG434" s="172">
        <f t="shared" si="109"/>
        <v>294.58866489526844</v>
      </c>
      <c r="AH434" s="172">
        <f t="shared" si="109"/>
        <v>291.00212349883526</v>
      </c>
      <c r="AI434" s="172">
        <f t="shared" si="109"/>
        <v>287.41558210240203</v>
      </c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</row>
    <row r="435" spans="4:62" ht="15.75" hidden="1" thickTop="1" x14ac:dyDescent="0.25">
      <c r="D435" s="142"/>
      <c r="E435" s="155" t="s">
        <v>143</v>
      </c>
      <c r="F435" s="143" t="s">
        <v>128</v>
      </c>
      <c r="G435" s="172">
        <f t="shared" ref="G435:AI435" si="110">(G467+G567)*(G$328-1)</f>
        <v>369.07620699530861</v>
      </c>
      <c r="H435" s="172">
        <f t="shared" si="110"/>
        <v>359.83558857391012</v>
      </c>
      <c r="I435" s="172">
        <f t="shared" si="110"/>
        <v>350.58090528429034</v>
      </c>
      <c r="J435" s="172">
        <f t="shared" si="110"/>
        <v>341.34028686289184</v>
      </c>
      <c r="K435" s="172">
        <f t="shared" si="110"/>
        <v>332.08560357327201</v>
      </c>
      <c r="L435" s="172">
        <f t="shared" si="110"/>
        <v>322.83092028365229</v>
      </c>
      <c r="M435" s="172">
        <f t="shared" si="110"/>
        <v>313.59030186225374</v>
      </c>
      <c r="N435" s="172">
        <f t="shared" si="110"/>
        <v>304.33561857263402</v>
      </c>
      <c r="O435" s="172">
        <f t="shared" si="110"/>
        <v>295.09500015123547</v>
      </c>
      <c r="P435" s="172">
        <f t="shared" si="110"/>
        <v>285.84031686161569</v>
      </c>
      <c r="Q435" s="172">
        <f t="shared" si="110"/>
        <v>276.58563357199586</v>
      </c>
      <c r="R435" s="172">
        <f t="shared" si="110"/>
        <v>267.34501515059736</v>
      </c>
      <c r="S435" s="172">
        <f t="shared" si="110"/>
        <v>258.09033186097759</v>
      </c>
      <c r="T435" s="172">
        <f t="shared" si="110"/>
        <v>248.84971343957909</v>
      </c>
      <c r="U435" s="172">
        <f t="shared" si="110"/>
        <v>246.00861005887515</v>
      </c>
      <c r="V435" s="172">
        <f t="shared" si="110"/>
        <v>243.16750667817124</v>
      </c>
      <c r="W435" s="172">
        <f t="shared" si="110"/>
        <v>240.32640329746727</v>
      </c>
      <c r="X435" s="172">
        <f t="shared" si="110"/>
        <v>237.49936478498461</v>
      </c>
      <c r="Y435" s="172">
        <f t="shared" si="110"/>
        <v>234.65826140428069</v>
      </c>
      <c r="Z435" s="172">
        <f t="shared" si="110"/>
        <v>231.81715802357672</v>
      </c>
      <c r="AA435" s="172">
        <f t="shared" si="110"/>
        <v>228.97605464287278</v>
      </c>
      <c r="AB435" s="172">
        <f t="shared" si="110"/>
        <v>226.14901613039015</v>
      </c>
      <c r="AC435" s="172">
        <f t="shared" si="110"/>
        <v>223.30791274968618</v>
      </c>
      <c r="AD435" s="172">
        <f t="shared" si="110"/>
        <v>220.46680936898224</v>
      </c>
      <c r="AE435" s="172">
        <f t="shared" si="110"/>
        <v>217.62570598827827</v>
      </c>
      <c r="AF435" s="172">
        <f t="shared" si="110"/>
        <v>214.78460260757433</v>
      </c>
      <c r="AG435" s="172">
        <f t="shared" si="110"/>
        <v>211.9575640950917</v>
      </c>
      <c r="AH435" s="172">
        <f t="shared" si="110"/>
        <v>209.11646071438773</v>
      </c>
      <c r="AI435" s="172">
        <f t="shared" si="110"/>
        <v>206.27535733368379</v>
      </c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</row>
    <row r="436" spans="4:62" ht="15.75" hidden="1" thickTop="1" x14ac:dyDescent="0.25">
      <c r="D436" s="142"/>
      <c r="E436" s="155" t="s">
        <v>143</v>
      </c>
      <c r="F436" s="143" t="s">
        <v>22</v>
      </c>
      <c r="G436" s="172">
        <f t="shared" ref="G436:AI436" si="111">(G468+G568)*(G$329-1)</f>
        <v>369.07620699530861</v>
      </c>
      <c r="H436" s="172">
        <f t="shared" si="111"/>
        <v>362.76108116394187</v>
      </c>
      <c r="I436" s="172">
        <f t="shared" si="111"/>
        <v>356.4318904643539</v>
      </c>
      <c r="J436" s="172">
        <f t="shared" si="111"/>
        <v>350.10269976476587</v>
      </c>
      <c r="K436" s="172">
        <f t="shared" si="111"/>
        <v>343.77350906517785</v>
      </c>
      <c r="L436" s="172">
        <f t="shared" si="111"/>
        <v>337.44431836558988</v>
      </c>
      <c r="M436" s="172">
        <f t="shared" si="111"/>
        <v>331.12919253422319</v>
      </c>
      <c r="N436" s="172">
        <f t="shared" si="111"/>
        <v>324.80000183463522</v>
      </c>
      <c r="O436" s="172">
        <f t="shared" si="111"/>
        <v>318.4708111350472</v>
      </c>
      <c r="P436" s="172">
        <f t="shared" si="111"/>
        <v>312.14162043545917</v>
      </c>
      <c r="Q436" s="172">
        <f t="shared" si="111"/>
        <v>305.81242973587121</v>
      </c>
      <c r="R436" s="172">
        <f t="shared" si="111"/>
        <v>299.48323903628318</v>
      </c>
      <c r="S436" s="172">
        <f t="shared" si="111"/>
        <v>293.16811320491649</v>
      </c>
      <c r="T436" s="172">
        <f t="shared" si="111"/>
        <v>286.83892250532847</v>
      </c>
      <c r="U436" s="172">
        <f t="shared" si="111"/>
        <v>283.71652176019836</v>
      </c>
      <c r="V436" s="172">
        <f t="shared" si="111"/>
        <v>280.59412101506831</v>
      </c>
      <c r="W436" s="172">
        <f t="shared" si="111"/>
        <v>277.4717202699382</v>
      </c>
      <c r="X436" s="172">
        <f t="shared" si="111"/>
        <v>274.3493195248081</v>
      </c>
      <c r="Y436" s="172">
        <f t="shared" si="111"/>
        <v>271.22691877967804</v>
      </c>
      <c r="Z436" s="172">
        <f t="shared" si="111"/>
        <v>268.10451803454794</v>
      </c>
      <c r="AA436" s="172">
        <f t="shared" si="111"/>
        <v>264.99618215763917</v>
      </c>
      <c r="AB436" s="172">
        <f t="shared" si="111"/>
        <v>261.87378141250912</v>
      </c>
      <c r="AC436" s="172">
        <f t="shared" si="111"/>
        <v>258.75138066737901</v>
      </c>
      <c r="AD436" s="172">
        <f t="shared" si="111"/>
        <v>255.62897992224893</v>
      </c>
      <c r="AE436" s="172">
        <f t="shared" si="111"/>
        <v>252.50657917711885</v>
      </c>
      <c r="AF436" s="172">
        <f t="shared" si="111"/>
        <v>249.38417843198874</v>
      </c>
      <c r="AG436" s="172">
        <f t="shared" si="111"/>
        <v>246.26177768685869</v>
      </c>
      <c r="AH436" s="172">
        <f t="shared" si="111"/>
        <v>243.13937694172861</v>
      </c>
      <c r="AI436" s="172">
        <f t="shared" si="111"/>
        <v>240.01697619659851</v>
      </c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</row>
    <row r="437" spans="4:62" ht="15.75" hidden="1" thickTop="1" x14ac:dyDescent="0.25">
      <c r="D437" s="142"/>
      <c r="E437" s="155" t="s">
        <v>143</v>
      </c>
      <c r="F437" s="143" t="s">
        <v>129</v>
      </c>
      <c r="G437" s="172">
        <f t="shared" ref="G437:AI437" si="112">(G469+G569)*(G$330-1)</f>
        <v>369.07620699530861</v>
      </c>
      <c r="H437" s="172">
        <f t="shared" si="112"/>
        <v>365.67250888575239</v>
      </c>
      <c r="I437" s="172">
        <f t="shared" si="112"/>
        <v>362.26881077619618</v>
      </c>
      <c r="J437" s="172">
        <f t="shared" si="112"/>
        <v>358.86511266663996</v>
      </c>
      <c r="K437" s="172">
        <f t="shared" si="112"/>
        <v>355.4614145570838</v>
      </c>
      <c r="L437" s="172">
        <f t="shared" si="112"/>
        <v>352.05771644752753</v>
      </c>
      <c r="M437" s="172">
        <f t="shared" si="112"/>
        <v>348.65401833797131</v>
      </c>
      <c r="N437" s="172">
        <f t="shared" si="112"/>
        <v>345.25032022841509</v>
      </c>
      <c r="O437" s="172">
        <f t="shared" si="112"/>
        <v>341.84662211885887</v>
      </c>
      <c r="P437" s="172">
        <f t="shared" si="112"/>
        <v>338.44292400930271</v>
      </c>
      <c r="Q437" s="172">
        <f t="shared" si="112"/>
        <v>335.03922589974644</v>
      </c>
      <c r="R437" s="172">
        <f t="shared" si="112"/>
        <v>331.63552779019022</v>
      </c>
      <c r="S437" s="172">
        <f t="shared" si="112"/>
        <v>328.23182968063401</v>
      </c>
      <c r="T437" s="172">
        <f t="shared" si="112"/>
        <v>324.82813157107779</v>
      </c>
      <c r="U437" s="172">
        <f t="shared" si="112"/>
        <v>321.42443346152163</v>
      </c>
      <c r="V437" s="172">
        <f t="shared" si="112"/>
        <v>318.02073535196536</v>
      </c>
      <c r="W437" s="172">
        <f t="shared" si="112"/>
        <v>314.61703724240914</v>
      </c>
      <c r="X437" s="172">
        <f t="shared" si="112"/>
        <v>311.21333913285292</v>
      </c>
      <c r="Y437" s="172">
        <f t="shared" si="112"/>
        <v>307.80964102329671</v>
      </c>
      <c r="Z437" s="172">
        <f t="shared" si="112"/>
        <v>304.40594291374055</v>
      </c>
      <c r="AA437" s="172">
        <f t="shared" si="112"/>
        <v>301.00224480418427</v>
      </c>
      <c r="AB437" s="172">
        <f t="shared" si="112"/>
        <v>297.59854669462806</v>
      </c>
      <c r="AC437" s="172">
        <f t="shared" si="112"/>
        <v>294.19484858507184</v>
      </c>
      <c r="AD437" s="172">
        <f t="shared" si="112"/>
        <v>290.79115047551562</v>
      </c>
      <c r="AE437" s="172">
        <f t="shared" si="112"/>
        <v>287.3874523659594</v>
      </c>
      <c r="AF437" s="172">
        <f t="shared" si="112"/>
        <v>283.98375425640319</v>
      </c>
      <c r="AG437" s="172">
        <f t="shared" si="112"/>
        <v>280.58005614684697</v>
      </c>
      <c r="AH437" s="172">
        <f t="shared" si="112"/>
        <v>277.17635803729075</v>
      </c>
      <c r="AI437" s="172">
        <f t="shared" si="112"/>
        <v>273.77265992773454</v>
      </c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</row>
    <row r="438" spans="4:62" ht="15.75" hidden="1" thickTop="1" x14ac:dyDescent="0.25">
      <c r="D438" s="142"/>
      <c r="E438" s="155" t="s">
        <v>144</v>
      </c>
      <c r="F438" s="143" t="s">
        <v>128</v>
      </c>
      <c r="G438" s="172">
        <f t="shared" ref="G438:AI438" si="113">(G470+G570)*(G$328-1)</f>
        <v>431.60861110723812</v>
      </c>
      <c r="H438" s="172">
        <f t="shared" si="113"/>
        <v>422.90245767824933</v>
      </c>
      <c r="I438" s="172">
        <f t="shared" si="113"/>
        <v>414.19630424926049</v>
      </c>
      <c r="J438" s="172">
        <f t="shared" si="113"/>
        <v>405.49015082027159</v>
      </c>
      <c r="K438" s="172">
        <f t="shared" si="113"/>
        <v>396.78399739128275</v>
      </c>
      <c r="L438" s="172">
        <f t="shared" si="113"/>
        <v>388.07784396229391</v>
      </c>
      <c r="M438" s="172">
        <f t="shared" si="113"/>
        <v>379.37169053330513</v>
      </c>
      <c r="N438" s="172">
        <f t="shared" si="113"/>
        <v>370.66553710431629</v>
      </c>
      <c r="O438" s="172">
        <f t="shared" si="113"/>
        <v>361.95938367532744</v>
      </c>
      <c r="P438" s="172">
        <f t="shared" si="113"/>
        <v>353.2532302463386</v>
      </c>
      <c r="Q438" s="172">
        <f t="shared" si="113"/>
        <v>344.54707681734976</v>
      </c>
      <c r="R438" s="172">
        <f t="shared" si="113"/>
        <v>335.84092338836098</v>
      </c>
      <c r="S438" s="172">
        <f t="shared" si="113"/>
        <v>327.13476995937214</v>
      </c>
      <c r="T438" s="172">
        <f t="shared" si="113"/>
        <v>318.44268139860458</v>
      </c>
      <c r="U438" s="172">
        <f t="shared" si="113"/>
        <v>314.75768592462225</v>
      </c>
      <c r="V438" s="172">
        <f t="shared" si="113"/>
        <v>311.07269045063987</v>
      </c>
      <c r="W438" s="172">
        <f t="shared" si="113"/>
        <v>307.38769497665754</v>
      </c>
      <c r="X438" s="172">
        <f t="shared" si="113"/>
        <v>303.70269950267522</v>
      </c>
      <c r="Y438" s="172">
        <f t="shared" si="113"/>
        <v>300.01770402869278</v>
      </c>
      <c r="Z438" s="172">
        <f t="shared" si="113"/>
        <v>296.33270855471045</v>
      </c>
      <c r="AA438" s="172">
        <f t="shared" si="113"/>
        <v>292.64771308072807</v>
      </c>
      <c r="AB438" s="172">
        <f t="shared" si="113"/>
        <v>288.97678247496708</v>
      </c>
      <c r="AC438" s="172">
        <f t="shared" si="113"/>
        <v>285.29178700098475</v>
      </c>
      <c r="AD438" s="172">
        <f t="shared" si="113"/>
        <v>281.60679152700237</v>
      </c>
      <c r="AE438" s="172">
        <f t="shared" si="113"/>
        <v>277.92179605302005</v>
      </c>
      <c r="AF438" s="172">
        <f t="shared" si="113"/>
        <v>274.23680057903766</v>
      </c>
      <c r="AG438" s="172">
        <f t="shared" si="113"/>
        <v>270.55180510505528</v>
      </c>
      <c r="AH438" s="172">
        <f t="shared" si="113"/>
        <v>266.86680963107295</v>
      </c>
      <c r="AI438" s="172">
        <f t="shared" si="113"/>
        <v>263.18181415709063</v>
      </c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</row>
    <row r="439" spans="4:62" ht="15.75" hidden="1" thickTop="1" x14ac:dyDescent="0.25">
      <c r="D439" s="142"/>
      <c r="E439" s="155" t="s">
        <v>144</v>
      </c>
      <c r="F439" s="143" t="s">
        <v>22</v>
      </c>
      <c r="G439" s="172">
        <f t="shared" ref="G439:AI439" si="114">(G471+G571)*(G$329-1)</f>
        <v>431.60861110723812</v>
      </c>
      <c r="H439" s="172">
        <f t="shared" si="114"/>
        <v>425.25129067120753</v>
      </c>
      <c r="I439" s="172">
        <f t="shared" si="114"/>
        <v>418.89397023517694</v>
      </c>
      <c r="J439" s="172">
        <f t="shared" si="114"/>
        <v>412.53664979914623</v>
      </c>
      <c r="K439" s="172">
        <f t="shared" si="114"/>
        <v>406.17932936311564</v>
      </c>
      <c r="L439" s="172">
        <f t="shared" si="114"/>
        <v>399.82200892708499</v>
      </c>
      <c r="M439" s="172">
        <f t="shared" si="114"/>
        <v>393.47875335927569</v>
      </c>
      <c r="N439" s="172">
        <f t="shared" si="114"/>
        <v>387.1214329232451</v>
      </c>
      <c r="O439" s="172">
        <f t="shared" si="114"/>
        <v>380.76411248721445</v>
      </c>
      <c r="P439" s="172">
        <f t="shared" si="114"/>
        <v>374.40679205118386</v>
      </c>
      <c r="Q439" s="172">
        <f t="shared" si="114"/>
        <v>368.04947161515327</v>
      </c>
      <c r="R439" s="172">
        <f t="shared" si="114"/>
        <v>361.69215117912262</v>
      </c>
      <c r="S439" s="172">
        <f t="shared" si="114"/>
        <v>355.33483074309203</v>
      </c>
      <c r="T439" s="172">
        <f t="shared" si="114"/>
        <v>348.97751030706132</v>
      </c>
      <c r="U439" s="172">
        <f t="shared" si="114"/>
        <v>345.13780128264466</v>
      </c>
      <c r="V439" s="172">
        <f t="shared" si="114"/>
        <v>341.2840273900066</v>
      </c>
      <c r="W439" s="172">
        <f t="shared" si="114"/>
        <v>337.44431836558988</v>
      </c>
      <c r="X439" s="172">
        <f t="shared" si="114"/>
        <v>333.60460934117316</v>
      </c>
      <c r="Y439" s="172">
        <f t="shared" si="114"/>
        <v>329.75083544853516</v>
      </c>
      <c r="Z439" s="172">
        <f t="shared" si="114"/>
        <v>325.91112642411838</v>
      </c>
      <c r="AA439" s="172">
        <f t="shared" si="114"/>
        <v>322.07141739970172</v>
      </c>
      <c r="AB439" s="172">
        <f t="shared" si="114"/>
        <v>318.21764350706366</v>
      </c>
      <c r="AC439" s="172">
        <f t="shared" si="114"/>
        <v>314.37793448264694</v>
      </c>
      <c r="AD439" s="172">
        <f t="shared" si="114"/>
        <v>310.53822545823022</v>
      </c>
      <c r="AE439" s="172">
        <f t="shared" si="114"/>
        <v>306.68445156559216</v>
      </c>
      <c r="AF439" s="172">
        <f t="shared" si="114"/>
        <v>302.84474254117544</v>
      </c>
      <c r="AG439" s="172">
        <f t="shared" si="114"/>
        <v>299.00503351675877</v>
      </c>
      <c r="AH439" s="172">
        <f t="shared" si="114"/>
        <v>295.15125962412071</v>
      </c>
      <c r="AI439" s="172">
        <f t="shared" si="114"/>
        <v>291.31155059970393</v>
      </c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</row>
    <row r="440" spans="4:62" ht="15.75" hidden="1" thickTop="1" x14ac:dyDescent="0.25">
      <c r="D440" s="142"/>
      <c r="E440" s="155" t="s">
        <v>144</v>
      </c>
      <c r="F440" s="143" t="s">
        <v>129</v>
      </c>
      <c r="G440" s="172">
        <f t="shared" ref="G440:AI440" si="115">(G472+G572)*(G$330-1)</f>
        <v>431.60861110723812</v>
      </c>
      <c r="H440" s="172">
        <f t="shared" si="115"/>
        <v>427.60012366416572</v>
      </c>
      <c r="I440" s="172">
        <f t="shared" si="115"/>
        <v>423.59163622109327</v>
      </c>
      <c r="J440" s="172">
        <f t="shared" si="115"/>
        <v>419.58314877802087</v>
      </c>
      <c r="K440" s="172">
        <f t="shared" si="115"/>
        <v>415.58872620316981</v>
      </c>
      <c r="L440" s="172">
        <f t="shared" si="115"/>
        <v>411.58023876009742</v>
      </c>
      <c r="M440" s="172">
        <f t="shared" si="115"/>
        <v>407.57175131702502</v>
      </c>
      <c r="N440" s="172">
        <f t="shared" si="115"/>
        <v>403.56326387395262</v>
      </c>
      <c r="O440" s="172">
        <f t="shared" si="115"/>
        <v>399.55477643088022</v>
      </c>
      <c r="P440" s="172">
        <f t="shared" si="115"/>
        <v>395.54628898780783</v>
      </c>
      <c r="Q440" s="172">
        <f t="shared" si="115"/>
        <v>391.53780154473543</v>
      </c>
      <c r="R440" s="172">
        <f t="shared" si="115"/>
        <v>387.54337896988432</v>
      </c>
      <c r="S440" s="172">
        <f t="shared" si="115"/>
        <v>383.53489152681192</v>
      </c>
      <c r="T440" s="172">
        <f t="shared" si="115"/>
        <v>379.52640408373952</v>
      </c>
      <c r="U440" s="172">
        <f t="shared" si="115"/>
        <v>375.51791664066707</v>
      </c>
      <c r="V440" s="172">
        <f t="shared" si="115"/>
        <v>371.50942919759467</v>
      </c>
      <c r="W440" s="172">
        <f t="shared" si="115"/>
        <v>367.50094175452227</v>
      </c>
      <c r="X440" s="172">
        <f t="shared" si="115"/>
        <v>363.50651917967116</v>
      </c>
      <c r="Y440" s="172">
        <f t="shared" si="115"/>
        <v>359.49803173659876</v>
      </c>
      <c r="Z440" s="172">
        <f t="shared" si="115"/>
        <v>355.48954429352636</v>
      </c>
      <c r="AA440" s="172">
        <f t="shared" si="115"/>
        <v>351.48105685045397</v>
      </c>
      <c r="AB440" s="172">
        <f t="shared" si="115"/>
        <v>347.47256940738157</v>
      </c>
      <c r="AC440" s="172">
        <f t="shared" si="115"/>
        <v>343.46408196430917</v>
      </c>
      <c r="AD440" s="172">
        <f t="shared" si="115"/>
        <v>339.45559452123678</v>
      </c>
      <c r="AE440" s="172">
        <f t="shared" si="115"/>
        <v>335.46117194638566</v>
      </c>
      <c r="AF440" s="172">
        <f t="shared" si="115"/>
        <v>331.45268450331321</v>
      </c>
      <c r="AG440" s="172">
        <f t="shared" si="115"/>
        <v>327.44419706024081</v>
      </c>
      <c r="AH440" s="172">
        <f t="shared" si="115"/>
        <v>323.43570961716841</v>
      </c>
      <c r="AI440" s="172">
        <f t="shared" si="115"/>
        <v>319.42722217409602</v>
      </c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</row>
    <row r="441" spans="4:62" ht="15.75" hidden="1" thickTop="1" x14ac:dyDescent="0.25">
      <c r="D441" s="142"/>
      <c r="E441" s="155" t="s">
        <v>145</v>
      </c>
      <c r="F441" s="143" t="s">
        <v>128</v>
      </c>
      <c r="G441" s="172">
        <f t="shared" ref="G441:AI441" si="116">(G473+G573)*(G$328-1)</f>
        <v>393.42249388639044</v>
      </c>
      <c r="H441" s="172">
        <f t="shared" si="116"/>
        <v>382.46596154199261</v>
      </c>
      <c r="I441" s="172">
        <f t="shared" si="116"/>
        <v>371.49536432937339</v>
      </c>
      <c r="J441" s="172">
        <f t="shared" si="116"/>
        <v>360.5388319849755</v>
      </c>
      <c r="K441" s="172">
        <f t="shared" si="116"/>
        <v>349.58229964057756</v>
      </c>
      <c r="L441" s="172">
        <f t="shared" si="116"/>
        <v>338.62576729617962</v>
      </c>
      <c r="M441" s="172">
        <f t="shared" si="116"/>
        <v>327.66923495178173</v>
      </c>
      <c r="N441" s="172">
        <f t="shared" si="116"/>
        <v>316.69863773916251</v>
      </c>
      <c r="O441" s="172">
        <f t="shared" si="116"/>
        <v>305.74210539476468</v>
      </c>
      <c r="P441" s="172">
        <f t="shared" si="116"/>
        <v>294.78557305036674</v>
      </c>
      <c r="Q441" s="172">
        <f t="shared" si="116"/>
        <v>283.82904070596885</v>
      </c>
      <c r="R441" s="172">
        <f t="shared" si="116"/>
        <v>272.87250836157091</v>
      </c>
      <c r="S441" s="172">
        <f t="shared" si="116"/>
        <v>261.91597601717302</v>
      </c>
      <c r="T441" s="172">
        <f t="shared" si="116"/>
        <v>250.9453788045538</v>
      </c>
      <c r="U441" s="172">
        <f t="shared" si="116"/>
        <v>248.09021055562857</v>
      </c>
      <c r="V441" s="172">
        <f t="shared" si="116"/>
        <v>245.22097743848198</v>
      </c>
      <c r="W441" s="172">
        <f t="shared" si="116"/>
        <v>242.36580918955673</v>
      </c>
      <c r="X441" s="172">
        <f t="shared" si="116"/>
        <v>239.49657607241016</v>
      </c>
      <c r="Y441" s="172">
        <f t="shared" si="116"/>
        <v>236.64140782348491</v>
      </c>
      <c r="Z441" s="172">
        <f t="shared" si="116"/>
        <v>233.77217470633835</v>
      </c>
      <c r="AA441" s="172">
        <f t="shared" si="116"/>
        <v>230.90294158919178</v>
      </c>
      <c r="AB441" s="172">
        <f t="shared" si="116"/>
        <v>228.04777334026653</v>
      </c>
      <c r="AC441" s="172">
        <f t="shared" si="116"/>
        <v>225.17854022311997</v>
      </c>
      <c r="AD441" s="172">
        <f t="shared" si="116"/>
        <v>222.32337197419471</v>
      </c>
      <c r="AE441" s="172">
        <f t="shared" si="116"/>
        <v>219.45413885704815</v>
      </c>
      <c r="AF441" s="172">
        <f t="shared" si="116"/>
        <v>216.5989706081229</v>
      </c>
      <c r="AG441" s="172">
        <f t="shared" si="116"/>
        <v>213.72973749097631</v>
      </c>
      <c r="AH441" s="172">
        <f t="shared" si="116"/>
        <v>210.86050437382977</v>
      </c>
      <c r="AI441" s="172">
        <f t="shared" si="116"/>
        <v>208.00533612490452</v>
      </c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</row>
    <row r="442" spans="4:62" ht="15.75" hidden="1" thickTop="1" x14ac:dyDescent="0.25">
      <c r="D442" s="142"/>
      <c r="E442" s="155" t="s">
        <v>145</v>
      </c>
      <c r="F442" s="143" t="s">
        <v>22</v>
      </c>
      <c r="G442" s="172">
        <f t="shared" ref="G442:AI442" si="117">(G474+G574)*(G$329-1)</f>
        <v>393.42249388639044</v>
      </c>
      <c r="H442" s="172">
        <f t="shared" si="117"/>
        <v>386.12282727953232</v>
      </c>
      <c r="I442" s="172">
        <f t="shared" si="117"/>
        <v>378.82316067267413</v>
      </c>
      <c r="J442" s="172">
        <f t="shared" si="117"/>
        <v>371.52349406581601</v>
      </c>
      <c r="K442" s="172">
        <f t="shared" si="117"/>
        <v>364.22382745895783</v>
      </c>
      <c r="L442" s="172">
        <f t="shared" si="117"/>
        <v>356.92416085209965</v>
      </c>
      <c r="M442" s="172">
        <f t="shared" si="117"/>
        <v>349.62449424524152</v>
      </c>
      <c r="N442" s="172">
        <f t="shared" si="117"/>
        <v>342.33889250660462</v>
      </c>
      <c r="O442" s="172">
        <f t="shared" si="117"/>
        <v>335.03922589974644</v>
      </c>
      <c r="P442" s="172">
        <f t="shared" si="117"/>
        <v>327.73955929288826</v>
      </c>
      <c r="Q442" s="172">
        <f t="shared" si="117"/>
        <v>320.43989268603013</v>
      </c>
      <c r="R442" s="172">
        <f t="shared" si="117"/>
        <v>313.14022607917195</v>
      </c>
      <c r="S442" s="172">
        <f t="shared" si="117"/>
        <v>305.84055947231377</v>
      </c>
      <c r="T442" s="172">
        <f t="shared" si="117"/>
        <v>298.54089286545559</v>
      </c>
      <c r="U442" s="172">
        <f t="shared" si="117"/>
        <v>295.29190830633377</v>
      </c>
      <c r="V442" s="172">
        <f t="shared" si="117"/>
        <v>292.04292374721194</v>
      </c>
      <c r="W442" s="172">
        <f t="shared" si="117"/>
        <v>288.79393918809012</v>
      </c>
      <c r="X442" s="172">
        <f t="shared" si="117"/>
        <v>285.54495462896824</v>
      </c>
      <c r="Y442" s="172">
        <f t="shared" si="117"/>
        <v>282.29597006984636</v>
      </c>
      <c r="Z442" s="172">
        <f t="shared" si="117"/>
        <v>279.04698551072454</v>
      </c>
      <c r="AA442" s="172">
        <f t="shared" si="117"/>
        <v>275.79800095160272</v>
      </c>
      <c r="AB442" s="172">
        <f t="shared" si="117"/>
        <v>272.54901639248084</v>
      </c>
      <c r="AC442" s="172">
        <f t="shared" si="117"/>
        <v>269.30003183335901</v>
      </c>
      <c r="AD442" s="172">
        <f t="shared" si="117"/>
        <v>266.05104727423719</v>
      </c>
      <c r="AE442" s="172">
        <f t="shared" si="117"/>
        <v>262.80206271511531</v>
      </c>
      <c r="AF442" s="172">
        <f t="shared" si="117"/>
        <v>259.55307815599349</v>
      </c>
      <c r="AG442" s="172">
        <f t="shared" si="117"/>
        <v>256.30409359687167</v>
      </c>
      <c r="AH442" s="172">
        <f t="shared" si="117"/>
        <v>253.04104416952848</v>
      </c>
      <c r="AI442" s="172">
        <f t="shared" si="117"/>
        <v>249.79205961040665</v>
      </c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</row>
    <row r="443" spans="4:62" ht="15.75" hidden="1" thickTop="1" x14ac:dyDescent="0.25">
      <c r="D443" s="142"/>
      <c r="E443" s="155" t="s">
        <v>145</v>
      </c>
      <c r="F443" s="143" t="s">
        <v>129</v>
      </c>
      <c r="G443" s="172">
        <f t="shared" ref="G443:AI443" si="118">(G475+G575)*(G$330-1)</f>
        <v>393.42249388639044</v>
      </c>
      <c r="H443" s="172">
        <f t="shared" si="118"/>
        <v>389.77969301707208</v>
      </c>
      <c r="I443" s="172">
        <f t="shared" si="118"/>
        <v>386.15095701597494</v>
      </c>
      <c r="J443" s="172">
        <f t="shared" si="118"/>
        <v>382.50815614665646</v>
      </c>
      <c r="K443" s="172">
        <f t="shared" si="118"/>
        <v>378.86535527733804</v>
      </c>
      <c r="L443" s="172">
        <f t="shared" si="118"/>
        <v>375.23661927624096</v>
      </c>
      <c r="M443" s="172">
        <f t="shared" si="118"/>
        <v>371.59381840692254</v>
      </c>
      <c r="N443" s="172">
        <f t="shared" si="118"/>
        <v>367.96508240582534</v>
      </c>
      <c r="O443" s="172">
        <f t="shared" si="118"/>
        <v>364.32228153650698</v>
      </c>
      <c r="P443" s="172">
        <f t="shared" si="118"/>
        <v>360.69354553540984</v>
      </c>
      <c r="Q443" s="172">
        <f t="shared" si="118"/>
        <v>357.05074466609142</v>
      </c>
      <c r="R443" s="172">
        <f t="shared" si="118"/>
        <v>353.42200866499434</v>
      </c>
      <c r="S443" s="172">
        <f t="shared" si="118"/>
        <v>349.77920779567586</v>
      </c>
      <c r="T443" s="172">
        <f t="shared" si="118"/>
        <v>346.13640692635744</v>
      </c>
      <c r="U443" s="172">
        <f t="shared" si="118"/>
        <v>342.5076709252603</v>
      </c>
      <c r="V443" s="172">
        <f t="shared" si="118"/>
        <v>338.86487005594188</v>
      </c>
      <c r="W443" s="172">
        <f t="shared" si="118"/>
        <v>335.23613405484474</v>
      </c>
      <c r="X443" s="172">
        <f t="shared" si="118"/>
        <v>331.59333318552632</v>
      </c>
      <c r="Y443" s="172">
        <f t="shared" si="118"/>
        <v>327.96459718442924</v>
      </c>
      <c r="Z443" s="172">
        <f t="shared" si="118"/>
        <v>324.32179631511076</v>
      </c>
      <c r="AA443" s="172">
        <f t="shared" si="118"/>
        <v>320.67899544579234</v>
      </c>
      <c r="AB443" s="172">
        <f t="shared" si="118"/>
        <v>317.0502594446952</v>
      </c>
      <c r="AC443" s="172">
        <f t="shared" si="118"/>
        <v>313.40745857537678</v>
      </c>
      <c r="AD443" s="172">
        <f t="shared" si="118"/>
        <v>309.77872257427964</v>
      </c>
      <c r="AE443" s="172">
        <f t="shared" si="118"/>
        <v>306.13592170496122</v>
      </c>
      <c r="AF443" s="172">
        <f t="shared" si="118"/>
        <v>302.50718570386414</v>
      </c>
      <c r="AG443" s="172">
        <f t="shared" si="118"/>
        <v>298.86438483454566</v>
      </c>
      <c r="AH443" s="172">
        <f t="shared" si="118"/>
        <v>295.23564883344852</v>
      </c>
      <c r="AI443" s="172">
        <f t="shared" si="118"/>
        <v>291.5928479641301</v>
      </c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</row>
    <row r="444" spans="4:62" ht="15.75" hidden="1" thickTop="1" x14ac:dyDescent="0.25">
      <c r="D444" s="142"/>
      <c r="E444" s="155" t="s">
        <v>146</v>
      </c>
      <c r="F444" s="143" t="s">
        <v>128</v>
      </c>
      <c r="G444" s="172">
        <f t="shared" ref="G444:AI444" si="119">(G476+G576)*(G$328-1)</f>
        <v>374.16768929142165</v>
      </c>
      <c r="H444" s="172">
        <f t="shared" si="119"/>
        <v>364.68796811026095</v>
      </c>
      <c r="I444" s="172">
        <f t="shared" si="119"/>
        <v>355.20824692910026</v>
      </c>
      <c r="J444" s="172">
        <f t="shared" si="119"/>
        <v>345.7285257479395</v>
      </c>
      <c r="K444" s="172">
        <f t="shared" si="119"/>
        <v>336.2488045667788</v>
      </c>
      <c r="L444" s="172">
        <f t="shared" si="119"/>
        <v>326.76908338561816</v>
      </c>
      <c r="M444" s="172">
        <f t="shared" si="119"/>
        <v>317.30342707267874</v>
      </c>
      <c r="N444" s="172">
        <f t="shared" si="119"/>
        <v>307.82370589151799</v>
      </c>
      <c r="O444" s="172">
        <f t="shared" si="119"/>
        <v>298.34398471035729</v>
      </c>
      <c r="P444" s="172">
        <f t="shared" si="119"/>
        <v>288.86426352919665</v>
      </c>
      <c r="Q444" s="172">
        <f t="shared" si="119"/>
        <v>279.38454234803595</v>
      </c>
      <c r="R444" s="172">
        <f t="shared" si="119"/>
        <v>269.90482116687519</v>
      </c>
      <c r="S444" s="172">
        <f t="shared" si="119"/>
        <v>260.4250999857145</v>
      </c>
      <c r="T444" s="172">
        <f t="shared" si="119"/>
        <v>250.9453788045538</v>
      </c>
      <c r="U444" s="172">
        <f t="shared" si="119"/>
        <v>248.09021055562857</v>
      </c>
      <c r="V444" s="172">
        <f t="shared" si="119"/>
        <v>245.22097743848198</v>
      </c>
      <c r="W444" s="172">
        <f t="shared" si="119"/>
        <v>242.36580918955673</v>
      </c>
      <c r="X444" s="172">
        <f t="shared" si="119"/>
        <v>239.49657607241016</v>
      </c>
      <c r="Y444" s="172">
        <f t="shared" si="119"/>
        <v>236.64140782348491</v>
      </c>
      <c r="Z444" s="172">
        <f t="shared" si="119"/>
        <v>233.77217470633835</v>
      </c>
      <c r="AA444" s="172">
        <f t="shared" si="119"/>
        <v>230.90294158919178</v>
      </c>
      <c r="AB444" s="172">
        <f t="shared" si="119"/>
        <v>228.04777334026653</v>
      </c>
      <c r="AC444" s="172">
        <f t="shared" si="119"/>
        <v>225.17854022311997</v>
      </c>
      <c r="AD444" s="172">
        <f t="shared" si="119"/>
        <v>222.32337197419471</v>
      </c>
      <c r="AE444" s="172">
        <f t="shared" si="119"/>
        <v>219.45413885704815</v>
      </c>
      <c r="AF444" s="172">
        <f t="shared" si="119"/>
        <v>216.5989706081229</v>
      </c>
      <c r="AG444" s="172">
        <f t="shared" si="119"/>
        <v>213.72973749097631</v>
      </c>
      <c r="AH444" s="172">
        <f t="shared" si="119"/>
        <v>210.86050437382977</v>
      </c>
      <c r="AI444" s="172">
        <f t="shared" si="119"/>
        <v>208.00533612490452</v>
      </c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</row>
    <row r="445" spans="4:62" ht="15.75" hidden="1" thickTop="1" x14ac:dyDescent="0.25">
      <c r="D445" s="142"/>
      <c r="E445" s="155" t="s">
        <v>146</v>
      </c>
      <c r="F445" s="143" t="s">
        <v>22</v>
      </c>
      <c r="G445" s="172">
        <f t="shared" ref="G445:AI445" si="120">(G477+G577)*(G$329-1)</f>
        <v>374.16768929142165</v>
      </c>
      <c r="H445" s="172">
        <f t="shared" si="120"/>
        <v>367.69784990962057</v>
      </c>
      <c r="I445" s="172">
        <f t="shared" si="120"/>
        <v>361.22801052781949</v>
      </c>
      <c r="J445" s="172">
        <f t="shared" si="120"/>
        <v>354.77223601423975</v>
      </c>
      <c r="K445" s="172">
        <f t="shared" si="120"/>
        <v>348.30239663243867</v>
      </c>
      <c r="L445" s="172">
        <f t="shared" si="120"/>
        <v>341.83255725063759</v>
      </c>
      <c r="M445" s="172">
        <f t="shared" si="120"/>
        <v>335.37678273705779</v>
      </c>
      <c r="N445" s="172">
        <f t="shared" si="120"/>
        <v>328.90694335525671</v>
      </c>
      <c r="O445" s="172">
        <f t="shared" si="120"/>
        <v>322.43710397345569</v>
      </c>
      <c r="P445" s="172">
        <f t="shared" si="120"/>
        <v>315.98132945987589</v>
      </c>
      <c r="Q445" s="172">
        <f t="shared" si="120"/>
        <v>309.51149007807481</v>
      </c>
      <c r="R445" s="172">
        <f t="shared" si="120"/>
        <v>303.04165069627373</v>
      </c>
      <c r="S445" s="172">
        <f t="shared" si="120"/>
        <v>296.58587618269394</v>
      </c>
      <c r="T445" s="172">
        <f t="shared" si="120"/>
        <v>290.11603680089291</v>
      </c>
      <c r="U445" s="172">
        <f t="shared" si="120"/>
        <v>286.9514414510989</v>
      </c>
      <c r="V445" s="172">
        <f t="shared" si="120"/>
        <v>283.80091096952623</v>
      </c>
      <c r="W445" s="172">
        <f t="shared" si="120"/>
        <v>280.63631561973222</v>
      </c>
      <c r="X445" s="172">
        <f t="shared" si="120"/>
        <v>277.48578513815954</v>
      </c>
      <c r="Y445" s="172">
        <f t="shared" si="120"/>
        <v>274.32118978836553</v>
      </c>
      <c r="Z445" s="172">
        <f t="shared" si="120"/>
        <v>271.1706593067928</v>
      </c>
      <c r="AA445" s="172">
        <f t="shared" si="120"/>
        <v>268.00606395699879</v>
      </c>
      <c r="AB445" s="172">
        <f t="shared" si="120"/>
        <v>264.85553347542611</v>
      </c>
      <c r="AC445" s="172">
        <f t="shared" si="120"/>
        <v>261.6909381256321</v>
      </c>
      <c r="AD445" s="172">
        <f t="shared" si="120"/>
        <v>258.54040764405943</v>
      </c>
      <c r="AE445" s="172">
        <f t="shared" si="120"/>
        <v>255.37581229426542</v>
      </c>
      <c r="AF445" s="172">
        <f t="shared" si="120"/>
        <v>252.2112169444714</v>
      </c>
      <c r="AG445" s="172">
        <f t="shared" si="120"/>
        <v>249.0606864628987</v>
      </c>
      <c r="AH445" s="172">
        <f t="shared" si="120"/>
        <v>245.89609111310469</v>
      </c>
      <c r="AI445" s="172">
        <f t="shared" si="120"/>
        <v>242.74556063153202</v>
      </c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</row>
    <row r="446" spans="4:62" ht="15.75" hidden="1" thickTop="1" x14ac:dyDescent="0.25">
      <c r="D446" s="142"/>
      <c r="E446" s="155" t="s">
        <v>146</v>
      </c>
      <c r="F446" s="143" t="s">
        <v>129</v>
      </c>
      <c r="G446" s="172">
        <f t="shared" ref="G446:AI446" si="121">(G478+G578)*(G$330-1)</f>
        <v>374.16768929142165</v>
      </c>
      <c r="H446" s="172">
        <f t="shared" si="121"/>
        <v>370.70773170898019</v>
      </c>
      <c r="I446" s="172">
        <f t="shared" si="121"/>
        <v>367.26183899476001</v>
      </c>
      <c r="J446" s="172">
        <f t="shared" si="121"/>
        <v>363.80188141231861</v>
      </c>
      <c r="K446" s="172">
        <f t="shared" si="121"/>
        <v>360.35598869809849</v>
      </c>
      <c r="L446" s="172">
        <f t="shared" si="121"/>
        <v>356.89603111565702</v>
      </c>
      <c r="M446" s="172">
        <f t="shared" si="121"/>
        <v>353.4501384014369</v>
      </c>
      <c r="N446" s="172">
        <f t="shared" si="121"/>
        <v>349.99018081899544</v>
      </c>
      <c r="O446" s="172">
        <f t="shared" si="121"/>
        <v>346.54428810477532</v>
      </c>
      <c r="P446" s="172">
        <f t="shared" si="121"/>
        <v>343.08433052233391</v>
      </c>
      <c r="Q446" s="172">
        <f t="shared" si="121"/>
        <v>339.63843780811374</v>
      </c>
      <c r="R446" s="172">
        <f t="shared" si="121"/>
        <v>336.17848022567227</v>
      </c>
      <c r="S446" s="172">
        <f t="shared" si="121"/>
        <v>332.73258751145215</v>
      </c>
      <c r="T446" s="172">
        <f t="shared" si="121"/>
        <v>329.27262992901069</v>
      </c>
      <c r="U446" s="172">
        <f t="shared" si="121"/>
        <v>325.82673721479057</v>
      </c>
      <c r="V446" s="172">
        <f t="shared" si="121"/>
        <v>322.36677963234911</v>
      </c>
      <c r="W446" s="172">
        <f t="shared" si="121"/>
        <v>318.92088691812899</v>
      </c>
      <c r="X446" s="172">
        <f t="shared" si="121"/>
        <v>315.46092933568758</v>
      </c>
      <c r="Y446" s="172">
        <f t="shared" si="121"/>
        <v>312.0150366214674</v>
      </c>
      <c r="Z446" s="172">
        <f t="shared" si="121"/>
        <v>308.555079039026</v>
      </c>
      <c r="AA446" s="172">
        <f t="shared" si="121"/>
        <v>305.10918632480588</v>
      </c>
      <c r="AB446" s="172">
        <f t="shared" si="121"/>
        <v>301.64922874236436</v>
      </c>
      <c r="AC446" s="172">
        <f t="shared" si="121"/>
        <v>298.20333602814424</v>
      </c>
      <c r="AD446" s="172">
        <f t="shared" si="121"/>
        <v>294.74337844570277</v>
      </c>
      <c r="AE446" s="172">
        <f t="shared" si="121"/>
        <v>291.29748573148265</v>
      </c>
      <c r="AF446" s="172">
        <f t="shared" si="121"/>
        <v>287.83752814904125</v>
      </c>
      <c r="AG446" s="172">
        <f t="shared" si="121"/>
        <v>284.39163543482107</v>
      </c>
      <c r="AH446" s="172">
        <f t="shared" si="121"/>
        <v>280.93167785237966</v>
      </c>
      <c r="AI446" s="172">
        <f t="shared" si="121"/>
        <v>277.48578513815954</v>
      </c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</row>
    <row r="447" spans="4:62" ht="15.75" hidden="1" thickTop="1" x14ac:dyDescent="0.25">
      <c r="D447" s="142"/>
      <c r="E447" s="155" t="s">
        <v>147</v>
      </c>
      <c r="F447" s="143" t="s">
        <v>128</v>
      </c>
      <c r="G447" s="172">
        <f t="shared" ref="G447:AI447" si="122">(G479+G579)*(G$328-1)</f>
        <v>437.54398549662955</v>
      </c>
      <c r="H447" s="172">
        <f t="shared" si="122"/>
        <v>428.61279417609984</v>
      </c>
      <c r="I447" s="172">
        <f t="shared" si="122"/>
        <v>419.66753798734879</v>
      </c>
      <c r="J447" s="172">
        <f t="shared" si="122"/>
        <v>410.73634666681903</v>
      </c>
      <c r="K447" s="172">
        <f t="shared" si="122"/>
        <v>401.79109047806793</v>
      </c>
      <c r="L447" s="172">
        <f t="shared" si="122"/>
        <v>392.85989915753817</v>
      </c>
      <c r="M447" s="172">
        <f t="shared" si="122"/>
        <v>383.91464296878718</v>
      </c>
      <c r="N447" s="172">
        <f t="shared" si="122"/>
        <v>374.96938678003613</v>
      </c>
      <c r="O447" s="172">
        <f t="shared" si="122"/>
        <v>366.03819545950637</v>
      </c>
      <c r="P447" s="172">
        <f t="shared" si="122"/>
        <v>357.09293927075532</v>
      </c>
      <c r="Q447" s="172">
        <f t="shared" si="122"/>
        <v>348.16174795022562</v>
      </c>
      <c r="R447" s="172">
        <f t="shared" si="122"/>
        <v>339.21649176147457</v>
      </c>
      <c r="S447" s="172">
        <f t="shared" si="122"/>
        <v>330.28530044094481</v>
      </c>
      <c r="T447" s="172">
        <f t="shared" si="122"/>
        <v>321.34004425219371</v>
      </c>
      <c r="U447" s="172">
        <f t="shared" si="122"/>
        <v>317.62691904176882</v>
      </c>
      <c r="V447" s="172">
        <f t="shared" si="122"/>
        <v>313.89972896312253</v>
      </c>
      <c r="W447" s="172">
        <f t="shared" si="122"/>
        <v>310.18660375269758</v>
      </c>
      <c r="X447" s="172">
        <f t="shared" si="122"/>
        <v>306.47347854227257</v>
      </c>
      <c r="Y447" s="172">
        <f t="shared" si="122"/>
        <v>302.74628846362629</v>
      </c>
      <c r="Z447" s="172">
        <f t="shared" si="122"/>
        <v>299.03316325320134</v>
      </c>
      <c r="AA447" s="172">
        <f t="shared" si="122"/>
        <v>295.30597317455505</v>
      </c>
      <c r="AB447" s="172">
        <f t="shared" si="122"/>
        <v>291.5928479641301</v>
      </c>
      <c r="AC447" s="172">
        <f t="shared" si="122"/>
        <v>287.87972275370515</v>
      </c>
      <c r="AD447" s="172">
        <f t="shared" si="122"/>
        <v>284.15253267505886</v>
      </c>
      <c r="AE447" s="172">
        <f t="shared" si="122"/>
        <v>280.43940746463392</v>
      </c>
      <c r="AF447" s="172">
        <f t="shared" si="122"/>
        <v>276.72628225420897</v>
      </c>
      <c r="AG447" s="172">
        <f t="shared" si="122"/>
        <v>272.99909217556268</v>
      </c>
      <c r="AH447" s="172">
        <f t="shared" si="122"/>
        <v>269.28596696513773</v>
      </c>
      <c r="AI447" s="172">
        <f t="shared" si="122"/>
        <v>265.55877688649144</v>
      </c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</row>
    <row r="448" spans="4:62" ht="15.75" hidden="1" thickTop="1" x14ac:dyDescent="0.25">
      <c r="D448" s="142"/>
      <c r="E448" s="155" t="s">
        <v>147</v>
      </c>
      <c r="F448" s="143" t="s">
        <v>22</v>
      </c>
      <c r="G448" s="172">
        <f t="shared" ref="G448:AI448" si="123">(G480+G580)*(G$329-1)</f>
        <v>437.54398549662955</v>
      </c>
      <c r="H448" s="172">
        <f t="shared" si="123"/>
        <v>431.04601637838584</v>
      </c>
      <c r="I448" s="172">
        <f t="shared" si="123"/>
        <v>424.5480472601422</v>
      </c>
      <c r="J448" s="172">
        <f t="shared" si="123"/>
        <v>418.0500781418985</v>
      </c>
      <c r="K448" s="172">
        <f t="shared" si="123"/>
        <v>411.53804415543351</v>
      </c>
      <c r="L448" s="172">
        <f t="shared" si="123"/>
        <v>405.04007503718981</v>
      </c>
      <c r="M448" s="172">
        <f t="shared" si="123"/>
        <v>398.54210591894611</v>
      </c>
      <c r="N448" s="172">
        <f t="shared" si="123"/>
        <v>392.04413680070246</v>
      </c>
      <c r="O448" s="172">
        <f t="shared" si="123"/>
        <v>385.5461676824587</v>
      </c>
      <c r="P448" s="172">
        <f t="shared" si="123"/>
        <v>379.03413369599377</v>
      </c>
      <c r="Q448" s="172">
        <f t="shared" si="123"/>
        <v>372.53616457775001</v>
      </c>
      <c r="R448" s="172">
        <f t="shared" si="123"/>
        <v>366.03819545950637</v>
      </c>
      <c r="S448" s="172">
        <f t="shared" si="123"/>
        <v>359.54022634126272</v>
      </c>
      <c r="T448" s="172">
        <f t="shared" si="123"/>
        <v>353.02819235479768</v>
      </c>
      <c r="U448" s="172">
        <f t="shared" si="123"/>
        <v>349.14628872571706</v>
      </c>
      <c r="V448" s="172">
        <f t="shared" si="123"/>
        <v>345.25032022841509</v>
      </c>
      <c r="W448" s="172">
        <f t="shared" si="123"/>
        <v>341.35435173111313</v>
      </c>
      <c r="X448" s="172">
        <f t="shared" si="123"/>
        <v>337.4724481020325</v>
      </c>
      <c r="Y448" s="172">
        <f t="shared" si="123"/>
        <v>333.57647960473054</v>
      </c>
      <c r="Z448" s="172">
        <f t="shared" si="123"/>
        <v>329.68051110742863</v>
      </c>
      <c r="AA448" s="172">
        <f t="shared" si="123"/>
        <v>325.79860747834795</v>
      </c>
      <c r="AB448" s="172">
        <f t="shared" si="123"/>
        <v>321.90263898104598</v>
      </c>
      <c r="AC448" s="172">
        <f t="shared" si="123"/>
        <v>318.02073535196536</v>
      </c>
      <c r="AD448" s="172">
        <f t="shared" si="123"/>
        <v>314.12476685466345</v>
      </c>
      <c r="AE448" s="172">
        <f t="shared" si="123"/>
        <v>310.22879835736143</v>
      </c>
      <c r="AF448" s="172">
        <f t="shared" si="123"/>
        <v>306.3468947282808</v>
      </c>
      <c r="AG448" s="172">
        <f t="shared" si="123"/>
        <v>302.45092623097889</v>
      </c>
      <c r="AH448" s="172">
        <f t="shared" si="123"/>
        <v>298.55495773367687</v>
      </c>
      <c r="AI448" s="172">
        <f t="shared" si="123"/>
        <v>294.67305410459625</v>
      </c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</row>
    <row r="449" spans="4:62" ht="15.75" hidden="1" thickTop="1" x14ac:dyDescent="0.25">
      <c r="D449" s="142"/>
      <c r="E449" s="155" t="s">
        <v>147</v>
      </c>
      <c r="F449" s="143" t="s">
        <v>129</v>
      </c>
      <c r="G449" s="172">
        <f t="shared" ref="G449:AI449" si="124">(G481+G581)*(G$330-1)</f>
        <v>437.54398549662955</v>
      </c>
      <c r="H449" s="172">
        <f t="shared" si="124"/>
        <v>433.4792385806719</v>
      </c>
      <c r="I449" s="172">
        <f t="shared" si="124"/>
        <v>429.42855653293554</v>
      </c>
      <c r="J449" s="172">
        <f t="shared" si="124"/>
        <v>425.36380961697796</v>
      </c>
      <c r="K449" s="172">
        <f t="shared" si="124"/>
        <v>421.29906270102032</v>
      </c>
      <c r="L449" s="172">
        <f t="shared" si="124"/>
        <v>417.23431578506268</v>
      </c>
      <c r="M449" s="172">
        <f t="shared" si="124"/>
        <v>413.16956886910503</v>
      </c>
      <c r="N449" s="172">
        <f t="shared" si="124"/>
        <v>409.10482195314739</v>
      </c>
      <c r="O449" s="172">
        <f t="shared" si="124"/>
        <v>405.04007503718981</v>
      </c>
      <c r="P449" s="172">
        <f t="shared" si="124"/>
        <v>400.97532812123217</v>
      </c>
      <c r="Q449" s="172">
        <f t="shared" si="124"/>
        <v>396.91058120527453</v>
      </c>
      <c r="R449" s="172">
        <f t="shared" si="124"/>
        <v>392.84583428931688</v>
      </c>
      <c r="S449" s="172">
        <f t="shared" si="124"/>
        <v>388.78108737335924</v>
      </c>
      <c r="T449" s="172">
        <f t="shared" si="124"/>
        <v>384.730405325623</v>
      </c>
      <c r="U449" s="172">
        <f t="shared" si="124"/>
        <v>380.6656584096653</v>
      </c>
      <c r="V449" s="172">
        <f t="shared" si="124"/>
        <v>376.60091149370766</v>
      </c>
      <c r="W449" s="172">
        <f t="shared" si="124"/>
        <v>372.53616457775001</v>
      </c>
      <c r="X449" s="172">
        <f t="shared" si="124"/>
        <v>368.47141766179243</v>
      </c>
      <c r="Y449" s="172">
        <f t="shared" si="124"/>
        <v>364.40667074583479</v>
      </c>
      <c r="Z449" s="172">
        <f t="shared" si="124"/>
        <v>360.34192382987715</v>
      </c>
      <c r="AA449" s="172">
        <f t="shared" si="124"/>
        <v>356.2771769139195</v>
      </c>
      <c r="AB449" s="172">
        <f t="shared" si="124"/>
        <v>352.21242999796186</v>
      </c>
      <c r="AC449" s="172">
        <f t="shared" si="124"/>
        <v>348.14768308200428</v>
      </c>
      <c r="AD449" s="172">
        <f t="shared" si="124"/>
        <v>344.08293616604664</v>
      </c>
      <c r="AE449" s="172">
        <f t="shared" si="124"/>
        <v>340.03225411831033</v>
      </c>
      <c r="AF449" s="172">
        <f t="shared" si="124"/>
        <v>335.96750720235269</v>
      </c>
      <c r="AG449" s="172">
        <f t="shared" si="124"/>
        <v>331.90276028639511</v>
      </c>
      <c r="AH449" s="172">
        <f t="shared" si="124"/>
        <v>327.83801337043747</v>
      </c>
      <c r="AI449" s="172">
        <f t="shared" si="124"/>
        <v>323.77326645447982</v>
      </c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</row>
    <row r="450" spans="4:62" ht="15" hidden="1" x14ac:dyDescent="0.25">
      <c r="D450" s="168"/>
      <c r="E450" s="155"/>
      <c r="F450" s="155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  <c r="AD450" s="169"/>
      <c r="AE450" s="169"/>
      <c r="AF450" s="169"/>
      <c r="AG450" s="169"/>
      <c r="AH450" s="169"/>
      <c r="AI450" s="169"/>
      <c r="AJ450"/>
    </row>
    <row r="451" spans="4:62" ht="15" hidden="1" x14ac:dyDescent="0.25">
      <c r="G451" s="141">
        <v>2022</v>
      </c>
      <c r="H451" s="141">
        <v>2023</v>
      </c>
      <c r="I451" s="141">
        <v>2024</v>
      </c>
      <c r="J451" s="141">
        <v>2025</v>
      </c>
      <c r="K451" s="141">
        <v>2026</v>
      </c>
      <c r="L451" s="141">
        <v>2027</v>
      </c>
      <c r="M451" s="141">
        <v>2028</v>
      </c>
      <c r="N451" s="141">
        <v>2029</v>
      </c>
      <c r="O451" s="141">
        <v>2030</v>
      </c>
      <c r="P451" s="141">
        <v>2031</v>
      </c>
      <c r="Q451" s="141">
        <v>2032</v>
      </c>
      <c r="R451" s="141">
        <v>2033</v>
      </c>
      <c r="S451" s="141">
        <v>2034</v>
      </c>
      <c r="T451" s="141">
        <v>2035</v>
      </c>
      <c r="U451" s="141">
        <v>2036</v>
      </c>
      <c r="V451" s="141">
        <v>2037</v>
      </c>
      <c r="W451" s="141">
        <v>2038</v>
      </c>
      <c r="X451" s="141">
        <v>2039</v>
      </c>
      <c r="Y451" s="141">
        <v>2040</v>
      </c>
      <c r="Z451" s="141">
        <v>2041</v>
      </c>
      <c r="AA451" s="141">
        <v>2042</v>
      </c>
      <c r="AB451" s="141">
        <v>2043</v>
      </c>
      <c r="AC451" s="141">
        <v>2044</v>
      </c>
      <c r="AD451" s="141">
        <v>2045</v>
      </c>
      <c r="AE451" s="141">
        <v>2046</v>
      </c>
      <c r="AF451" s="141">
        <v>2047</v>
      </c>
      <c r="AG451" s="141">
        <v>2048</v>
      </c>
      <c r="AH451" s="141">
        <v>2049</v>
      </c>
      <c r="AI451" s="141">
        <v>2050</v>
      </c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</row>
    <row r="452" spans="4:62" ht="15.75" hidden="1" thickTop="1" x14ac:dyDescent="0.25">
      <c r="D452" s="142" t="s">
        <v>152</v>
      </c>
      <c r="E452" s="156" t="s">
        <v>17</v>
      </c>
      <c r="F452" s="143" t="s">
        <v>128</v>
      </c>
      <c r="G452" s="174">
        <v>1110.4000000000001</v>
      </c>
      <c r="H452" s="174">
        <v>1101.5999999999999</v>
      </c>
      <c r="I452" s="174">
        <v>1092.8</v>
      </c>
      <c r="J452" s="174">
        <v>1084</v>
      </c>
      <c r="K452" s="174">
        <v>1075.2</v>
      </c>
      <c r="L452" s="174">
        <v>1066.4000000000001</v>
      </c>
      <c r="M452" s="174">
        <v>1057.5999999999999</v>
      </c>
      <c r="N452" s="174">
        <v>1048.9000000000001</v>
      </c>
      <c r="O452" s="174">
        <v>1040.0999999999999</v>
      </c>
      <c r="P452" s="174">
        <v>1031.3</v>
      </c>
      <c r="Q452" s="174">
        <v>1022.5</v>
      </c>
      <c r="R452" s="174">
        <v>1013.7</v>
      </c>
      <c r="S452" s="174">
        <v>1004.9</v>
      </c>
      <c r="T452" s="174">
        <v>996.1</v>
      </c>
      <c r="U452" s="174">
        <v>987.3</v>
      </c>
      <c r="V452" s="174">
        <v>978.6</v>
      </c>
      <c r="W452" s="174">
        <v>969.8</v>
      </c>
      <c r="X452" s="174">
        <v>961</v>
      </c>
      <c r="Y452" s="174">
        <v>952.2</v>
      </c>
      <c r="Z452" s="174">
        <v>943.4</v>
      </c>
      <c r="AA452" s="174">
        <v>934.6</v>
      </c>
      <c r="AB452" s="174">
        <v>925.8</v>
      </c>
      <c r="AC452" s="174">
        <v>917</v>
      </c>
      <c r="AD452" s="174">
        <v>908.3</v>
      </c>
      <c r="AE452" s="174">
        <v>899.5</v>
      </c>
      <c r="AF452" s="174">
        <v>890.7</v>
      </c>
      <c r="AG452" s="174">
        <v>881.9</v>
      </c>
      <c r="AH452" s="174">
        <v>873.1</v>
      </c>
      <c r="AI452" s="174">
        <v>864.3</v>
      </c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</row>
    <row r="453" spans="4:62" ht="15" hidden="1" x14ac:dyDescent="0.25">
      <c r="D453" s="142"/>
      <c r="E453" s="155" t="s">
        <v>17</v>
      </c>
      <c r="F453" s="143" t="s">
        <v>22</v>
      </c>
      <c r="G453" s="175">
        <v>1110.4000000000001</v>
      </c>
      <c r="H453" s="175">
        <v>1101.5999999999999</v>
      </c>
      <c r="I453" s="175">
        <v>1092.8</v>
      </c>
      <c r="J453" s="175">
        <v>1084</v>
      </c>
      <c r="K453" s="175">
        <v>1075.2</v>
      </c>
      <c r="L453" s="175">
        <v>1066.4000000000001</v>
      </c>
      <c r="M453" s="175">
        <v>1057.5999999999999</v>
      </c>
      <c r="N453" s="175">
        <v>1048.9000000000001</v>
      </c>
      <c r="O453" s="175">
        <v>1040.0999999999999</v>
      </c>
      <c r="P453" s="175">
        <v>1031.3</v>
      </c>
      <c r="Q453" s="175">
        <v>1022.5</v>
      </c>
      <c r="R453" s="175">
        <v>1013.7</v>
      </c>
      <c r="S453" s="175">
        <v>1004.9</v>
      </c>
      <c r="T453" s="175">
        <v>996.1</v>
      </c>
      <c r="U453" s="175">
        <v>987.3</v>
      </c>
      <c r="V453" s="175">
        <v>978.6</v>
      </c>
      <c r="W453" s="175">
        <v>969.8</v>
      </c>
      <c r="X453" s="175">
        <v>961</v>
      </c>
      <c r="Y453" s="175">
        <v>952.2</v>
      </c>
      <c r="Z453" s="175">
        <v>943.4</v>
      </c>
      <c r="AA453" s="175">
        <v>934.6</v>
      </c>
      <c r="AB453" s="175">
        <v>925.8</v>
      </c>
      <c r="AC453" s="175">
        <v>917</v>
      </c>
      <c r="AD453" s="175">
        <v>908.3</v>
      </c>
      <c r="AE453" s="175">
        <v>899.5</v>
      </c>
      <c r="AF453" s="175">
        <v>890.7</v>
      </c>
      <c r="AG453" s="175">
        <v>881.9</v>
      </c>
      <c r="AH453" s="175">
        <v>873.1</v>
      </c>
      <c r="AI453" s="175">
        <v>864.3</v>
      </c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</row>
    <row r="454" spans="4:62" ht="15" hidden="1" x14ac:dyDescent="0.25">
      <c r="D454" s="142"/>
      <c r="E454" s="155" t="s">
        <v>17</v>
      </c>
      <c r="F454" s="143" t="s">
        <v>129</v>
      </c>
      <c r="G454" s="175">
        <v>1110.4000000000001</v>
      </c>
      <c r="H454" s="175">
        <v>1101.5999999999999</v>
      </c>
      <c r="I454" s="175">
        <v>1092.8</v>
      </c>
      <c r="J454" s="175">
        <v>1084</v>
      </c>
      <c r="K454" s="175">
        <v>1075.2</v>
      </c>
      <c r="L454" s="175">
        <v>1066.4000000000001</v>
      </c>
      <c r="M454" s="175">
        <v>1057.5999999999999</v>
      </c>
      <c r="N454" s="175">
        <v>1048.9000000000001</v>
      </c>
      <c r="O454" s="175">
        <v>1040.0999999999999</v>
      </c>
      <c r="P454" s="175">
        <v>1031.3</v>
      </c>
      <c r="Q454" s="175">
        <v>1022.5</v>
      </c>
      <c r="R454" s="175">
        <v>1013.7</v>
      </c>
      <c r="S454" s="175">
        <v>1004.9</v>
      </c>
      <c r="T454" s="175">
        <v>996.1</v>
      </c>
      <c r="U454" s="175">
        <v>987.3</v>
      </c>
      <c r="V454" s="175">
        <v>978.6</v>
      </c>
      <c r="W454" s="175">
        <v>969.8</v>
      </c>
      <c r="X454" s="175">
        <v>961</v>
      </c>
      <c r="Y454" s="175">
        <v>952.2</v>
      </c>
      <c r="Z454" s="175">
        <v>943.4</v>
      </c>
      <c r="AA454" s="175">
        <v>934.6</v>
      </c>
      <c r="AB454" s="175">
        <v>925.8</v>
      </c>
      <c r="AC454" s="175">
        <v>917</v>
      </c>
      <c r="AD454" s="175">
        <v>908.3</v>
      </c>
      <c r="AE454" s="175">
        <v>899.5</v>
      </c>
      <c r="AF454" s="175">
        <v>890.7</v>
      </c>
      <c r="AG454" s="175">
        <v>881.9</v>
      </c>
      <c r="AH454" s="175">
        <v>873.1</v>
      </c>
      <c r="AI454" s="175">
        <v>864.3</v>
      </c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</row>
    <row r="455" spans="4:62" ht="15" hidden="1" customHeight="1" x14ac:dyDescent="0.25">
      <c r="D455" s="142"/>
      <c r="E455" s="155" t="s">
        <v>18</v>
      </c>
      <c r="F455" s="143" t="s">
        <v>128</v>
      </c>
      <c r="G455" s="174">
        <v>1245.4000000000001</v>
      </c>
      <c r="H455" s="176">
        <v>1232.2</v>
      </c>
      <c r="I455" s="176">
        <v>1218.9000000000001</v>
      </c>
      <c r="J455" s="176">
        <v>1205.7</v>
      </c>
      <c r="K455" s="176">
        <v>1192.4000000000001</v>
      </c>
      <c r="L455" s="176">
        <v>1179.0999999999999</v>
      </c>
      <c r="M455" s="176">
        <v>1165.9000000000001</v>
      </c>
      <c r="N455" s="176">
        <v>1152.5999999999999</v>
      </c>
      <c r="O455" s="176">
        <v>1139.4000000000001</v>
      </c>
      <c r="P455" s="176">
        <v>1126.0999999999999</v>
      </c>
      <c r="Q455" s="176">
        <v>1112.9000000000001</v>
      </c>
      <c r="R455" s="176">
        <v>1099.5999999999999</v>
      </c>
      <c r="S455" s="176">
        <v>1086.3</v>
      </c>
      <c r="T455" s="176">
        <v>1073.0999999999999</v>
      </c>
      <c r="U455" s="176">
        <v>1063.2</v>
      </c>
      <c r="V455" s="176">
        <v>1053.2</v>
      </c>
      <c r="W455" s="176">
        <v>1043.3</v>
      </c>
      <c r="X455" s="176">
        <v>1033.4000000000001</v>
      </c>
      <c r="Y455" s="176">
        <v>1023.5</v>
      </c>
      <c r="Z455" s="176">
        <v>1013.5</v>
      </c>
      <c r="AA455" s="176">
        <v>1003.6</v>
      </c>
      <c r="AB455" s="176">
        <v>993.7</v>
      </c>
      <c r="AC455" s="176">
        <v>983.8</v>
      </c>
      <c r="AD455" s="176">
        <v>973.8</v>
      </c>
      <c r="AE455" s="176">
        <v>963.9</v>
      </c>
      <c r="AF455" s="176">
        <v>954</v>
      </c>
      <c r="AG455" s="176">
        <v>944.1</v>
      </c>
      <c r="AH455" s="176">
        <v>934.1</v>
      </c>
      <c r="AI455" s="176">
        <v>924.2</v>
      </c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</row>
    <row r="456" spans="4:62" ht="15" hidden="1" x14ac:dyDescent="0.25">
      <c r="D456" s="142"/>
      <c r="E456" s="155" t="s">
        <v>18</v>
      </c>
      <c r="F456" s="143" t="s">
        <v>22</v>
      </c>
      <c r="G456" s="175">
        <v>1245.4000000000001</v>
      </c>
      <c r="H456" s="177">
        <v>1234.7</v>
      </c>
      <c r="I456" s="177">
        <v>1223.9000000000001</v>
      </c>
      <c r="J456" s="177">
        <v>1213.0999999999999</v>
      </c>
      <c r="K456" s="177">
        <v>1202.4000000000001</v>
      </c>
      <c r="L456" s="177">
        <v>1191.5999999999999</v>
      </c>
      <c r="M456" s="177">
        <v>1180.8</v>
      </c>
      <c r="N456" s="177">
        <v>1170.0999999999999</v>
      </c>
      <c r="O456" s="177">
        <v>1159.3</v>
      </c>
      <c r="P456" s="177">
        <v>1148.5</v>
      </c>
      <c r="Q456" s="177">
        <v>1137.8</v>
      </c>
      <c r="R456" s="177">
        <v>1127</v>
      </c>
      <c r="S456" s="177">
        <v>1116.2</v>
      </c>
      <c r="T456" s="177">
        <v>1105.5</v>
      </c>
      <c r="U456" s="177">
        <v>1096.4000000000001</v>
      </c>
      <c r="V456" s="177">
        <v>1087.3</v>
      </c>
      <c r="W456" s="177">
        <v>1078.2</v>
      </c>
      <c r="X456" s="177">
        <v>1069</v>
      </c>
      <c r="Y456" s="177">
        <v>1059.9000000000001</v>
      </c>
      <c r="Z456" s="177">
        <v>1050.8</v>
      </c>
      <c r="AA456" s="177">
        <v>1041.7</v>
      </c>
      <c r="AB456" s="177">
        <v>1032.5999999999999</v>
      </c>
      <c r="AC456" s="177">
        <v>1023.5</v>
      </c>
      <c r="AD456" s="177">
        <v>1014.4</v>
      </c>
      <c r="AE456" s="177">
        <v>1005.3</v>
      </c>
      <c r="AF456" s="177">
        <v>996.2</v>
      </c>
      <c r="AG456" s="177">
        <v>987.1</v>
      </c>
      <c r="AH456" s="177">
        <v>978</v>
      </c>
      <c r="AI456" s="177">
        <v>968.9</v>
      </c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</row>
    <row r="457" spans="4:62" ht="15" hidden="1" x14ac:dyDescent="0.25">
      <c r="D457" s="142"/>
      <c r="E457" s="155" t="s">
        <v>18</v>
      </c>
      <c r="F457" s="143" t="s">
        <v>129</v>
      </c>
      <c r="G457" s="175">
        <v>1245.4000000000001</v>
      </c>
      <c r="H457" s="177">
        <v>1237.2</v>
      </c>
      <c r="I457" s="177">
        <v>1228.9000000000001</v>
      </c>
      <c r="J457" s="177">
        <v>1220.5999999999999</v>
      </c>
      <c r="K457" s="177">
        <v>1212.3</v>
      </c>
      <c r="L457" s="177">
        <v>1204</v>
      </c>
      <c r="M457" s="177">
        <v>1195.8</v>
      </c>
      <c r="N457" s="177">
        <v>1187.5</v>
      </c>
      <c r="O457" s="177">
        <v>1179.2</v>
      </c>
      <c r="P457" s="177">
        <v>1170.9000000000001</v>
      </c>
      <c r="Q457" s="177">
        <v>1162.7</v>
      </c>
      <c r="R457" s="177">
        <v>1154.4000000000001</v>
      </c>
      <c r="S457" s="177">
        <v>1146.0999999999999</v>
      </c>
      <c r="T457" s="177">
        <v>1137.8</v>
      </c>
      <c r="U457" s="177">
        <v>1129.5</v>
      </c>
      <c r="V457" s="177">
        <v>1121.3</v>
      </c>
      <c r="W457" s="177">
        <v>1113</v>
      </c>
      <c r="X457" s="177">
        <v>1104.7</v>
      </c>
      <c r="Y457" s="177">
        <v>1096.4000000000001</v>
      </c>
      <c r="Z457" s="177">
        <v>1088.2</v>
      </c>
      <c r="AA457" s="177">
        <v>1079.9000000000001</v>
      </c>
      <c r="AB457" s="177">
        <v>1071.5999999999999</v>
      </c>
      <c r="AC457" s="177">
        <v>1063.3</v>
      </c>
      <c r="AD457" s="177">
        <v>1055</v>
      </c>
      <c r="AE457" s="177">
        <v>1046.8</v>
      </c>
      <c r="AF457" s="177">
        <v>1038.5</v>
      </c>
      <c r="AG457" s="177">
        <v>1030.2</v>
      </c>
      <c r="AH457" s="177">
        <v>1021.9</v>
      </c>
      <c r="AI457" s="177">
        <v>1013.7</v>
      </c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</row>
    <row r="458" spans="4:62" ht="15.75" hidden="1" thickTop="1" x14ac:dyDescent="0.25">
      <c r="D458" s="142"/>
      <c r="E458" s="155" t="s">
        <v>141</v>
      </c>
      <c r="F458" s="143" t="s">
        <v>128</v>
      </c>
      <c r="G458" s="174">
        <v>1278.4000000000001</v>
      </c>
      <c r="H458" s="174">
        <v>1262.5999999999999</v>
      </c>
      <c r="I458" s="174">
        <v>1246.8</v>
      </c>
      <c r="J458" s="174">
        <v>1231</v>
      </c>
      <c r="K458" s="174">
        <v>1215.2</v>
      </c>
      <c r="L458" s="174">
        <v>1199.4000000000001</v>
      </c>
      <c r="M458" s="174">
        <v>1183.5999999999999</v>
      </c>
      <c r="N458" s="174">
        <v>1167.8</v>
      </c>
      <c r="O458" s="174">
        <v>1152</v>
      </c>
      <c r="P458" s="174">
        <v>1136.2</v>
      </c>
      <c r="Q458" s="174">
        <v>1120.5</v>
      </c>
      <c r="R458" s="174">
        <v>1104.7</v>
      </c>
      <c r="S458" s="174">
        <v>1088.9000000000001</v>
      </c>
      <c r="T458" s="174">
        <v>1073.0999999999999</v>
      </c>
      <c r="U458" s="174">
        <v>1063.2</v>
      </c>
      <c r="V458" s="174">
        <v>1053.2</v>
      </c>
      <c r="W458" s="174">
        <v>1043.3</v>
      </c>
      <c r="X458" s="174">
        <v>1033.4000000000001</v>
      </c>
      <c r="Y458" s="174">
        <v>1023.5</v>
      </c>
      <c r="Z458" s="174">
        <v>1013.5</v>
      </c>
      <c r="AA458" s="174">
        <v>1003.6</v>
      </c>
      <c r="AB458" s="174">
        <v>993.7</v>
      </c>
      <c r="AC458" s="174">
        <v>983.8</v>
      </c>
      <c r="AD458" s="174">
        <v>973.8</v>
      </c>
      <c r="AE458" s="174">
        <v>963.9</v>
      </c>
      <c r="AF458" s="174">
        <v>954</v>
      </c>
      <c r="AG458" s="174">
        <v>944.1</v>
      </c>
      <c r="AH458" s="174">
        <v>934.1</v>
      </c>
      <c r="AI458" s="174">
        <v>924.2</v>
      </c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</row>
    <row r="459" spans="4:62" ht="15" hidden="1" x14ac:dyDescent="0.25">
      <c r="D459" s="142"/>
      <c r="E459" s="155" t="s">
        <v>141</v>
      </c>
      <c r="F459" s="143" t="s">
        <v>22</v>
      </c>
      <c r="G459" s="175">
        <v>1278.4000000000001</v>
      </c>
      <c r="H459" s="175">
        <v>1266.2</v>
      </c>
      <c r="I459" s="175">
        <v>1254.0999999999999</v>
      </c>
      <c r="J459" s="175">
        <v>1241.9000000000001</v>
      </c>
      <c r="K459" s="175">
        <v>1229.8</v>
      </c>
      <c r="L459" s="175">
        <v>1217.5999999999999</v>
      </c>
      <c r="M459" s="175">
        <v>1205.5</v>
      </c>
      <c r="N459" s="175">
        <v>1193.3</v>
      </c>
      <c r="O459" s="175">
        <v>1181.2</v>
      </c>
      <c r="P459" s="175">
        <v>1169</v>
      </c>
      <c r="Q459" s="175">
        <v>1156.9000000000001</v>
      </c>
      <c r="R459" s="175">
        <v>1144.7</v>
      </c>
      <c r="S459" s="175">
        <v>1132.5999999999999</v>
      </c>
      <c r="T459" s="175">
        <v>1120.4000000000001</v>
      </c>
      <c r="U459" s="175">
        <v>1111.2</v>
      </c>
      <c r="V459" s="175">
        <v>1102</v>
      </c>
      <c r="W459" s="175">
        <v>1092.8</v>
      </c>
      <c r="X459" s="175">
        <v>1083.5999999999999</v>
      </c>
      <c r="Y459" s="175">
        <v>1074.4000000000001</v>
      </c>
      <c r="Z459" s="175">
        <v>1065.2</v>
      </c>
      <c r="AA459" s="175">
        <v>1055.9000000000001</v>
      </c>
      <c r="AB459" s="175">
        <v>1046.7</v>
      </c>
      <c r="AC459" s="175">
        <v>1037.5</v>
      </c>
      <c r="AD459" s="175">
        <v>1028.3</v>
      </c>
      <c r="AE459" s="175">
        <v>1019.1</v>
      </c>
      <c r="AF459" s="175">
        <v>1009.9</v>
      </c>
      <c r="AG459" s="175">
        <v>1000.7</v>
      </c>
      <c r="AH459" s="175">
        <v>991.4</v>
      </c>
      <c r="AI459" s="175">
        <v>982.2</v>
      </c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</row>
    <row r="460" spans="4:62" ht="15" hidden="1" x14ac:dyDescent="0.25">
      <c r="D460" s="142"/>
      <c r="E460" s="155" t="s">
        <v>141</v>
      </c>
      <c r="F460" s="143" t="s">
        <v>129</v>
      </c>
      <c r="G460" s="175">
        <v>1278.4000000000001</v>
      </c>
      <c r="H460" s="175">
        <v>1269.9000000000001</v>
      </c>
      <c r="I460" s="175">
        <v>1261.4000000000001</v>
      </c>
      <c r="J460" s="175">
        <v>1252.8</v>
      </c>
      <c r="K460" s="175">
        <v>1244.3</v>
      </c>
      <c r="L460" s="175">
        <v>1235.8</v>
      </c>
      <c r="M460" s="175">
        <v>1227.3</v>
      </c>
      <c r="N460" s="175">
        <v>1218.8</v>
      </c>
      <c r="O460" s="175">
        <v>1210.3</v>
      </c>
      <c r="P460" s="175">
        <v>1201.8</v>
      </c>
      <c r="Q460" s="175">
        <v>1193.3</v>
      </c>
      <c r="R460" s="175">
        <v>1184.8</v>
      </c>
      <c r="S460" s="175">
        <v>1176.3</v>
      </c>
      <c r="T460" s="175">
        <v>1167.8</v>
      </c>
      <c r="U460" s="175">
        <v>1159.3</v>
      </c>
      <c r="V460" s="175">
        <v>1150.8</v>
      </c>
      <c r="W460" s="175">
        <v>1142.3</v>
      </c>
      <c r="X460" s="175">
        <v>1133.8</v>
      </c>
      <c r="Y460" s="175">
        <v>1125.3</v>
      </c>
      <c r="Z460" s="175">
        <v>1116.8</v>
      </c>
      <c r="AA460" s="175">
        <v>1108.3</v>
      </c>
      <c r="AB460" s="175">
        <v>1099.8</v>
      </c>
      <c r="AC460" s="175">
        <v>1091.3</v>
      </c>
      <c r="AD460" s="175">
        <v>1082.8</v>
      </c>
      <c r="AE460" s="175">
        <v>1074.2</v>
      </c>
      <c r="AF460" s="175">
        <v>1065.7</v>
      </c>
      <c r="AG460" s="175">
        <v>1057.2</v>
      </c>
      <c r="AH460" s="175">
        <v>1048.7</v>
      </c>
      <c r="AI460" s="175">
        <v>1040.2</v>
      </c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</row>
    <row r="461" spans="4:62" ht="15.75" hidden="1" thickTop="1" x14ac:dyDescent="0.25">
      <c r="D461" s="142"/>
      <c r="E461" s="155" t="s">
        <v>20</v>
      </c>
      <c r="F461" s="143" t="s">
        <v>128</v>
      </c>
      <c r="G461" s="174">
        <v>1482.1</v>
      </c>
      <c r="H461" s="174">
        <v>1470.8</v>
      </c>
      <c r="I461" s="174">
        <v>1459.6</v>
      </c>
      <c r="J461" s="174">
        <v>1448.3</v>
      </c>
      <c r="K461" s="174">
        <v>1437.1</v>
      </c>
      <c r="L461" s="174">
        <v>1425.8</v>
      </c>
      <c r="M461" s="174">
        <v>1414.6</v>
      </c>
      <c r="N461" s="174">
        <v>1403.3</v>
      </c>
      <c r="O461" s="174">
        <v>1392</v>
      </c>
      <c r="P461" s="174">
        <v>1380.8</v>
      </c>
      <c r="Q461" s="174">
        <v>1369.5</v>
      </c>
      <c r="R461" s="174">
        <v>1358.3</v>
      </c>
      <c r="S461" s="174">
        <v>1347</v>
      </c>
      <c r="T461" s="174">
        <v>1335.8</v>
      </c>
      <c r="U461" s="174">
        <v>1323.4</v>
      </c>
      <c r="V461" s="174">
        <v>1311</v>
      </c>
      <c r="W461" s="174">
        <v>1298.7</v>
      </c>
      <c r="X461" s="174">
        <v>1286.3</v>
      </c>
      <c r="Y461" s="174">
        <v>1273.9000000000001</v>
      </c>
      <c r="Z461" s="174">
        <v>1261.5999999999999</v>
      </c>
      <c r="AA461" s="174">
        <v>1249.2</v>
      </c>
      <c r="AB461" s="174">
        <v>1236.8</v>
      </c>
      <c r="AC461" s="174">
        <v>1224.5</v>
      </c>
      <c r="AD461" s="174">
        <v>1212.0999999999999</v>
      </c>
      <c r="AE461" s="174">
        <v>1199.7</v>
      </c>
      <c r="AF461" s="174">
        <v>1187.4000000000001</v>
      </c>
      <c r="AG461" s="174">
        <v>1175</v>
      </c>
      <c r="AH461" s="174">
        <v>1162.7</v>
      </c>
      <c r="AI461" s="174">
        <v>1150.3</v>
      </c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</row>
    <row r="462" spans="4:62" ht="15" hidden="1" x14ac:dyDescent="0.25">
      <c r="D462" s="142"/>
      <c r="E462" s="155" t="s">
        <v>20</v>
      </c>
      <c r="F462" s="143" t="s">
        <v>22</v>
      </c>
      <c r="G462" s="175">
        <v>1482.1</v>
      </c>
      <c r="H462" s="175">
        <v>1471.5</v>
      </c>
      <c r="I462" s="175">
        <v>1461</v>
      </c>
      <c r="J462" s="175">
        <v>1450.4</v>
      </c>
      <c r="K462" s="175">
        <v>1439.9</v>
      </c>
      <c r="L462" s="175">
        <v>1429.3</v>
      </c>
      <c r="M462" s="175">
        <v>1418.7</v>
      </c>
      <c r="N462" s="175">
        <v>1408.2</v>
      </c>
      <c r="O462" s="175">
        <v>1397.6</v>
      </c>
      <c r="P462" s="175">
        <v>1387</v>
      </c>
      <c r="Q462" s="175">
        <v>1376.5</v>
      </c>
      <c r="R462" s="175">
        <v>1365.9</v>
      </c>
      <c r="S462" s="175">
        <v>1355.4</v>
      </c>
      <c r="T462" s="175">
        <v>1344.8</v>
      </c>
      <c r="U462" s="175">
        <v>1333.7</v>
      </c>
      <c r="V462" s="175">
        <v>1322.6</v>
      </c>
      <c r="W462" s="175">
        <v>1311.4</v>
      </c>
      <c r="X462" s="175">
        <v>1300.3</v>
      </c>
      <c r="Y462" s="175">
        <v>1289.2</v>
      </c>
      <c r="Z462" s="175">
        <v>1278.0999999999999</v>
      </c>
      <c r="AA462" s="175">
        <v>1267</v>
      </c>
      <c r="AB462" s="175">
        <v>1255.9000000000001</v>
      </c>
      <c r="AC462" s="175">
        <v>1244.8</v>
      </c>
      <c r="AD462" s="175">
        <v>1233.5999999999999</v>
      </c>
      <c r="AE462" s="175">
        <v>1222.5</v>
      </c>
      <c r="AF462" s="175">
        <v>1211.4000000000001</v>
      </c>
      <c r="AG462" s="175">
        <v>1200.3</v>
      </c>
      <c r="AH462" s="175">
        <v>1189.2</v>
      </c>
      <c r="AI462" s="175">
        <v>1178.0999999999999</v>
      </c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</row>
    <row r="463" spans="4:62" ht="15" hidden="1" x14ac:dyDescent="0.25">
      <c r="D463" s="142"/>
      <c r="E463" s="155" t="s">
        <v>20</v>
      </c>
      <c r="F463" s="143" t="s">
        <v>129</v>
      </c>
      <c r="G463" s="175">
        <v>1482.1</v>
      </c>
      <c r="H463" s="175">
        <v>1472.2</v>
      </c>
      <c r="I463" s="175">
        <v>1462.4</v>
      </c>
      <c r="J463" s="175">
        <v>1452.5</v>
      </c>
      <c r="K463" s="175">
        <v>1442.6</v>
      </c>
      <c r="L463" s="175">
        <v>1432.8</v>
      </c>
      <c r="M463" s="175">
        <v>1422.9</v>
      </c>
      <c r="N463" s="175">
        <v>1413</v>
      </c>
      <c r="O463" s="175">
        <v>1403.2</v>
      </c>
      <c r="P463" s="175">
        <v>1393.3</v>
      </c>
      <c r="Q463" s="175">
        <v>1383.4</v>
      </c>
      <c r="R463" s="175">
        <v>1373.6</v>
      </c>
      <c r="S463" s="175">
        <v>1363.7</v>
      </c>
      <c r="T463" s="175">
        <v>1353.8</v>
      </c>
      <c r="U463" s="175">
        <v>1344</v>
      </c>
      <c r="V463" s="175">
        <v>1334.1</v>
      </c>
      <c r="W463" s="175">
        <v>1324.2</v>
      </c>
      <c r="X463" s="175">
        <v>1314.4</v>
      </c>
      <c r="Y463" s="175">
        <v>1304.5</v>
      </c>
      <c r="Z463" s="175">
        <v>1294.5999999999999</v>
      </c>
      <c r="AA463" s="175">
        <v>1284.8</v>
      </c>
      <c r="AB463" s="175">
        <v>1274.9000000000001</v>
      </c>
      <c r="AC463" s="175">
        <v>1265</v>
      </c>
      <c r="AD463" s="175">
        <v>1255.2</v>
      </c>
      <c r="AE463" s="175">
        <v>1245.3</v>
      </c>
      <c r="AF463" s="175">
        <v>1235.4000000000001</v>
      </c>
      <c r="AG463" s="175">
        <v>1225.5999999999999</v>
      </c>
      <c r="AH463" s="175">
        <v>1215.7</v>
      </c>
      <c r="AI463" s="175">
        <v>1205.8</v>
      </c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</row>
    <row r="464" spans="4:62" ht="15.75" hidden="1" thickTop="1" x14ac:dyDescent="0.25">
      <c r="D464" s="142"/>
      <c r="E464" s="155" t="s">
        <v>142</v>
      </c>
      <c r="F464" s="143" t="s">
        <v>128</v>
      </c>
      <c r="G464" s="174">
        <v>2656.6</v>
      </c>
      <c r="H464" s="176">
        <v>2580.6</v>
      </c>
      <c r="I464" s="176">
        <v>2504.6999999999998</v>
      </c>
      <c r="J464" s="176">
        <v>2428.6999999999998</v>
      </c>
      <c r="K464" s="176">
        <v>2352.8000000000002</v>
      </c>
      <c r="L464" s="176">
        <v>2276.9</v>
      </c>
      <c r="M464" s="176">
        <v>2200.9</v>
      </c>
      <c r="N464" s="176">
        <v>2125</v>
      </c>
      <c r="O464" s="176">
        <v>2049</v>
      </c>
      <c r="P464" s="176">
        <v>1973.1</v>
      </c>
      <c r="Q464" s="176">
        <v>1897.1</v>
      </c>
      <c r="R464" s="176">
        <v>1821.2</v>
      </c>
      <c r="S464" s="176">
        <v>1745.2</v>
      </c>
      <c r="T464" s="176">
        <v>1669.3</v>
      </c>
      <c r="U464" s="176">
        <v>1649.1</v>
      </c>
      <c r="V464" s="176">
        <v>1628.9</v>
      </c>
      <c r="W464" s="176">
        <v>1608.7</v>
      </c>
      <c r="X464" s="176">
        <v>1588.6</v>
      </c>
      <c r="Y464" s="176">
        <v>1568.4</v>
      </c>
      <c r="Z464" s="176">
        <v>1548.2</v>
      </c>
      <c r="AA464" s="176">
        <v>1528</v>
      </c>
      <c r="AB464" s="176">
        <v>1507.9</v>
      </c>
      <c r="AC464" s="176">
        <v>1487.7</v>
      </c>
      <c r="AD464" s="176">
        <v>1467.5</v>
      </c>
      <c r="AE464" s="176">
        <v>1447.3</v>
      </c>
      <c r="AF464" s="176">
        <v>1427.1</v>
      </c>
      <c r="AG464" s="176">
        <v>1407</v>
      </c>
      <c r="AH464" s="176">
        <v>1386.8</v>
      </c>
      <c r="AI464" s="176">
        <v>1366.6</v>
      </c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</row>
    <row r="465" spans="4:62" ht="15" hidden="1" x14ac:dyDescent="0.25">
      <c r="D465" s="142"/>
      <c r="E465" s="155" t="s">
        <v>142</v>
      </c>
      <c r="F465" s="143" t="s">
        <v>22</v>
      </c>
      <c r="G465" s="175">
        <v>2656.6</v>
      </c>
      <c r="H465" s="177">
        <v>2605.9</v>
      </c>
      <c r="I465" s="177">
        <v>2555.1999999999998</v>
      </c>
      <c r="J465" s="177">
        <v>2504.5</v>
      </c>
      <c r="K465" s="177">
        <v>2453.8000000000002</v>
      </c>
      <c r="L465" s="177">
        <v>2403.1</v>
      </c>
      <c r="M465" s="177">
        <v>2352.3000000000002</v>
      </c>
      <c r="N465" s="177">
        <v>2301.6</v>
      </c>
      <c r="O465" s="177">
        <v>2250.9</v>
      </c>
      <c r="P465" s="177">
        <v>2200.1999999999998</v>
      </c>
      <c r="Q465" s="177">
        <v>2149.5</v>
      </c>
      <c r="R465" s="177">
        <v>2098.8000000000002</v>
      </c>
      <c r="S465" s="177">
        <v>2048.1</v>
      </c>
      <c r="T465" s="177">
        <v>1997.4</v>
      </c>
      <c r="U465" s="177">
        <v>1974.6</v>
      </c>
      <c r="V465" s="177">
        <v>1951.8</v>
      </c>
      <c r="W465" s="177">
        <v>1928.9</v>
      </c>
      <c r="X465" s="177">
        <v>1906.1</v>
      </c>
      <c r="Y465" s="177">
        <v>1883.3</v>
      </c>
      <c r="Z465" s="177">
        <v>1860.5</v>
      </c>
      <c r="AA465" s="177">
        <v>1837.6</v>
      </c>
      <c r="AB465" s="177">
        <v>1814.8</v>
      </c>
      <c r="AC465" s="177">
        <v>1792</v>
      </c>
      <c r="AD465" s="177">
        <v>1769.2</v>
      </c>
      <c r="AE465" s="177">
        <v>1746.4</v>
      </c>
      <c r="AF465" s="177">
        <v>1723.5</v>
      </c>
      <c r="AG465" s="177">
        <v>1700.7</v>
      </c>
      <c r="AH465" s="177">
        <v>1677.9</v>
      </c>
      <c r="AI465" s="177">
        <v>1655.1</v>
      </c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</row>
    <row r="466" spans="4:62" ht="15" hidden="1" x14ac:dyDescent="0.25">
      <c r="D466" s="142"/>
      <c r="E466" s="155" t="s">
        <v>142</v>
      </c>
      <c r="F466" s="143" t="s">
        <v>129</v>
      </c>
      <c r="G466" s="175">
        <v>2656.6</v>
      </c>
      <c r="H466" s="177">
        <v>2631.1</v>
      </c>
      <c r="I466" s="177">
        <v>2605.6999999999998</v>
      </c>
      <c r="J466" s="177">
        <v>2580.1999999999998</v>
      </c>
      <c r="K466" s="177">
        <v>2554.6999999999998</v>
      </c>
      <c r="L466" s="177">
        <v>2529.3000000000002</v>
      </c>
      <c r="M466" s="177">
        <v>2503.8000000000002</v>
      </c>
      <c r="N466" s="177">
        <v>2478.3000000000002</v>
      </c>
      <c r="O466" s="177">
        <v>2452.9</v>
      </c>
      <c r="P466" s="177">
        <v>2427.4</v>
      </c>
      <c r="Q466" s="177">
        <v>2401.9</v>
      </c>
      <c r="R466" s="177">
        <v>2376.5</v>
      </c>
      <c r="S466" s="177">
        <v>2351</v>
      </c>
      <c r="T466" s="177">
        <v>2325.5</v>
      </c>
      <c r="U466" s="177">
        <v>2300.1</v>
      </c>
      <c r="V466" s="177">
        <v>2274.6</v>
      </c>
      <c r="W466" s="177">
        <v>2249.1</v>
      </c>
      <c r="X466" s="177">
        <v>2223.6999999999998</v>
      </c>
      <c r="Y466" s="177">
        <v>2198.1999999999998</v>
      </c>
      <c r="Z466" s="177">
        <v>2172.6999999999998</v>
      </c>
      <c r="AA466" s="177">
        <v>2147.3000000000002</v>
      </c>
      <c r="AB466" s="177">
        <v>2121.8000000000002</v>
      </c>
      <c r="AC466" s="177">
        <v>2096.3000000000002</v>
      </c>
      <c r="AD466" s="177">
        <v>2070.9</v>
      </c>
      <c r="AE466" s="177">
        <v>2045.4</v>
      </c>
      <c r="AF466" s="177">
        <v>2019.9</v>
      </c>
      <c r="AG466" s="177">
        <v>1994.5</v>
      </c>
      <c r="AH466" s="177">
        <v>1969</v>
      </c>
      <c r="AI466" s="177">
        <v>1943.5</v>
      </c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</row>
    <row r="467" spans="4:62" ht="15.75" hidden="1" thickTop="1" x14ac:dyDescent="0.25">
      <c r="D467" s="142"/>
      <c r="E467" s="155" t="s">
        <v>143</v>
      </c>
      <c r="F467" s="143" t="s">
        <v>128</v>
      </c>
      <c r="G467" s="174">
        <v>2524.1</v>
      </c>
      <c r="H467" s="176">
        <v>2458.4</v>
      </c>
      <c r="I467" s="176">
        <v>2392.6</v>
      </c>
      <c r="J467" s="176">
        <v>2326.9</v>
      </c>
      <c r="K467" s="176">
        <v>2261.1</v>
      </c>
      <c r="L467" s="176">
        <v>2195.3000000000002</v>
      </c>
      <c r="M467" s="176">
        <v>2129.6</v>
      </c>
      <c r="N467" s="176">
        <v>2063.8000000000002</v>
      </c>
      <c r="O467" s="176">
        <v>1998.1</v>
      </c>
      <c r="P467" s="176">
        <v>1932.3</v>
      </c>
      <c r="Q467" s="176">
        <v>1866.5</v>
      </c>
      <c r="R467" s="176">
        <v>1800.8</v>
      </c>
      <c r="S467" s="176">
        <v>1735</v>
      </c>
      <c r="T467" s="176">
        <v>1669.3</v>
      </c>
      <c r="U467" s="176">
        <v>1649.1</v>
      </c>
      <c r="V467" s="176">
        <v>1628.9</v>
      </c>
      <c r="W467" s="176">
        <v>1608.7</v>
      </c>
      <c r="X467" s="176">
        <v>1588.6</v>
      </c>
      <c r="Y467" s="176">
        <v>1568.4</v>
      </c>
      <c r="Z467" s="176">
        <v>1548.2</v>
      </c>
      <c r="AA467" s="176">
        <v>1528</v>
      </c>
      <c r="AB467" s="176">
        <v>1507.9</v>
      </c>
      <c r="AC467" s="176">
        <v>1487.7</v>
      </c>
      <c r="AD467" s="176">
        <v>1467.5</v>
      </c>
      <c r="AE467" s="176">
        <v>1447.3</v>
      </c>
      <c r="AF467" s="176">
        <v>1427.1</v>
      </c>
      <c r="AG467" s="176">
        <v>1407</v>
      </c>
      <c r="AH467" s="176">
        <v>1386.8</v>
      </c>
      <c r="AI467" s="176">
        <v>1366.6</v>
      </c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</row>
    <row r="468" spans="4:62" ht="15" hidden="1" x14ac:dyDescent="0.25">
      <c r="D468" s="142"/>
      <c r="E468" s="155" t="s">
        <v>143</v>
      </c>
      <c r="F468" s="143" t="s">
        <v>22</v>
      </c>
      <c r="G468" s="175">
        <v>2524.1</v>
      </c>
      <c r="H468" s="177">
        <v>2479.1999999999998</v>
      </c>
      <c r="I468" s="177">
        <v>2434.1999999999998</v>
      </c>
      <c r="J468" s="177">
        <v>2389.1999999999998</v>
      </c>
      <c r="K468" s="177">
        <v>2344.1999999999998</v>
      </c>
      <c r="L468" s="177">
        <v>2299.1999999999998</v>
      </c>
      <c r="M468" s="177">
        <v>2254.3000000000002</v>
      </c>
      <c r="N468" s="177">
        <v>2209.3000000000002</v>
      </c>
      <c r="O468" s="177">
        <v>2164.3000000000002</v>
      </c>
      <c r="P468" s="177">
        <v>2119.3000000000002</v>
      </c>
      <c r="Q468" s="177">
        <v>2074.3000000000002</v>
      </c>
      <c r="R468" s="177">
        <v>2029.3</v>
      </c>
      <c r="S468" s="177">
        <v>1984.4</v>
      </c>
      <c r="T468" s="177">
        <v>1939.4</v>
      </c>
      <c r="U468" s="177">
        <v>1917.2</v>
      </c>
      <c r="V468" s="177">
        <v>1895</v>
      </c>
      <c r="W468" s="177">
        <v>1872.8</v>
      </c>
      <c r="X468" s="177">
        <v>1850.6</v>
      </c>
      <c r="Y468" s="177">
        <v>1828.4</v>
      </c>
      <c r="Z468" s="177">
        <v>1806.2</v>
      </c>
      <c r="AA468" s="177">
        <v>1784.1</v>
      </c>
      <c r="AB468" s="177">
        <v>1761.9</v>
      </c>
      <c r="AC468" s="177">
        <v>1739.7</v>
      </c>
      <c r="AD468" s="177">
        <v>1717.5</v>
      </c>
      <c r="AE468" s="177">
        <v>1695.3</v>
      </c>
      <c r="AF468" s="177">
        <v>1673.1</v>
      </c>
      <c r="AG468" s="177">
        <v>1650.9</v>
      </c>
      <c r="AH468" s="177">
        <v>1628.7</v>
      </c>
      <c r="AI468" s="177">
        <v>1606.5</v>
      </c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</row>
    <row r="469" spans="4:62" ht="15" hidden="1" x14ac:dyDescent="0.25">
      <c r="D469" s="142"/>
      <c r="E469" s="155" t="s">
        <v>143</v>
      </c>
      <c r="F469" s="143" t="s">
        <v>129</v>
      </c>
      <c r="G469" s="175">
        <v>2524.1</v>
      </c>
      <c r="H469" s="177">
        <v>2499.9</v>
      </c>
      <c r="I469" s="177">
        <v>2475.6999999999998</v>
      </c>
      <c r="J469" s="177">
        <v>2451.5</v>
      </c>
      <c r="K469" s="177">
        <v>2427.3000000000002</v>
      </c>
      <c r="L469" s="177">
        <v>2403.1</v>
      </c>
      <c r="M469" s="177">
        <v>2378.9</v>
      </c>
      <c r="N469" s="177">
        <v>2354.6999999999998</v>
      </c>
      <c r="O469" s="177">
        <v>2330.5</v>
      </c>
      <c r="P469" s="177">
        <v>2306.3000000000002</v>
      </c>
      <c r="Q469" s="177">
        <v>2282.1</v>
      </c>
      <c r="R469" s="177">
        <v>2257.9</v>
      </c>
      <c r="S469" s="177">
        <v>2233.6999999999998</v>
      </c>
      <c r="T469" s="177">
        <v>2209.5</v>
      </c>
      <c r="U469" s="177">
        <v>2185.3000000000002</v>
      </c>
      <c r="V469" s="177">
        <v>2161.1</v>
      </c>
      <c r="W469" s="177">
        <v>2136.9</v>
      </c>
      <c r="X469" s="177">
        <v>2112.6999999999998</v>
      </c>
      <c r="Y469" s="177">
        <v>2088.5</v>
      </c>
      <c r="Z469" s="177">
        <v>2064.3000000000002</v>
      </c>
      <c r="AA469" s="177">
        <v>2040.1</v>
      </c>
      <c r="AB469" s="177">
        <v>2015.9</v>
      </c>
      <c r="AC469" s="177">
        <v>1991.7</v>
      </c>
      <c r="AD469" s="177">
        <v>1967.5</v>
      </c>
      <c r="AE469" s="177">
        <v>1943.3</v>
      </c>
      <c r="AF469" s="177">
        <v>1919.1</v>
      </c>
      <c r="AG469" s="177">
        <v>1894.9</v>
      </c>
      <c r="AH469" s="177">
        <v>1870.7</v>
      </c>
      <c r="AI469" s="177">
        <v>1846.5</v>
      </c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</row>
    <row r="470" spans="4:62" ht="15.75" hidden="1" thickTop="1" x14ac:dyDescent="0.25">
      <c r="D470" s="166"/>
      <c r="E470" s="155" t="s">
        <v>144</v>
      </c>
      <c r="F470" s="143" t="s">
        <v>128</v>
      </c>
      <c r="G470" s="174">
        <v>2968.7</v>
      </c>
      <c r="H470" s="176">
        <v>2906.8</v>
      </c>
      <c r="I470" s="176">
        <v>2844.9</v>
      </c>
      <c r="J470" s="176">
        <v>2783</v>
      </c>
      <c r="K470" s="176">
        <v>2721.1</v>
      </c>
      <c r="L470" s="176">
        <v>2659.2</v>
      </c>
      <c r="M470" s="176">
        <v>2597.3000000000002</v>
      </c>
      <c r="N470" s="176">
        <v>2535.4</v>
      </c>
      <c r="O470" s="176">
        <v>2473.5</v>
      </c>
      <c r="P470" s="176">
        <v>2411.6</v>
      </c>
      <c r="Q470" s="176">
        <v>2349.6999999999998</v>
      </c>
      <c r="R470" s="176">
        <v>2287.8000000000002</v>
      </c>
      <c r="S470" s="176">
        <v>2225.9</v>
      </c>
      <c r="T470" s="176">
        <v>2164.1</v>
      </c>
      <c r="U470" s="176">
        <v>2137.9</v>
      </c>
      <c r="V470" s="176">
        <v>2111.6999999999998</v>
      </c>
      <c r="W470" s="176">
        <v>2085.5</v>
      </c>
      <c r="X470" s="176">
        <v>2059.3000000000002</v>
      </c>
      <c r="Y470" s="176">
        <v>2033.1</v>
      </c>
      <c r="Z470" s="176">
        <v>2006.9</v>
      </c>
      <c r="AA470" s="176">
        <v>1980.7</v>
      </c>
      <c r="AB470" s="176">
        <v>1954.6</v>
      </c>
      <c r="AC470" s="176">
        <v>1928.4</v>
      </c>
      <c r="AD470" s="176">
        <v>1902.2</v>
      </c>
      <c r="AE470" s="176">
        <v>1876</v>
      </c>
      <c r="AF470" s="176">
        <v>1849.8</v>
      </c>
      <c r="AG470" s="176">
        <v>1823.6</v>
      </c>
      <c r="AH470" s="176">
        <v>1797.4</v>
      </c>
      <c r="AI470" s="176">
        <v>1771.2</v>
      </c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</row>
    <row r="471" spans="4:62" ht="15" hidden="1" x14ac:dyDescent="0.25">
      <c r="D471" s="166"/>
      <c r="E471" s="155" t="s">
        <v>144</v>
      </c>
      <c r="F471" s="143" t="s">
        <v>22</v>
      </c>
      <c r="G471" s="175">
        <v>2968.7</v>
      </c>
      <c r="H471" s="177">
        <v>2923.5</v>
      </c>
      <c r="I471" s="177">
        <v>2878.3</v>
      </c>
      <c r="J471" s="177">
        <v>2833.1</v>
      </c>
      <c r="K471" s="177">
        <v>2787.9</v>
      </c>
      <c r="L471" s="177">
        <v>2742.7</v>
      </c>
      <c r="M471" s="177">
        <v>2697.6</v>
      </c>
      <c r="N471" s="177">
        <v>2652.4</v>
      </c>
      <c r="O471" s="177">
        <v>2607.1999999999998</v>
      </c>
      <c r="P471" s="177">
        <v>2562</v>
      </c>
      <c r="Q471" s="177">
        <v>2516.8000000000002</v>
      </c>
      <c r="R471" s="177">
        <v>2471.6</v>
      </c>
      <c r="S471" s="177">
        <v>2426.4</v>
      </c>
      <c r="T471" s="177">
        <v>2381.1999999999998</v>
      </c>
      <c r="U471" s="177">
        <v>2353.9</v>
      </c>
      <c r="V471" s="177">
        <v>2326.5</v>
      </c>
      <c r="W471" s="177">
        <v>2299.1999999999998</v>
      </c>
      <c r="X471" s="177">
        <v>2271.9</v>
      </c>
      <c r="Y471" s="177">
        <v>2244.5</v>
      </c>
      <c r="Z471" s="177">
        <v>2217.1999999999998</v>
      </c>
      <c r="AA471" s="177">
        <v>2189.9</v>
      </c>
      <c r="AB471" s="177">
        <v>2162.5</v>
      </c>
      <c r="AC471" s="177">
        <v>2135.1999999999998</v>
      </c>
      <c r="AD471" s="177">
        <v>2107.9</v>
      </c>
      <c r="AE471" s="177">
        <v>2080.5</v>
      </c>
      <c r="AF471" s="177">
        <v>2053.1999999999998</v>
      </c>
      <c r="AG471" s="177">
        <v>2025.9</v>
      </c>
      <c r="AH471" s="177">
        <v>1998.5</v>
      </c>
      <c r="AI471" s="177">
        <v>1971.2</v>
      </c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</row>
    <row r="472" spans="4:62" ht="15" hidden="1" x14ac:dyDescent="0.25">
      <c r="D472" s="166"/>
      <c r="E472" s="155" t="s">
        <v>144</v>
      </c>
      <c r="F472" s="143" t="s">
        <v>129</v>
      </c>
      <c r="G472" s="175">
        <v>2968.7</v>
      </c>
      <c r="H472" s="177">
        <v>2940.2</v>
      </c>
      <c r="I472" s="177">
        <v>2911.7</v>
      </c>
      <c r="J472" s="177">
        <v>2883.2</v>
      </c>
      <c r="K472" s="177">
        <v>2854.8</v>
      </c>
      <c r="L472" s="177">
        <v>2826.3</v>
      </c>
      <c r="M472" s="177">
        <v>2797.8</v>
      </c>
      <c r="N472" s="177">
        <v>2769.3</v>
      </c>
      <c r="O472" s="177">
        <v>2740.8</v>
      </c>
      <c r="P472" s="177">
        <v>2712.3</v>
      </c>
      <c r="Q472" s="177">
        <v>2683.8</v>
      </c>
      <c r="R472" s="177">
        <v>2655.4</v>
      </c>
      <c r="S472" s="177">
        <v>2626.9</v>
      </c>
      <c r="T472" s="177">
        <v>2598.4</v>
      </c>
      <c r="U472" s="177">
        <v>2569.9</v>
      </c>
      <c r="V472" s="177">
        <v>2541.4</v>
      </c>
      <c r="W472" s="177">
        <v>2512.9</v>
      </c>
      <c r="X472" s="177">
        <v>2484.5</v>
      </c>
      <c r="Y472" s="177">
        <v>2456</v>
      </c>
      <c r="Z472" s="177">
        <v>2427.5</v>
      </c>
      <c r="AA472" s="177">
        <v>2399</v>
      </c>
      <c r="AB472" s="177">
        <v>2370.5</v>
      </c>
      <c r="AC472" s="177">
        <v>2342</v>
      </c>
      <c r="AD472" s="177">
        <v>2313.5</v>
      </c>
      <c r="AE472" s="177">
        <v>2285.1</v>
      </c>
      <c r="AF472" s="177">
        <v>2256.6</v>
      </c>
      <c r="AG472" s="177">
        <v>2228.1</v>
      </c>
      <c r="AH472" s="177">
        <v>2199.6</v>
      </c>
      <c r="AI472" s="177">
        <v>2171.1</v>
      </c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</row>
    <row r="473" spans="4:62" ht="15.75" hidden="1" thickTop="1" x14ac:dyDescent="0.25">
      <c r="D473" s="166"/>
      <c r="E473" s="155" t="s">
        <v>145</v>
      </c>
      <c r="F473" s="143" t="s">
        <v>128</v>
      </c>
      <c r="G473" s="174">
        <v>2697.2</v>
      </c>
      <c r="H473" s="176">
        <v>2619.3000000000002</v>
      </c>
      <c r="I473" s="176">
        <v>2541.3000000000002</v>
      </c>
      <c r="J473" s="176">
        <v>2463.4</v>
      </c>
      <c r="K473" s="176">
        <v>2385.5</v>
      </c>
      <c r="L473" s="176">
        <v>2307.6</v>
      </c>
      <c r="M473" s="176">
        <v>2229.6999999999998</v>
      </c>
      <c r="N473" s="176">
        <v>2151.6999999999998</v>
      </c>
      <c r="O473" s="176">
        <v>2073.8000000000002</v>
      </c>
      <c r="P473" s="176">
        <v>1995.9</v>
      </c>
      <c r="Q473" s="176">
        <v>1918</v>
      </c>
      <c r="R473" s="176">
        <v>1840.1</v>
      </c>
      <c r="S473" s="176">
        <v>1762.2</v>
      </c>
      <c r="T473" s="176">
        <v>1684.2</v>
      </c>
      <c r="U473" s="176">
        <v>1663.9</v>
      </c>
      <c r="V473" s="176">
        <v>1643.5</v>
      </c>
      <c r="W473" s="176">
        <v>1623.2</v>
      </c>
      <c r="X473" s="176">
        <v>1602.8</v>
      </c>
      <c r="Y473" s="176">
        <v>1582.5</v>
      </c>
      <c r="Z473" s="176">
        <v>1562.1</v>
      </c>
      <c r="AA473" s="176">
        <v>1541.7</v>
      </c>
      <c r="AB473" s="176">
        <v>1521.4</v>
      </c>
      <c r="AC473" s="176">
        <v>1501</v>
      </c>
      <c r="AD473" s="176">
        <v>1480.7</v>
      </c>
      <c r="AE473" s="176">
        <v>1460.3</v>
      </c>
      <c r="AF473" s="176">
        <v>1440</v>
      </c>
      <c r="AG473" s="176">
        <v>1419.6</v>
      </c>
      <c r="AH473" s="176">
        <v>1399.2</v>
      </c>
      <c r="AI473" s="176">
        <v>1378.9</v>
      </c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</row>
    <row r="474" spans="4:62" ht="15" hidden="1" x14ac:dyDescent="0.25">
      <c r="D474" s="166"/>
      <c r="E474" s="155" t="s">
        <v>145</v>
      </c>
      <c r="F474" s="143" t="s">
        <v>22</v>
      </c>
      <c r="G474" s="175">
        <v>2697.2</v>
      </c>
      <c r="H474" s="177">
        <v>2645.3</v>
      </c>
      <c r="I474" s="177">
        <v>2593.4</v>
      </c>
      <c r="J474" s="177">
        <v>2541.5</v>
      </c>
      <c r="K474" s="177">
        <v>2489.6</v>
      </c>
      <c r="L474" s="177">
        <v>2437.6999999999998</v>
      </c>
      <c r="M474" s="177">
        <v>2385.8000000000002</v>
      </c>
      <c r="N474" s="177">
        <v>2334</v>
      </c>
      <c r="O474" s="177">
        <v>2282.1</v>
      </c>
      <c r="P474" s="177">
        <v>2230.1999999999998</v>
      </c>
      <c r="Q474" s="177">
        <v>2178.3000000000002</v>
      </c>
      <c r="R474" s="177">
        <v>2126.4</v>
      </c>
      <c r="S474" s="177">
        <v>2074.5</v>
      </c>
      <c r="T474" s="177">
        <v>2022.6</v>
      </c>
      <c r="U474" s="177">
        <v>1999.5</v>
      </c>
      <c r="V474" s="177">
        <v>1976.4</v>
      </c>
      <c r="W474" s="177">
        <v>1953.3</v>
      </c>
      <c r="X474" s="177">
        <v>1930.2</v>
      </c>
      <c r="Y474" s="177">
        <v>1907.1</v>
      </c>
      <c r="Z474" s="177">
        <v>1884</v>
      </c>
      <c r="AA474" s="177">
        <v>1860.9</v>
      </c>
      <c r="AB474" s="177">
        <v>1837.8</v>
      </c>
      <c r="AC474" s="177">
        <v>1814.7</v>
      </c>
      <c r="AD474" s="177">
        <v>1791.6</v>
      </c>
      <c r="AE474" s="177">
        <v>1768.5</v>
      </c>
      <c r="AF474" s="177">
        <v>1745.4</v>
      </c>
      <c r="AG474" s="177">
        <v>1722.3</v>
      </c>
      <c r="AH474" s="177">
        <v>1699.1</v>
      </c>
      <c r="AI474" s="177">
        <v>1676</v>
      </c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</row>
    <row r="475" spans="4:62" ht="15" hidden="1" x14ac:dyDescent="0.25">
      <c r="D475" s="166"/>
      <c r="E475" s="155" t="s">
        <v>145</v>
      </c>
      <c r="F475" s="143" t="s">
        <v>129</v>
      </c>
      <c r="G475" s="175">
        <v>2697.2</v>
      </c>
      <c r="H475" s="177">
        <v>2671.3</v>
      </c>
      <c r="I475" s="177">
        <v>2645.5</v>
      </c>
      <c r="J475" s="177">
        <v>2619.6</v>
      </c>
      <c r="K475" s="177">
        <v>2593.6999999999998</v>
      </c>
      <c r="L475" s="177">
        <v>2567.9</v>
      </c>
      <c r="M475" s="177">
        <v>2542</v>
      </c>
      <c r="N475" s="177">
        <v>2516.1999999999998</v>
      </c>
      <c r="O475" s="177">
        <v>2490.3000000000002</v>
      </c>
      <c r="P475" s="177">
        <v>2464.5</v>
      </c>
      <c r="Q475" s="177">
        <v>2438.6</v>
      </c>
      <c r="R475" s="177">
        <v>2412.8000000000002</v>
      </c>
      <c r="S475" s="177">
        <v>2386.9</v>
      </c>
      <c r="T475" s="177">
        <v>2361</v>
      </c>
      <c r="U475" s="177">
        <v>2335.1999999999998</v>
      </c>
      <c r="V475" s="177">
        <v>2309.3000000000002</v>
      </c>
      <c r="W475" s="177">
        <v>2283.5</v>
      </c>
      <c r="X475" s="177">
        <v>2257.6</v>
      </c>
      <c r="Y475" s="177">
        <v>2231.8000000000002</v>
      </c>
      <c r="Z475" s="177">
        <v>2205.9</v>
      </c>
      <c r="AA475" s="177">
        <v>2180</v>
      </c>
      <c r="AB475" s="177">
        <v>2154.1999999999998</v>
      </c>
      <c r="AC475" s="177">
        <v>2128.3000000000002</v>
      </c>
      <c r="AD475" s="177">
        <v>2102.5</v>
      </c>
      <c r="AE475" s="177">
        <v>2076.6</v>
      </c>
      <c r="AF475" s="177">
        <v>2050.8000000000002</v>
      </c>
      <c r="AG475" s="177">
        <v>2024.9</v>
      </c>
      <c r="AH475" s="177">
        <v>1999.1</v>
      </c>
      <c r="AI475" s="177">
        <v>1973.2</v>
      </c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</row>
    <row r="476" spans="4:62" ht="15.75" hidden="1" thickTop="1" x14ac:dyDescent="0.25">
      <c r="D476" s="166"/>
      <c r="E476" s="155" t="s">
        <v>146</v>
      </c>
      <c r="F476" s="143" t="s">
        <v>128</v>
      </c>
      <c r="G476" s="174">
        <v>2560.3000000000002</v>
      </c>
      <c r="H476" s="176">
        <v>2492.9</v>
      </c>
      <c r="I476" s="176">
        <v>2425.5</v>
      </c>
      <c r="J476" s="176">
        <v>2358.1</v>
      </c>
      <c r="K476" s="176">
        <v>2290.6999999999998</v>
      </c>
      <c r="L476" s="176">
        <v>2223.3000000000002</v>
      </c>
      <c r="M476" s="176">
        <v>2156</v>
      </c>
      <c r="N476" s="176">
        <v>2088.6</v>
      </c>
      <c r="O476" s="176">
        <v>2021.2</v>
      </c>
      <c r="P476" s="176">
        <v>1953.8</v>
      </c>
      <c r="Q476" s="176">
        <v>1886.4</v>
      </c>
      <c r="R476" s="176">
        <v>1819</v>
      </c>
      <c r="S476" s="176">
        <v>1751.6</v>
      </c>
      <c r="T476" s="176">
        <v>1684.2</v>
      </c>
      <c r="U476" s="176">
        <v>1663.9</v>
      </c>
      <c r="V476" s="176">
        <v>1643.5</v>
      </c>
      <c r="W476" s="176">
        <v>1623.2</v>
      </c>
      <c r="X476" s="176">
        <v>1602.8</v>
      </c>
      <c r="Y476" s="176">
        <v>1582.5</v>
      </c>
      <c r="Z476" s="176">
        <v>1562.1</v>
      </c>
      <c r="AA476" s="176">
        <v>1541.7</v>
      </c>
      <c r="AB476" s="176">
        <v>1521.4</v>
      </c>
      <c r="AC476" s="176">
        <v>1501</v>
      </c>
      <c r="AD476" s="176">
        <v>1480.7</v>
      </c>
      <c r="AE476" s="176">
        <v>1460.3</v>
      </c>
      <c r="AF476" s="176">
        <v>1440</v>
      </c>
      <c r="AG476" s="176">
        <v>1419.6</v>
      </c>
      <c r="AH476" s="176">
        <v>1399.2</v>
      </c>
      <c r="AI476" s="176">
        <v>1378.9</v>
      </c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</row>
    <row r="477" spans="4:62" ht="15" hidden="1" x14ac:dyDescent="0.25">
      <c r="D477" s="166"/>
      <c r="E477" s="155" t="s">
        <v>146</v>
      </c>
      <c r="F477" s="143" t="s">
        <v>22</v>
      </c>
      <c r="G477" s="175">
        <v>2560.3000000000002</v>
      </c>
      <c r="H477" s="177">
        <v>2514.3000000000002</v>
      </c>
      <c r="I477" s="177">
        <v>2468.3000000000002</v>
      </c>
      <c r="J477" s="177">
        <v>2422.4</v>
      </c>
      <c r="K477" s="177">
        <v>2376.4</v>
      </c>
      <c r="L477" s="177">
        <v>2330.4</v>
      </c>
      <c r="M477" s="177">
        <v>2284.5</v>
      </c>
      <c r="N477" s="177">
        <v>2238.5</v>
      </c>
      <c r="O477" s="177">
        <v>2192.5</v>
      </c>
      <c r="P477" s="177">
        <v>2146.6</v>
      </c>
      <c r="Q477" s="177">
        <v>2100.6</v>
      </c>
      <c r="R477" s="177">
        <v>2054.6</v>
      </c>
      <c r="S477" s="177">
        <v>2008.7</v>
      </c>
      <c r="T477" s="177">
        <v>1962.7</v>
      </c>
      <c r="U477" s="177">
        <v>1940.2</v>
      </c>
      <c r="V477" s="177">
        <v>1917.8</v>
      </c>
      <c r="W477" s="177">
        <v>1895.3</v>
      </c>
      <c r="X477" s="177">
        <v>1872.9</v>
      </c>
      <c r="Y477" s="177">
        <v>1850.4</v>
      </c>
      <c r="Z477" s="177">
        <v>1828</v>
      </c>
      <c r="AA477" s="177">
        <v>1805.5</v>
      </c>
      <c r="AB477" s="177">
        <v>1783.1</v>
      </c>
      <c r="AC477" s="177">
        <v>1760.6</v>
      </c>
      <c r="AD477" s="177">
        <v>1738.2</v>
      </c>
      <c r="AE477" s="177">
        <v>1715.7</v>
      </c>
      <c r="AF477" s="177">
        <v>1693.2</v>
      </c>
      <c r="AG477" s="177">
        <v>1670.8</v>
      </c>
      <c r="AH477" s="177">
        <v>1648.3</v>
      </c>
      <c r="AI477" s="177">
        <v>1625.9</v>
      </c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</row>
    <row r="478" spans="4:62" ht="15" hidden="1" x14ac:dyDescent="0.25">
      <c r="D478" s="166"/>
      <c r="E478" s="155" t="s">
        <v>146</v>
      </c>
      <c r="F478" s="143" t="s">
        <v>129</v>
      </c>
      <c r="G478" s="175">
        <v>2560.3000000000002</v>
      </c>
      <c r="H478" s="177">
        <v>2535.6999999999998</v>
      </c>
      <c r="I478" s="177">
        <v>2511.1999999999998</v>
      </c>
      <c r="J478" s="177">
        <v>2486.6</v>
      </c>
      <c r="K478" s="177">
        <v>2462.1</v>
      </c>
      <c r="L478" s="177">
        <v>2437.5</v>
      </c>
      <c r="M478" s="177">
        <v>2413</v>
      </c>
      <c r="N478" s="177">
        <v>2388.4</v>
      </c>
      <c r="O478" s="177">
        <v>2363.9</v>
      </c>
      <c r="P478" s="177">
        <v>2339.3000000000002</v>
      </c>
      <c r="Q478" s="177">
        <v>2314.8000000000002</v>
      </c>
      <c r="R478" s="177">
        <v>2290.1999999999998</v>
      </c>
      <c r="S478" s="177">
        <v>2265.6999999999998</v>
      </c>
      <c r="T478" s="177">
        <v>2241.1</v>
      </c>
      <c r="U478" s="177">
        <v>2216.6</v>
      </c>
      <c r="V478" s="177">
        <v>2192</v>
      </c>
      <c r="W478" s="177">
        <v>2167.5</v>
      </c>
      <c r="X478" s="177">
        <v>2142.9</v>
      </c>
      <c r="Y478" s="177">
        <v>2118.4</v>
      </c>
      <c r="Z478" s="177">
        <v>2093.8000000000002</v>
      </c>
      <c r="AA478" s="177">
        <v>2069.3000000000002</v>
      </c>
      <c r="AB478" s="177">
        <v>2044.7</v>
      </c>
      <c r="AC478" s="177">
        <v>2020.2</v>
      </c>
      <c r="AD478" s="177">
        <v>1995.6</v>
      </c>
      <c r="AE478" s="177">
        <v>1971.1</v>
      </c>
      <c r="AF478" s="177">
        <v>1946.5</v>
      </c>
      <c r="AG478" s="177">
        <v>1922</v>
      </c>
      <c r="AH478" s="177">
        <v>1897.4</v>
      </c>
      <c r="AI478" s="177">
        <v>1872.9</v>
      </c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</row>
    <row r="479" spans="4:62" ht="15.75" hidden="1" thickTop="1" x14ac:dyDescent="0.25">
      <c r="D479" s="166"/>
      <c r="E479" s="155" t="s">
        <v>147</v>
      </c>
      <c r="F479" s="143" t="s">
        <v>128</v>
      </c>
      <c r="G479" s="174">
        <v>3010.9</v>
      </c>
      <c r="H479" s="176">
        <v>2947.4</v>
      </c>
      <c r="I479" s="176">
        <v>2883.8</v>
      </c>
      <c r="J479" s="176">
        <v>2820.3</v>
      </c>
      <c r="K479" s="176">
        <v>2756.7</v>
      </c>
      <c r="L479" s="176">
        <v>2693.2</v>
      </c>
      <c r="M479" s="176">
        <v>2629.6</v>
      </c>
      <c r="N479" s="176">
        <v>2566</v>
      </c>
      <c r="O479" s="176">
        <v>2502.5</v>
      </c>
      <c r="P479" s="176">
        <v>2438.9</v>
      </c>
      <c r="Q479" s="176">
        <v>2375.4</v>
      </c>
      <c r="R479" s="176">
        <v>2311.8000000000002</v>
      </c>
      <c r="S479" s="176">
        <v>2248.3000000000002</v>
      </c>
      <c r="T479" s="176">
        <v>2184.6999999999998</v>
      </c>
      <c r="U479" s="176">
        <v>2158.3000000000002</v>
      </c>
      <c r="V479" s="176">
        <v>2131.8000000000002</v>
      </c>
      <c r="W479" s="176">
        <v>2105.4</v>
      </c>
      <c r="X479" s="176">
        <v>2079</v>
      </c>
      <c r="Y479" s="176">
        <v>2052.5</v>
      </c>
      <c r="Z479" s="176">
        <v>2026.1</v>
      </c>
      <c r="AA479" s="176">
        <v>1999.6</v>
      </c>
      <c r="AB479" s="176">
        <v>1973.2</v>
      </c>
      <c r="AC479" s="176">
        <v>1946.8</v>
      </c>
      <c r="AD479" s="176">
        <v>1920.3</v>
      </c>
      <c r="AE479" s="176">
        <v>1893.9</v>
      </c>
      <c r="AF479" s="176">
        <v>1867.5</v>
      </c>
      <c r="AG479" s="176">
        <v>1841</v>
      </c>
      <c r="AH479" s="176">
        <v>1814.6</v>
      </c>
      <c r="AI479" s="176">
        <v>1788.1</v>
      </c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</row>
    <row r="480" spans="4:62" ht="15" hidden="1" x14ac:dyDescent="0.25">
      <c r="D480" s="142" t="s">
        <v>150</v>
      </c>
      <c r="E480" s="155" t="s">
        <v>147</v>
      </c>
      <c r="F480" s="143" t="s">
        <v>22</v>
      </c>
      <c r="G480" s="175">
        <v>3010.9</v>
      </c>
      <c r="H480" s="177">
        <v>2964.7</v>
      </c>
      <c r="I480" s="177">
        <v>2918.5</v>
      </c>
      <c r="J480" s="177">
        <v>2872.3</v>
      </c>
      <c r="K480" s="177">
        <v>2826</v>
      </c>
      <c r="L480" s="177">
        <v>2779.8</v>
      </c>
      <c r="M480" s="177">
        <v>2733.6</v>
      </c>
      <c r="N480" s="177">
        <v>2687.4</v>
      </c>
      <c r="O480" s="177">
        <v>2641.2</v>
      </c>
      <c r="P480" s="177">
        <v>2594.9</v>
      </c>
      <c r="Q480" s="177">
        <v>2548.6999999999998</v>
      </c>
      <c r="R480" s="177">
        <v>2502.5</v>
      </c>
      <c r="S480" s="177">
        <v>2456.3000000000002</v>
      </c>
      <c r="T480" s="177">
        <v>2410</v>
      </c>
      <c r="U480" s="177">
        <v>2382.4</v>
      </c>
      <c r="V480" s="177">
        <v>2354.6999999999998</v>
      </c>
      <c r="W480" s="177">
        <v>2327</v>
      </c>
      <c r="X480" s="177">
        <v>2299.4</v>
      </c>
      <c r="Y480" s="177">
        <v>2271.6999999999998</v>
      </c>
      <c r="Z480" s="177">
        <v>2244</v>
      </c>
      <c r="AA480" s="177">
        <v>2216.4</v>
      </c>
      <c r="AB480" s="177">
        <v>2188.6999999999998</v>
      </c>
      <c r="AC480" s="177">
        <v>2161.1</v>
      </c>
      <c r="AD480" s="177">
        <v>2133.4</v>
      </c>
      <c r="AE480" s="177">
        <v>2105.6999999999998</v>
      </c>
      <c r="AF480" s="177">
        <v>2078.1</v>
      </c>
      <c r="AG480" s="177">
        <v>2050.4</v>
      </c>
      <c r="AH480" s="177">
        <v>2022.7</v>
      </c>
      <c r="AI480" s="177">
        <v>1995.1</v>
      </c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</row>
    <row r="481" spans="4:62" ht="15" hidden="1" x14ac:dyDescent="0.25">
      <c r="D481" s="142"/>
      <c r="E481" s="155" t="s">
        <v>147</v>
      </c>
      <c r="F481" s="143" t="s">
        <v>129</v>
      </c>
      <c r="G481" s="175">
        <v>3010.9</v>
      </c>
      <c r="H481" s="177">
        <v>2982</v>
      </c>
      <c r="I481" s="177">
        <v>2953.2</v>
      </c>
      <c r="J481" s="177">
        <v>2924.3</v>
      </c>
      <c r="K481" s="177">
        <v>2895.4</v>
      </c>
      <c r="L481" s="177">
        <v>2866.5</v>
      </c>
      <c r="M481" s="177">
        <v>2837.6</v>
      </c>
      <c r="N481" s="177">
        <v>2808.7</v>
      </c>
      <c r="O481" s="177">
        <v>2779.8</v>
      </c>
      <c r="P481" s="177">
        <v>2750.9</v>
      </c>
      <c r="Q481" s="177">
        <v>2722</v>
      </c>
      <c r="R481" s="177">
        <v>2693.1</v>
      </c>
      <c r="S481" s="177">
        <v>2664.2</v>
      </c>
      <c r="T481" s="177">
        <v>2635.4</v>
      </c>
      <c r="U481" s="177">
        <v>2606.5</v>
      </c>
      <c r="V481" s="177">
        <v>2577.6</v>
      </c>
      <c r="W481" s="177">
        <v>2548.6999999999998</v>
      </c>
      <c r="X481" s="177">
        <v>2519.8000000000002</v>
      </c>
      <c r="Y481" s="177">
        <v>2490.9</v>
      </c>
      <c r="Z481" s="177">
        <v>2462</v>
      </c>
      <c r="AA481" s="177">
        <v>2433.1</v>
      </c>
      <c r="AB481" s="177">
        <v>2404.1999999999998</v>
      </c>
      <c r="AC481" s="177">
        <v>2375.3000000000002</v>
      </c>
      <c r="AD481" s="177">
        <v>2346.4</v>
      </c>
      <c r="AE481" s="177">
        <v>2317.6</v>
      </c>
      <c r="AF481" s="177">
        <v>2288.6999999999998</v>
      </c>
      <c r="AG481" s="177">
        <v>2259.8000000000002</v>
      </c>
      <c r="AH481" s="177">
        <v>2230.9</v>
      </c>
      <c r="AI481" s="177">
        <v>2202</v>
      </c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</row>
    <row r="482" spans="4:62" ht="15" x14ac:dyDescent="0.25">
      <c r="D482" s="168"/>
      <c r="E482" s="155"/>
      <c r="F482" s="155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/>
    </row>
    <row r="483" spans="4:62" ht="15" x14ac:dyDescent="0.25">
      <c r="G483" s="141">
        <v>2022</v>
      </c>
      <c r="H483" s="141">
        <v>2023</v>
      </c>
      <c r="I483" s="141">
        <v>2024</v>
      </c>
      <c r="J483" s="141">
        <v>2025</v>
      </c>
      <c r="K483" s="141">
        <v>2026</v>
      </c>
      <c r="L483" s="141">
        <v>2027</v>
      </c>
      <c r="M483" s="141">
        <v>2028</v>
      </c>
      <c r="N483" s="141">
        <v>2029</v>
      </c>
      <c r="O483" s="141">
        <v>2030</v>
      </c>
      <c r="P483" s="141">
        <v>2031</v>
      </c>
      <c r="Q483" s="141">
        <v>2032</v>
      </c>
      <c r="R483" s="141">
        <v>2033</v>
      </c>
      <c r="S483" s="141">
        <v>2034</v>
      </c>
      <c r="T483" s="141">
        <v>2035</v>
      </c>
      <c r="U483" s="141">
        <v>2036</v>
      </c>
      <c r="V483" s="141">
        <v>2037</v>
      </c>
      <c r="W483" s="141">
        <v>2038</v>
      </c>
      <c r="X483" s="141">
        <v>2039</v>
      </c>
      <c r="Y483" s="141">
        <v>2040</v>
      </c>
      <c r="Z483" s="141">
        <v>2041</v>
      </c>
      <c r="AA483" s="141">
        <v>2042</v>
      </c>
      <c r="AB483" s="141">
        <v>2043</v>
      </c>
      <c r="AC483" s="141">
        <v>2044</v>
      </c>
      <c r="AD483" s="141">
        <v>2045</v>
      </c>
      <c r="AE483" s="141">
        <v>2046</v>
      </c>
      <c r="AF483" s="141">
        <v>2047</v>
      </c>
      <c r="AG483" s="141">
        <v>2048</v>
      </c>
      <c r="AH483" s="141">
        <v>2049</v>
      </c>
      <c r="AI483" s="141">
        <v>2050</v>
      </c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</row>
    <row r="484" spans="4:62" ht="15" hidden="1" customHeight="1" x14ac:dyDescent="0.25">
      <c r="D484" s="142" t="s">
        <v>153</v>
      </c>
      <c r="E484" s="156" t="s">
        <v>17</v>
      </c>
      <c r="F484" s="143" t="s">
        <v>128</v>
      </c>
      <c r="G484" s="176">
        <v>26.1</v>
      </c>
      <c r="H484" s="176">
        <v>26</v>
      </c>
      <c r="I484" s="176">
        <v>25.8</v>
      </c>
      <c r="J484" s="176">
        <v>25.7</v>
      </c>
      <c r="K484" s="176">
        <v>25.6</v>
      </c>
      <c r="L484" s="176">
        <v>25.4</v>
      </c>
      <c r="M484" s="176">
        <v>25.3</v>
      </c>
      <c r="N484" s="176">
        <v>25.1</v>
      </c>
      <c r="O484" s="176">
        <v>25</v>
      </c>
      <c r="P484" s="176">
        <v>24.8</v>
      </c>
      <c r="Q484" s="176">
        <v>24.7</v>
      </c>
      <c r="R484" s="176">
        <v>24.5</v>
      </c>
      <c r="S484" s="176">
        <v>24.4</v>
      </c>
      <c r="T484" s="176">
        <v>24.2</v>
      </c>
      <c r="U484" s="176">
        <v>24.1</v>
      </c>
      <c r="V484" s="176">
        <v>23.9</v>
      </c>
      <c r="W484" s="176">
        <v>23.8</v>
      </c>
      <c r="X484" s="176">
        <v>23.7</v>
      </c>
      <c r="Y484" s="176">
        <v>23.5</v>
      </c>
      <c r="Z484" s="176">
        <v>23.4</v>
      </c>
      <c r="AA484" s="176">
        <v>23.2</v>
      </c>
      <c r="AB484" s="176">
        <v>23.1</v>
      </c>
      <c r="AC484" s="176">
        <v>22.9</v>
      </c>
      <c r="AD484" s="176">
        <v>22.8</v>
      </c>
      <c r="AE484" s="176">
        <v>22.6</v>
      </c>
      <c r="AF484" s="176">
        <v>22.5</v>
      </c>
      <c r="AG484" s="176">
        <v>22.3</v>
      </c>
      <c r="AH484" s="176">
        <v>22.2</v>
      </c>
      <c r="AI484" s="176">
        <v>22</v>
      </c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</row>
    <row r="485" spans="4:62" ht="15" x14ac:dyDescent="0.25">
      <c r="D485" s="142"/>
      <c r="E485" s="155" t="s">
        <v>17</v>
      </c>
      <c r="F485" s="143" t="s">
        <v>22</v>
      </c>
      <c r="G485" s="178">
        <f>G228*(1+$G$67)^(G$96-$G$96)</f>
        <v>26.1</v>
      </c>
      <c r="H485" s="178">
        <f t="shared" ref="H485:AI494" si="125">H228*(1+$G$67)^(H$96-$G$96)</f>
        <v>26.65</v>
      </c>
      <c r="I485" s="178">
        <f t="shared" si="125"/>
        <v>27.106124999999999</v>
      </c>
      <c r="J485" s="178">
        <f t="shared" si="125"/>
        <v>27.676089062499997</v>
      </c>
      <c r="K485" s="178">
        <f t="shared" si="125"/>
        <v>28.257609999999996</v>
      </c>
      <c r="L485" s="178">
        <f t="shared" si="125"/>
        <v>28.737768607421863</v>
      </c>
      <c r="M485" s="178">
        <f t="shared" si="125"/>
        <v>29.340243480786121</v>
      </c>
      <c r="N485" s="178">
        <f t="shared" si="125"/>
        <v>29.836012417072137</v>
      </c>
      <c r="O485" s="178">
        <f t="shared" si="125"/>
        <v>30.460072437747943</v>
      </c>
      <c r="P485" s="178">
        <f t="shared" si="125"/>
        <v>30.971801654702105</v>
      </c>
      <c r="Q485" s="178">
        <f t="shared" si="125"/>
        <v>31.618088241650018</v>
      </c>
      <c r="R485" s="178">
        <f t="shared" si="125"/>
        <v>32.146123116131015</v>
      </c>
      <c r="S485" s="178">
        <f t="shared" si="125"/>
        <v>32.815287311609659</v>
      </c>
      <c r="T485" s="178">
        <f t="shared" si="125"/>
        <v>33.359967285429406</v>
      </c>
      <c r="U485" s="178">
        <f t="shared" si="125"/>
        <v>34.052669085467762</v>
      </c>
      <c r="V485" s="178">
        <f t="shared" si="125"/>
        <v>34.61432617930484</v>
      </c>
      <c r="W485" s="178">
        <f t="shared" si="125"/>
        <v>35.331233771721401</v>
      </c>
      <c r="X485" s="178">
        <f t="shared" si="125"/>
        <v>36.062352789896721</v>
      </c>
      <c r="Y485" s="178">
        <f t="shared" si="125"/>
        <v>36.651979866102842</v>
      </c>
      <c r="Z485" s="178">
        <f t="shared" si="125"/>
        <v>37.408414344190497</v>
      </c>
      <c r="AA485" s="178">
        <f t="shared" si="125"/>
        <v>38.015901414737172</v>
      </c>
      <c r="AB485" s="178">
        <f t="shared" si="125"/>
        <v>38.798340764975841</v>
      </c>
      <c r="AC485" s="178">
        <f t="shared" si="125"/>
        <v>39.42398500458421</v>
      </c>
      <c r="AD485" s="178">
        <f t="shared" si="125"/>
        <v>40.23312356144686</v>
      </c>
      <c r="AE485" s="178">
        <f t="shared" si="125"/>
        <v>40.877206460566512</v>
      </c>
      <c r="AF485" s="178">
        <f t="shared" si="125"/>
        <v>41.713742212248448</v>
      </c>
      <c r="AG485" s="178">
        <f t="shared" si="125"/>
        <v>42.376527227398618</v>
      </c>
      <c r="AH485" s="178">
        <f t="shared" si="125"/>
        <v>43.241160406253606</v>
      </c>
      <c r="AI485" s="178">
        <f t="shared" si="125"/>
        <v>43.922890412658504</v>
      </c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</row>
    <row r="486" spans="4:62" ht="15" hidden="1" x14ac:dyDescent="0.25">
      <c r="D486" s="142"/>
      <c r="E486" s="155" t="s">
        <v>17</v>
      </c>
      <c r="F486" s="143" t="s">
        <v>129</v>
      </c>
      <c r="G486" s="178">
        <f t="shared" ref="G486:V495" si="126">G229*(1+$G$67)^(G$96-$G$96)</f>
        <v>26.1</v>
      </c>
      <c r="H486" s="178">
        <f t="shared" si="126"/>
        <v>26.65</v>
      </c>
      <c r="I486" s="178">
        <f t="shared" si="126"/>
        <v>27.106124999999999</v>
      </c>
      <c r="J486" s="178">
        <f t="shared" si="126"/>
        <v>27.676089062499997</v>
      </c>
      <c r="K486" s="178">
        <f t="shared" si="126"/>
        <v>28.257609999999996</v>
      </c>
      <c r="L486" s="178">
        <f t="shared" si="126"/>
        <v>28.737768607421863</v>
      </c>
      <c r="M486" s="178">
        <f t="shared" si="126"/>
        <v>29.340243480786121</v>
      </c>
      <c r="N486" s="178">
        <f t="shared" si="126"/>
        <v>29.836012417072137</v>
      </c>
      <c r="O486" s="178">
        <f t="shared" si="126"/>
        <v>30.460072437747943</v>
      </c>
      <c r="P486" s="178">
        <f t="shared" si="126"/>
        <v>30.971801654702105</v>
      </c>
      <c r="Q486" s="178">
        <f t="shared" si="126"/>
        <v>31.618088241650018</v>
      </c>
      <c r="R486" s="178">
        <f t="shared" si="126"/>
        <v>32.146123116131015</v>
      </c>
      <c r="S486" s="178">
        <f t="shared" si="126"/>
        <v>32.815287311609659</v>
      </c>
      <c r="T486" s="178">
        <f t="shared" si="126"/>
        <v>33.359967285429406</v>
      </c>
      <c r="U486" s="178">
        <f t="shared" si="126"/>
        <v>34.052669085467762</v>
      </c>
      <c r="V486" s="178">
        <f t="shared" si="126"/>
        <v>34.61432617930484</v>
      </c>
      <c r="W486" s="178">
        <f t="shared" si="125"/>
        <v>35.331233771721401</v>
      </c>
      <c r="X486" s="178">
        <f t="shared" si="125"/>
        <v>36.062352789896721</v>
      </c>
      <c r="Y486" s="178">
        <f t="shared" si="125"/>
        <v>36.651979866102842</v>
      </c>
      <c r="Z486" s="178">
        <f t="shared" si="125"/>
        <v>37.408414344190497</v>
      </c>
      <c r="AA486" s="178">
        <f t="shared" si="125"/>
        <v>38.015901414737172</v>
      </c>
      <c r="AB486" s="178">
        <f t="shared" si="125"/>
        <v>38.798340764975841</v>
      </c>
      <c r="AC486" s="178">
        <f t="shared" si="125"/>
        <v>39.42398500458421</v>
      </c>
      <c r="AD486" s="178">
        <f t="shared" si="125"/>
        <v>40.23312356144686</v>
      </c>
      <c r="AE486" s="178">
        <f t="shared" si="125"/>
        <v>40.877206460566512</v>
      </c>
      <c r="AF486" s="178">
        <f t="shared" si="125"/>
        <v>41.713742212248448</v>
      </c>
      <c r="AG486" s="178">
        <f t="shared" si="125"/>
        <v>42.376527227398618</v>
      </c>
      <c r="AH486" s="178">
        <f t="shared" si="125"/>
        <v>43.241160406253606</v>
      </c>
      <c r="AI486" s="178">
        <f t="shared" si="125"/>
        <v>43.922890412658504</v>
      </c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</row>
    <row r="487" spans="4:62" ht="15" hidden="1" customHeight="1" x14ac:dyDescent="0.25">
      <c r="D487" s="142"/>
      <c r="E487" s="155" t="s">
        <v>18</v>
      </c>
      <c r="F487" s="143" t="s">
        <v>128</v>
      </c>
      <c r="G487" s="179">
        <f t="shared" si="126"/>
        <v>34.5</v>
      </c>
      <c r="H487" s="179">
        <f t="shared" si="125"/>
        <v>34.849999999999994</v>
      </c>
      <c r="I487" s="179">
        <f t="shared" si="125"/>
        <v>35.195937499999999</v>
      </c>
      <c r="J487" s="179">
        <f t="shared" si="125"/>
        <v>35.537390624999993</v>
      </c>
      <c r="K487" s="179">
        <f t="shared" si="125"/>
        <v>35.984300234374992</v>
      </c>
      <c r="L487" s="179">
        <f t="shared" si="125"/>
        <v>36.318203633789054</v>
      </c>
      <c r="M487" s="179">
        <f t="shared" si="125"/>
        <v>36.646312015527329</v>
      </c>
      <c r="N487" s="179">
        <f t="shared" si="125"/>
        <v>36.968126939081408</v>
      </c>
      <c r="O487" s="179">
        <f t="shared" si="125"/>
        <v>37.404968953554473</v>
      </c>
      <c r="P487" s="179">
        <f t="shared" si="125"/>
        <v>37.715661692419495</v>
      </c>
      <c r="Q487" s="179">
        <f t="shared" si="125"/>
        <v>38.018510962631808</v>
      </c>
      <c r="R487" s="179">
        <f t="shared" si="125"/>
        <v>38.312930407796969</v>
      </c>
      <c r="S487" s="179">
        <f t="shared" si="125"/>
        <v>38.732798138293369</v>
      </c>
      <c r="T487" s="179">
        <f t="shared" si="125"/>
        <v>39.011862569324478</v>
      </c>
      <c r="U487" s="179">
        <f t="shared" si="125"/>
        <v>39.56326698726545</v>
      </c>
      <c r="V487" s="179">
        <f t="shared" si="125"/>
        <v>40.262689028647472</v>
      </c>
      <c r="W487" s="179">
        <f t="shared" si="125"/>
        <v>40.972355130231541</v>
      </c>
      <c r="X487" s="179">
        <f t="shared" si="125"/>
        <v>41.540178530134206</v>
      </c>
      <c r="Y487" s="179">
        <f t="shared" si="125"/>
        <v>42.266751249846259</v>
      </c>
      <c r="Z487" s="179">
        <f t="shared" si="125"/>
        <v>42.843824975397666</v>
      </c>
      <c r="AA487" s="179">
        <f t="shared" si="125"/>
        <v>43.587197311724523</v>
      </c>
      <c r="AB487" s="179">
        <f t="shared" si="125"/>
        <v>44.340960874258094</v>
      </c>
      <c r="AC487" s="179">
        <f t="shared" si="125"/>
        <v>44.933013476840522</v>
      </c>
      <c r="AD487" s="179">
        <f t="shared" si="125"/>
        <v>45.703416677257614</v>
      </c>
      <c r="AE487" s="179">
        <f t="shared" si="125"/>
        <v>46.303384309314282</v>
      </c>
      <c r="AF487" s="179">
        <f t="shared" si="125"/>
        <v>47.090180097382692</v>
      </c>
      <c r="AG487" s="179">
        <f t="shared" si="125"/>
        <v>47.6973467895832</v>
      </c>
      <c r="AH487" s="179">
        <f t="shared" si="125"/>
        <v>48.500220455662827</v>
      </c>
      <c r="AI487" s="179">
        <f t="shared" si="125"/>
        <v>49.313426963302959</v>
      </c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</row>
    <row r="488" spans="4:62" ht="15" x14ac:dyDescent="0.25">
      <c r="D488" s="142"/>
      <c r="E488" s="161" t="s">
        <v>19</v>
      </c>
      <c r="F488" s="162" t="s">
        <v>22</v>
      </c>
      <c r="G488" s="180">
        <f t="shared" si="126"/>
        <v>34.5</v>
      </c>
      <c r="H488" s="180">
        <f t="shared" si="125"/>
        <v>34.952500000000001</v>
      </c>
      <c r="I488" s="180">
        <f t="shared" si="125"/>
        <v>35.511124999999993</v>
      </c>
      <c r="J488" s="180">
        <f t="shared" si="125"/>
        <v>36.075835937499996</v>
      </c>
      <c r="K488" s="180">
        <f t="shared" si="125"/>
        <v>36.536206679687496</v>
      </c>
      <c r="L488" s="180">
        <f t="shared" si="125"/>
        <v>37.110189382812486</v>
      </c>
      <c r="M488" s="180">
        <f t="shared" si="125"/>
        <v>37.574066750097643</v>
      </c>
      <c r="N488" s="180">
        <f t="shared" si="125"/>
        <v>38.156812692749625</v>
      </c>
      <c r="O488" s="180">
        <f t="shared" si="125"/>
        <v>38.745212140815383</v>
      </c>
      <c r="P488" s="180">
        <f t="shared" si="125"/>
        <v>39.214297256356694</v>
      </c>
      <c r="Q488" s="180">
        <f t="shared" si="125"/>
        <v>39.810629324506706</v>
      </c>
      <c r="R488" s="180">
        <f t="shared" si="125"/>
        <v>40.281060394498866</v>
      </c>
      <c r="S488" s="180">
        <f t="shared" si="125"/>
        <v>40.884620257087441</v>
      </c>
      <c r="T488" s="180">
        <f t="shared" si="125"/>
        <v>41.493182450058896</v>
      </c>
      <c r="U488" s="180">
        <f t="shared" si="125"/>
        <v>42.106619865018232</v>
      </c>
      <c r="V488" s="180">
        <f t="shared" si="125"/>
        <v>42.869625728344076</v>
      </c>
      <c r="W488" s="180">
        <f t="shared" si="125"/>
        <v>43.644465247420555</v>
      </c>
      <c r="X488" s="180">
        <f t="shared" si="125"/>
        <v>44.43125322637065</v>
      </c>
      <c r="Y488" s="180">
        <f t="shared" si="125"/>
        <v>45.230102813488614</v>
      </c>
      <c r="Z488" s="180">
        <f t="shared" si="125"/>
        <v>45.881260328131077</v>
      </c>
      <c r="AA488" s="180">
        <f t="shared" si="125"/>
        <v>46.700568548276273</v>
      </c>
      <c r="AB488" s="180">
        <f t="shared" si="125"/>
        <v>47.532166391723642</v>
      </c>
      <c r="AC488" s="180">
        <f t="shared" si="125"/>
        <v>48.376156272000713</v>
      </c>
      <c r="AD488" s="180">
        <f t="shared" si="125"/>
        <v>49.056176974044853</v>
      </c>
      <c r="AE488" s="180">
        <f t="shared" si="125"/>
        <v>49.920836208479457</v>
      </c>
      <c r="AF488" s="180">
        <f t="shared" si="125"/>
        <v>50.798068294026997</v>
      </c>
      <c r="AG488" s="180">
        <f t="shared" si="125"/>
        <v>51.687961461221633</v>
      </c>
      <c r="AH488" s="180">
        <f t="shared" si="125"/>
        <v>52.590600494092229</v>
      </c>
      <c r="AI488" s="180">
        <f t="shared" si="125"/>
        <v>53.306417000817369</v>
      </c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</row>
    <row r="489" spans="4:62" ht="15" x14ac:dyDescent="0.25">
      <c r="D489" s="142"/>
      <c r="E489" s="155" t="s">
        <v>18</v>
      </c>
      <c r="F489" s="143" t="s">
        <v>22</v>
      </c>
      <c r="G489" s="178">
        <f t="shared" si="126"/>
        <v>34.5</v>
      </c>
      <c r="H489" s="178">
        <f t="shared" si="125"/>
        <v>34.952500000000001</v>
      </c>
      <c r="I489" s="178">
        <f t="shared" si="125"/>
        <v>35.511124999999993</v>
      </c>
      <c r="J489" s="178">
        <f t="shared" si="125"/>
        <v>36.075835937499996</v>
      </c>
      <c r="K489" s="178">
        <f t="shared" si="125"/>
        <v>36.536206679687496</v>
      </c>
      <c r="L489" s="178">
        <f t="shared" si="125"/>
        <v>37.110189382812486</v>
      </c>
      <c r="M489" s="178">
        <f t="shared" si="125"/>
        <v>37.574066750097643</v>
      </c>
      <c r="N489" s="178">
        <f t="shared" si="125"/>
        <v>38.156812692749625</v>
      </c>
      <c r="O489" s="178">
        <f t="shared" si="125"/>
        <v>38.745212140815383</v>
      </c>
      <c r="P489" s="178">
        <f t="shared" si="125"/>
        <v>39.214297256356694</v>
      </c>
      <c r="Q489" s="178">
        <f t="shared" si="125"/>
        <v>39.810629324506706</v>
      </c>
      <c r="R489" s="178">
        <f t="shared" si="125"/>
        <v>40.281060394498866</v>
      </c>
      <c r="S489" s="178">
        <f t="shared" si="125"/>
        <v>40.884620257087441</v>
      </c>
      <c r="T489" s="178">
        <f t="shared" si="125"/>
        <v>41.493182450058896</v>
      </c>
      <c r="U489" s="178">
        <f t="shared" si="125"/>
        <v>42.106619865018232</v>
      </c>
      <c r="V489" s="178">
        <f t="shared" si="125"/>
        <v>42.869625728344076</v>
      </c>
      <c r="W489" s="178">
        <f t="shared" si="125"/>
        <v>43.644465247420555</v>
      </c>
      <c r="X489" s="178">
        <f t="shared" si="125"/>
        <v>44.43125322637065</v>
      </c>
      <c r="Y489" s="178">
        <f t="shared" si="125"/>
        <v>45.230102813488614</v>
      </c>
      <c r="Z489" s="178">
        <f t="shared" si="125"/>
        <v>45.881260328131077</v>
      </c>
      <c r="AA489" s="178">
        <f t="shared" si="125"/>
        <v>46.700568548276273</v>
      </c>
      <c r="AB489" s="178">
        <f t="shared" si="125"/>
        <v>47.532166391723642</v>
      </c>
      <c r="AC489" s="178">
        <f t="shared" si="125"/>
        <v>48.376156272000713</v>
      </c>
      <c r="AD489" s="178">
        <f t="shared" si="125"/>
        <v>49.056176974044853</v>
      </c>
      <c r="AE489" s="178">
        <f t="shared" si="125"/>
        <v>49.920836208479457</v>
      </c>
      <c r="AF489" s="178">
        <f t="shared" si="125"/>
        <v>50.798068294026997</v>
      </c>
      <c r="AG489" s="178">
        <f t="shared" si="125"/>
        <v>51.687961461221633</v>
      </c>
      <c r="AH489" s="178">
        <f t="shared" si="125"/>
        <v>52.590600494092229</v>
      </c>
      <c r="AI489" s="178">
        <f t="shared" si="125"/>
        <v>53.306417000817369</v>
      </c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</row>
    <row r="490" spans="4:62" ht="15" hidden="1" x14ac:dyDescent="0.25">
      <c r="D490" s="142"/>
      <c r="E490" s="155" t="s">
        <v>18</v>
      </c>
      <c r="F490" s="143" t="s">
        <v>129</v>
      </c>
      <c r="G490" s="178">
        <f t="shared" si="126"/>
        <v>34.5</v>
      </c>
      <c r="H490" s="178">
        <f t="shared" si="125"/>
        <v>35.157499999999992</v>
      </c>
      <c r="I490" s="178">
        <f t="shared" si="125"/>
        <v>35.8263125</v>
      </c>
      <c r="J490" s="178">
        <f t="shared" si="125"/>
        <v>36.506592187499997</v>
      </c>
      <c r="K490" s="178">
        <f t="shared" si="125"/>
        <v>37.198494414062495</v>
      </c>
      <c r="L490" s="178">
        <f t="shared" si="125"/>
        <v>37.902175131835925</v>
      </c>
      <c r="M490" s="178">
        <f t="shared" si="125"/>
        <v>38.617790826489241</v>
      </c>
      <c r="N490" s="178">
        <f t="shared" si="125"/>
        <v>39.345498446417835</v>
      </c>
      <c r="O490" s="178">
        <f t="shared" si="125"/>
        <v>39.963615038325294</v>
      </c>
      <c r="P490" s="178">
        <f t="shared" si="125"/>
        <v>40.712932820293894</v>
      </c>
      <c r="Q490" s="178">
        <f t="shared" si="125"/>
        <v>41.474739231961969</v>
      </c>
      <c r="R490" s="178">
        <f t="shared" si="125"/>
        <v>42.249190381200769</v>
      </c>
      <c r="S490" s="178">
        <f t="shared" si="125"/>
        <v>43.036442375881521</v>
      </c>
      <c r="T490" s="178">
        <f t="shared" si="125"/>
        <v>43.836651226308064</v>
      </c>
      <c r="U490" s="178">
        <f t="shared" si="125"/>
        <v>44.649972742771013</v>
      </c>
      <c r="V490" s="178">
        <f t="shared" si="125"/>
        <v>45.476562428040666</v>
      </c>
      <c r="W490" s="178">
        <f t="shared" si="125"/>
        <v>46.316575364609569</v>
      </c>
      <c r="X490" s="178">
        <f t="shared" si="125"/>
        <v>47.170166096489389</v>
      </c>
      <c r="Y490" s="178">
        <f t="shared" si="125"/>
        <v>48.037488505360322</v>
      </c>
      <c r="Z490" s="178">
        <f t="shared" si="125"/>
        <v>48.918695680864502</v>
      </c>
      <c r="AA490" s="178">
        <f t="shared" si="125"/>
        <v>49.813939784828023</v>
      </c>
      <c r="AB490" s="178">
        <f t="shared" si="125"/>
        <v>50.72337190918919</v>
      </c>
      <c r="AC490" s="178">
        <f t="shared" si="125"/>
        <v>51.647141927402899</v>
      </c>
      <c r="AD490" s="178">
        <f t="shared" si="125"/>
        <v>52.585398339084051</v>
      </c>
      <c r="AE490" s="178">
        <f t="shared" si="125"/>
        <v>53.538288107644632</v>
      </c>
      <c r="AF490" s="178">
        <f t="shared" si="125"/>
        <v>54.505956490671309</v>
      </c>
      <c r="AG490" s="178">
        <f t="shared" si="125"/>
        <v>55.488546862782044</v>
      </c>
      <c r="AH490" s="178">
        <f t="shared" si="125"/>
        <v>56.486200530691654</v>
      </c>
      <c r="AI490" s="178">
        <f t="shared" si="125"/>
        <v>57.499056540207498</v>
      </c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</row>
    <row r="491" spans="4:62" ht="15.75" hidden="1" thickTop="1" x14ac:dyDescent="0.25">
      <c r="D491" s="142"/>
      <c r="E491" s="155" t="s">
        <v>141</v>
      </c>
      <c r="F491" s="143" t="s">
        <v>128</v>
      </c>
      <c r="G491" s="179">
        <f t="shared" si="126"/>
        <v>34.1</v>
      </c>
      <c r="H491" s="179">
        <f t="shared" si="125"/>
        <v>34.542499999999997</v>
      </c>
      <c r="I491" s="179">
        <f t="shared" si="125"/>
        <v>34.880749999999999</v>
      </c>
      <c r="J491" s="179">
        <f t="shared" si="125"/>
        <v>35.322012499999992</v>
      </c>
      <c r="K491" s="179">
        <f t="shared" si="125"/>
        <v>35.653156367187492</v>
      </c>
      <c r="L491" s="179">
        <f t="shared" si="125"/>
        <v>36.091921991210924</v>
      </c>
      <c r="M491" s="179">
        <f t="shared" si="125"/>
        <v>36.414373331884747</v>
      </c>
      <c r="N491" s="179">
        <f t="shared" si="125"/>
        <v>36.84925836371459</v>
      </c>
      <c r="O491" s="179">
        <f t="shared" si="125"/>
        <v>37.161288374052489</v>
      </c>
      <c r="P491" s="179">
        <f t="shared" si="125"/>
        <v>37.590775395424728</v>
      </c>
      <c r="Q491" s="179">
        <f t="shared" si="125"/>
        <v>37.890502508212172</v>
      </c>
      <c r="R491" s="179">
        <f t="shared" si="125"/>
        <v>38.312930407796969</v>
      </c>
      <c r="S491" s="179">
        <f t="shared" si="125"/>
        <v>38.598309255868735</v>
      </c>
      <c r="T491" s="179">
        <f t="shared" si="125"/>
        <v>39.011862569324478</v>
      </c>
      <c r="U491" s="179">
        <f t="shared" si="125"/>
        <v>39.56326698726545</v>
      </c>
      <c r="V491" s="179">
        <f t="shared" si="125"/>
        <v>40.262689028647472</v>
      </c>
      <c r="W491" s="179">
        <f t="shared" si="125"/>
        <v>40.972355130231541</v>
      </c>
      <c r="X491" s="179">
        <f t="shared" si="125"/>
        <v>41.540178530134206</v>
      </c>
      <c r="Y491" s="179">
        <f t="shared" si="125"/>
        <v>42.266751249846259</v>
      </c>
      <c r="Z491" s="179">
        <f t="shared" si="125"/>
        <v>42.843824975397666</v>
      </c>
      <c r="AA491" s="179">
        <f t="shared" si="125"/>
        <v>43.587197311724523</v>
      </c>
      <c r="AB491" s="179">
        <f t="shared" si="125"/>
        <v>44.340960874258094</v>
      </c>
      <c r="AC491" s="179">
        <f t="shared" si="125"/>
        <v>44.933013476840522</v>
      </c>
      <c r="AD491" s="179">
        <f t="shared" si="125"/>
        <v>45.703416677257614</v>
      </c>
      <c r="AE491" s="179">
        <f t="shared" si="125"/>
        <v>46.303384309314282</v>
      </c>
      <c r="AF491" s="179">
        <f t="shared" si="125"/>
        <v>47.090180097382692</v>
      </c>
      <c r="AG491" s="179">
        <f t="shared" si="125"/>
        <v>47.6973467895832</v>
      </c>
      <c r="AH491" s="179">
        <f t="shared" si="125"/>
        <v>48.500220455662827</v>
      </c>
      <c r="AI491" s="179">
        <f t="shared" si="125"/>
        <v>49.313426963302959</v>
      </c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</row>
    <row r="492" spans="4:62" ht="15" hidden="1" x14ac:dyDescent="0.25">
      <c r="D492" s="142"/>
      <c r="E492" s="155" t="s">
        <v>141</v>
      </c>
      <c r="F492" s="143" t="s">
        <v>22</v>
      </c>
      <c r="G492" s="178">
        <f t="shared" si="126"/>
        <v>34.1</v>
      </c>
      <c r="H492" s="178">
        <f t="shared" si="125"/>
        <v>34.644999999999996</v>
      </c>
      <c r="I492" s="178">
        <f t="shared" si="125"/>
        <v>35.195937499999999</v>
      </c>
      <c r="J492" s="178">
        <f t="shared" si="125"/>
        <v>35.752768750000001</v>
      </c>
      <c r="K492" s="178">
        <f t="shared" si="125"/>
        <v>36.205062812499989</v>
      </c>
      <c r="L492" s="178">
        <f t="shared" si="125"/>
        <v>36.770766918945299</v>
      </c>
      <c r="M492" s="178">
        <f t="shared" si="125"/>
        <v>37.342128066455068</v>
      </c>
      <c r="N492" s="178">
        <f t="shared" si="125"/>
        <v>37.800206966649156</v>
      </c>
      <c r="O492" s="178">
        <f t="shared" si="125"/>
        <v>38.379691271562407</v>
      </c>
      <c r="P492" s="178">
        <f t="shared" si="125"/>
        <v>38.964524662367161</v>
      </c>
      <c r="Q492" s="178">
        <f t="shared" si="125"/>
        <v>39.554612415667435</v>
      </c>
      <c r="R492" s="178">
        <f t="shared" si="125"/>
        <v>40.018643062938615</v>
      </c>
      <c r="S492" s="178">
        <f t="shared" si="125"/>
        <v>40.615642492238187</v>
      </c>
      <c r="T492" s="178">
        <f t="shared" si="125"/>
        <v>41.217480241088403</v>
      </c>
      <c r="U492" s="178">
        <f t="shared" si="125"/>
        <v>41.824025100823476</v>
      </c>
      <c r="V492" s="178">
        <f t="shared" si="125"/>
        <v>42.579966095044448</v>
      </c>
      <c r="W492" s="178">
        <f t="shared" si="125"/>
        <v>43.347564123288443</v>
      </c>
      <c r="X492" s="178">
        <f t="shared" si="125"/>
        <v>44.126929574135232</v>
      </c>
      <c r="Y492" s="178">
        <f t="shared" si="125"/>
        <v>44.762205198176666</v>
      </c>
      <c r="Z492" s="178">
        <f t="shared" si="125"/>
        <v>45.561530291001247</v>
      </c>
      <c r="AA492" s="178">
        <f t="shared" si="125"/>
        <v>46.372845260218192</v>
      </c>
      <c r="AB492" s="178">
        <f t="shared" si="125"/>
        <v>47.196250021464117</v>
      </c>
      <c r="AC492" s="178">
        <f t="shared" si="125"/>
        <v>47.859684852726687</v>
      </c>
      <c r="AD492" s="178">
        <f t="shared" si="125"/>
        <v>48.703254837540939</v>
      </c>
      <c r="AE492" s="178">
        <f t="shared" si="125"/>
        <v>49.559091018562931</v>
      </c>
      <c r="AF492" s="178">
        <f t="shared" si="125"/>
        <v>50.427279474362571</v>
      </c>
      <c r="AG492" s="178">
        <f t="shared" si="125"/>
        <v>51.117873650987569</v>
      </c>
      <c r="AH492" s="178">
        <f t="shared" si="125"/>
        <v>52.006260488602315</v>
      </c>
      <c r="AI492" s="178">
        <f t="shared" si="125"/>
        <v>52.907117997065924</v>
      </c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</row>
    <row r="493" spans="4:62" ht="15" hidden="1" x14ac:dyDescent="0.25">
      <c r="D493" s="142"/>
      <c r="E493" s="155" t="s">
        <v>141</v>
      </c>
      <c r="F493" s="143" t="s">
        <v>129</v>
      </c>
      <c r="G493" s="178">
        <f t="shared" si="126"/>
        <v>34.1</v>
      </c>
      <c r="H493" s="178">
        <f t="shared" si="125"/>
        <v>34.747499999999995</v>
      </c>
      <c r="I493" s="178">
        <f t="shared" si="125"/>
        <v>35.406062499999997</v>
      </c>
      <c r="J493" s="178">
        <f t="shared" si="125"/>
        <v>36.075835937499996</v>
      </c>
      <c r="K493" s="178">
        <f t="shared" si="125"/>
        <v>36.756969257812486</v>
      </c>
      <c r="L493" s="178">
        <f t="shared" si="125"/>
        <v>37.44961184667968</v>
      </c>
      <c r="M493" s="178">
        <f t="shared" si="125"/>
        <v>38.153913459204084</v>
      </c>
      <c r="N493" s="178">
        <f t="shared" si="125"/>
        <v>38.870024144950555</v>
      </c>
      <c r="O493" s="178">
        <f t="shared" si="125"/>
        <v>39.598094169072326</v>
      </c>
      <c r="P493" s="178">
        <f t="shared" si="125"/>
        <v>40.338273929309587</v>
      </c>
      <c r="Q493" s="178">
        <f t="shared" si="125"/>
        <v>41.090713868703062</v>
      </c>
      <c r="R493" s="178">
        <f t="shared" si="125"/>
        <v>41.855564383860383</v>
      </c>
      <c r="S493" s="178">
        <f t="shared" si="125"/>
        <v>42.632975728607633</v>
      </c>
      <c r="T493" s="178">
        <f t="shared" si="125"/>
        <v>43.285246808367084</v>
      </c>
      <c r="U493" s="178">
        <f t="shared" si="125"/>
        <v>44.084783214381503</v>
      </c>
      <c r="V493" s="178">
        <f t="shared" si="125"/>
        <v>44.897243161441423</v>
      </c>
      <c r="W493" s="178">
        <f t="shared" si="125"/>
        <v>45.722773116345344</v>
      </c>
      <c r="X493" s="178">
        <f t="shared" si="125"/>
        <v>46.56151879201856</v>
      </c>
      <c r="Y493" s="178">
        <f t="shared" si="125"/>
        <v>47.41362501827772</v>
      </c>
      <c r="Z493" s="178">
        <f t="shared" si="125"/>
        <v>48.279235606604828</v>
      </c>
      <c r="AA493" s="178">
        <f t="shared" si="125"/>
        <v>49.158493208711867</v>
      </c>
      <c r="AB493" s="178">
        <f t="shared" si="125"/>
        <v>50.051539168670125</v>
      </c>
      <c r="AC493" s="178">
        <f t="shared" si="125"/>
        <v>50.958513368370859</v>
      </c>
      <c r="AD493" s="178">
        <f t="shared" si="125"/>
        <v>51.87955406607621</v>
      </c>
      <c r="AE493" s="178">
        <f t="shared" si="125"/>
        <v>52.814797727811595</v>
      </c>
      <c r="AF493" s="178">
        <f t="shared" si="125"/>
        <v>53.76437885134245</v>
      </c>
      <c r="AG493" s="178">
        <f t="shared" si="125"/>
        <v>54.538400512391938</v>
      </c>
      <c r="AH493" s="178">
        <f t="shared" si="125"/>
        <v>55.512300521541796</v>
      </c>
      <c r="AI493" s="178">
        <f t="shared" si="125"/>
        <v>56.500809030828897</v>
      </c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</row>
    <row r="494" spans="4:62" ht="15.75" hidden="1" thickTop="1" x14ac:dyDescent="0.25">
      <c r="D494" s="142"/>
      <c r="E494" s="155" t="s">
        <v>20</v>
      </c>
      <c r="F494" s="143" t="s">
        <v>128</v>
      </c>
      <c r="G494" s="179">
        <f t="shared" si="126"/>
        <v>39.799999999999997</v>
      </c>
      <c r="H494" s="179">
        <f t="shared" si="125"/>
        <v>40.487499999999997</v>
      </c>
      <c r="I494" s="179">
        <f t="shared" si="125"/>
        <v>41.1845</v>
      </c>
      <c r="J494" s="179">
        <f t="shared" si="125"/>
        <v>41.78335624999999</v>
      </c>
      <c r="K494" s="179">
        <f t="shared" si="125"/>
        <v>42.496796289062488</v>
      </c>
      <c r="L494" s="179">
        <f t="shared" si="125"/>
        <v>43.219793732421863</v>
      </c>
      <c r="M494" s="179">
        <f t="shared" si="125"/>
        <v>43.952380550268536</v>
      </c>
      <c r="N494" s="179">
        <f t="shared" si="125"/>
        <v>44.575715762557969</v>
      </c>
      <c r="O494" s="179">
        <f t="shared" si="125"/>
        <v>45.324587787368941</v>
      </c>
      <c r="P494" s="179">
        <f t="shared" si="125"/>
        <v>46.083043591068851</v>
      </c>
      <c r="Q494" s="179">
        <f t="shared" si="125"/>
        <v>46.851094317586671</v>
      </c>
      <c r="R494" s="179">
        <f t="shared" si="125"/>
        <v>47.62874567818595</v>
      </c>
      <c r="S494" s="179">
        <f t="shared" si="125"/>
        <v>48.281508790442082</v>
      </c>
      <c r="T494" s="179">
        <f t="shared" si="125"/>
        <v>49.0749931967474</v>
      </c>
      <c r="U494" s="179">
        <f t="shared" si="125"/>
        <v>49.877975880373938</v>
      </c>
      <c r="V494" s="179">
        <f t="shared" si="125"/>
        <v>50.690435827433866</v>
      </c>
      <c r="W494" s="179">
        <f t="shared" si="125"/>
        <v>51.512345036921545</v>
      </c>
      <c r="X494" s="179">
        <f t="shared" si="125"/>
        <v>52.343668184491449</v>
      </c>
      <c r="Y494" s="179">
        <f t="shared" si="125"/>
        <v>53.184362273791791</v>
      </c>
      <c r="Z494" s="179">
        <f t="shared" ref="H494:BA495" si="127">Z237*(1+$G$67)^(Z$96-$G$96)</f>
        <v>54.034376274941827</v>
      </c>
      <c r="AA494" s="179">
        <f t="shared" si="127"/>
        <v>54.893650749728252</v>
      </c>
      <c r="AB494" s="179">
        <f t="shared" si="127"/>
        <v>55.762117463082156</v>
      </c>
      <c r="AC494" s="179">
        <f t="shared" si="127"/>
        <v>56.639698980385177</v>
      </c>
      <c r="AD494" s="179">
        <f t="shared" si="127"/>
        <v>57.526308250138932</v>
      </c>
      <c r="AE494" s="179">
        <f t="shared" si="127"/>
        <v>58.421848171517617</v>
      </c>
      <c r="AF494" s="179">
        <f t="shared" si="127"/>
        <v>59.326211146308907</v>
      </c>
      <c r="AG494" s="179">
        <f t="shared" si="127"/>
        <v>60.239278614732562</v>
      </c>
      <c r="AH494" s="179">
        <f t="shared" si="127"/>
        <v>61.160920574610962</v>
      </c>
      <c r="AI494" s="179">
        <f t="shared" si="127"/>
        <v>62.090995083349071</v>
      </c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</row>
    <row r="495" spans="4:62" ht="15" x14ac:dyDescent="0.25">
      <c r="D495" s="142"/>
      <c r="E495" s="155" t="s">
        <v>20</v>
      </c>
      <c r="F495" s="143" t="s">
        <v>22</v>
      </c>
      <c r="G495" s="178">
        <f t="shared" si="126"/>
        <v>39.799999999999997</v>
      </c>
      <c r="H495" s="178">
        <f t="shared" si="127"/>
        <v>40.487499999999997</v>
      </c>
      <c r="I495" s="178">
        <f t="shared" si="127"/>
        <v>41.1845</v>
      </c>
      <c r="J495" s="178">
        <f t="shared" si="127"/>
        <v>41.998734374999998</v>
      </c>
      <c r="K495" s="178">
        <f t="shared" si="127"/>
        <v>42.717558867187492</v>
      </c>
      <c r="L495" s="178">
        <f t="shared" si="127"/>
        <v>43.446075374999985</v>
      </c>
      <c r="M495" s="178">
        <f t="shared" si="127"/>
        <v>44.184319233911118</v>
      </c>
      <c r="N495" s="178">
        <f t="shared" si="127"/>
        <v>44.932321488658431</v>
      </c>
      <c r="O495" s="178">
        <f t="shared" si="127"/>
        <v>45.811948946372908</v>
      </c>
      <c r="P495" s="178">
        <f t="shared" si="127"/>
        <v>46.582588779047917</v>
      </c>
      <c r="Q495" s="178">
        <f t="shared" si="127"/>
        <v>47.363128135265214</v>
      </c>
      <c r="R495" s="178">
        <f t="shared" si="127"/>
        <v>48.153580341306466</v>
      </c>
      <c r="S495" s="178">
        <f t="shared" si="127"/>
        <v>48.953953202565231</v>
      </c>
      <c r="T495" s="178">
        <f t="shared" si="127"/>
        <v>49.764248719173622</v>
      </c>
      <c r="U495" s="178">
        <f t="shared" si="127"/>
        <v>50.725760172958203</v>
      </c>
      <c r="V495" s="178">
        <f t="shared" si="127"/>
        <v>51.559414727332737</v>
      </c>
      <c r="W495" s="178">
        <f t="shared" si="127"/>
        <v>52.403048409317876</v>
      </c>
      <c r="X495" s="178">
        <f t="shared" si="127"/>
        <v>53.408800967315408</v>
      </c>
      <c r="Y495" s="178">
        <f t="shared" si="127"/>
        <v>54.276123376186334</v>
      </c>
      <c r="Z495" s="178">
        <f t="shared" si="127"/>
        <v>55.153431404896246</v>
      </c>
      <c r="AA495" s="178">
        <f t="shared" si="127"/>
        <v>56.040682257931529</v>
      </c>
      <c r="AB495" s="178">
        <f t="shared" si="127"/>
        <v>57.105782944120278</v>
      </c>
      <c r="AC495" s="178">
        <f t="shared" si="127"/>
        <v>58.016956098449256</v>
      </c>
      <c r="AD495" s="178">
        <f t="shared" si="127"/>
        <v>58.937996796154607</v>
      </c>
      <c r="AE495" s="178">
        <f t="shared" si="127"/>
        <v>60.049701526141959</v>
      </c>
      <c r="AF495" s="178">
        <f t="shared" si="127"/>
        <v>60.994760834798839</v>
      </c>
      <c r="AG495" s="178">
        <f t="shared" si="127"/>
        <v>61.949542045434754</v>
      </c>
      <c r="AH495" s="178">
        <f t="shared" si="127"/>
        <v>62.913940591080696</v>
      </c>
      <c r="AI495" s="178">
        <f t="shared" si="127"/>
        <v>64.087490102106273</v>
      </c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</row>
    <row r="496" spans="4:62" ht="15" hidden="1" x14ac:dyDescent="0.25">
      <c r="D496" s="142"/>
      <c r="E496" s="155" t="s">
        <v>20</v>
      </c>
      <c r="F496" s="143" t="s">
        <v>129</v>
      </c>
      <c r="G496" s="177">
        <v>39.799999999999997</v>
      </c>
      <c r="H496" s="177">
        <v>39.6</v>
      </c>
      <c r="I496" s="177">
        <v>39.299999999999997</v>
      </c>
      <c r="J496" s="177">
        <v>39.1</v>
      </c>
      <c r="K496" s="177">
        <v>38.799999999999997</v>
      </c>
      <c r="L496" s="177">
        <v>38.6</v>
      </c>
      <c r="M496" s="177">
        <v>38.4</v>
      </c>
      <c r="N496" s="177">
        <v>38.1</v>
      </c>
      <c r="O496" s="177">
        <v>37.9</v>
      </c>
      <c r="P496" s="177">
        <v>37.6</v>
      </c>
      <c r="Q496" s="177">
        <v>37.4</v>
      </c>
      <c r="R496" s="177">
        <v>37.200000000000003</v>
      </c>
      <c r="S496" s="177">
        <v>36.9</v>
      </c>
      <c r="T496" s="177">
        <v>36.700000000000003</v>
      </c>
      <c r="U496" s="177">
        <v>36.4</v>
      </c>
      <c r="V496" s="177">
        <v>36.200000000000003</v>
      </c>
      <c r="W496" s="177">
        <v>36</v>
      </c>
      <c r="X496" s="177">
        <v>35.700000000000003</v>
      </c>
      <c r="Y496" s="177">
        <v>35.5</v>
      </c>
      <c r="Z496" s="177">
        <v>35.200000000000003</v>
      </c>
      <c r="AA496" s="177">
        <v>35</v>
      </c>
      <c r="AB496" s="177">
        <v>34.799999999999997</v>
      </c>
      <c r="AC496" s="177">
        <v>34.5</v>
      </c>
      <c r="AD496" s="177">
        <v>34.299999999999997</v>
      </c>
      <c r="AE496" s="177">
        <v>34</v>
      </c>
      <c r="AF496" s="177">
        <v>33.799999999999997</v>
      </c>
      <c r="AG496" s="177">
        <v>33.5</v>
      </c>
      <c r="AH496" s="177">
        <v>33.299999999999997</v>
      </c>
      <c r="AI496" s="177">
        <v>33.1</v>
      </c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</row>
    <row r="497" spans="4:62" ht="15.75" hidden="1" thickTop="1" x14ac:dyDescent="0.25">
      <c r="D497" s="142"/>
      <c r="E497" s="155" t="s">
        <v>142</v>
      </c>
      <c r="F497" s="143" t="s">
        <v>128</v>
      </c>
      <c r="G497" s="176">
        <v>70.7</v>
      </c>
      <c r="H497" s="176">
        <v>68.599999999999994</v>
      </c>
      <c r="I497" s="176">
        <v>66.400000000000006</v>
      </c>
      <c r="J497" s="176">
        <v>64.3</v>
      </c>
      <c r="K497" s="176">
        <v>62.2</v>
      </c>
      <c r="L497" s="176">
        <v>60</v>
      </c>
      <c r="M497" s="176">
        <v>57.9</v>
      </c>
      <c r="N497" s="176">
        <v>55.8</v>
      </c>
      <c r="O497" s="176">
        <v>53.6</v>
      </c>
      <c r="P497" s="176">
        <v>51.5</v>
      </c>
      <c r="Q497" s="176">
        <v>49.3</v>
      </c>
      <c r="R497" s="176">
        <v>47.2</v>
      </c>
      <c r="S497" s="176">
        <v>45.1</v>
      </c>
      <c r="T497" s="176">
        <v>42.9</v>
      </c>
      <c r="U497" s="176">
        <v>42.4</v>
      </c>
      <c r="V497" s="176">
        <v>41.9</v>
      </c>
      <c r="W497" s="176">
        <v>41.5</v>
      </c>
      <c r="X497" s="176">
        <v>41</v>
      </c>
      <c r="Y497" s="176">
        <v>40.5</v>
      </c>
      <c r="Z497" s="176">
        <v>40</v>
      </c>
      <c r="AA497" s="176">
        <v>39.5</v>
      </c>
      <c r="AB497" s="176">
        <v>39</v>
      </c>
      <c r="AC497" s="176">
        <v>38.5</v>
      </c>
      <c r="AD497" s="176">
        <v>38</v>
      </c>
      <c r="AE497" s="176">
        <v>37.5</v>
      </c>
      <c r="AF497" s="176">
        <v>37</v>
      </c>
      <c r="AG497" s="176">
        <v>36.5</v>
      </c>
      <c r="AH497" s="176">
        <v>36</v>
      </c>
      <c r="AI497" s="176">
        <v>35.5</v>
      </c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</row>
    <row r="498" spans="4:62" ht="15" hidden="1" x14ac:dyDescent="0.25">
      <c r="D498" s="142"/>
      <c r="E498" s="155" t="s">
        <v>142</v>
      </c>
      <c r="F498" s="143" t="s">
        <v>22</v>
      </c>
      <c r="G498" s="177">
        <v>70.7</v>
      </c>
      <c r="H498" s="177">
        <v>69.3</v>
      </c>
      <c r="I498" s="177">
        <v>67.900000000000006</v>
      </c>
      <c r="J498" s="177">
        <v>66.599999999999994</v>
      </c>
      <c r="K498" s="177">
        <v>65.2</v>
      </c>
      <c r="L498" s="177">
        <v>63.8</v>
      </c>
      <c r="M498" s="177">
        <v>62.4</v>
      </c>
      <c r="N498" s="177">
        <v>61.1</v>
      </c>
      <c r="O498" s="177">
        <v>59.7</v>
      </c>
      <c r="P498" s="177">
        <v>58.3</v>
      </c>
      <c r="Q498" s="177">
        <v>56.9</v>
      </c>
      <c r="R498" s="177">
        <v>55.5</v>
      </c>
      <c r="S498" s="177">
        <v>54.2</v>
      </c>
      <c r="T498" s="177">
        <v>52.8</v>
      </c>
      <c r="U498" s="177">
        <v>52.2</v>
      </c>
      <c r="V498" s="177">
        <v>51.7</v>
      </c>
      <c r="W498" s="177">
        <v>51.1</v>
      </c>
      <c r="X498" s="177">
        <v>50.5</v>
      </c>
      <c r="Y498" s="177">
        <v>50</v>
      </c>
      <c r="Z498" s="177">
        <v>49.4</v>
      </c>
      <c r="AA498" s="177">
        <v>48.9</v>
      </c>
      <c r="AB498" s="177">
        <v>48.3</v>
      </c>
      <c r="AC498" s="177">
        <v>47.8</v>
      </c>
      <c r="AD498" s="177">
        <v>47.2</v>
      </c>
      <c r="AE498" s="177">
        <v>46.6</v>
      </c>
      <c r="AF498" s="177">
        <v>46.1</v>
      </c>
      <c r="AG498" s="177">
        <v>45.5</v>
      </c>
      <c r="AH498" s="177">
        <v>45</v>
      </c>
      <c r="AI498" s="177">
        <v>44.4</v>
      </c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</row>
    <row r="499" spans="4:62" ht="15" hidden="1" x14ac:dyDescent="0.25">
      <c r="D499" s="142"/>
      <c r="E499" s="155" t="s">
        <v>142</v>
      </c>
      <c r="F499" s="143" t="s">
        <v>129</v>
      </c>
      <c r="G499" s="177">
        <v>70.7</v>
      </c>
      <c r="H499" s="177">
        <v>70.099999999999994</v>
      </c>
      <c r="I499" s="177">
        <v>69.5</v>
      </c>
      <c r="J499" s="177">
        <v>68.8</v>
      </c>
      <c r="K499" s="177">
        <v>68.2</v>
      </c>
      <c r="L499" s="177">
        <v>67.599999999999994</v>
      </c>
      <c r="M499" s="177">
        <v>67</v>
      </c>
      <c r="N499" s="177">
        <v>66.400000000000006</v>
      </c>
      <c r="O499" s="177">
        <v>65.7</v>
      </c>
      <c r="P499" s="177">
        <v>65.099999999999994</v>
      </c>
      <c r="Q499" s="177">
        <v>64.5</v>
      </c>
      <c r="R499" s="177">
        <v>63.9</v>
      </c>
      <c r="S499" s="177">
        <v>63.2</v>
      </c>
      <c r="T499" s="177">
        <v>62.6</v>
      </c>
      <c r="U499" s="177">
        <v>62</v>
      </c>
      <c r="V499" s="177">
        <v>61.4</v>
      </c>
      <c r="W499" s="177">
        <v>60.8</v>
      </c>
      <c r="X499" s="177">
        <v>60.1</v>
      </c>
      <c r="Y499" s="177">
        <v>59.5</v>
      </c>
      <c r="Z499" s="177">
        <v>58.9</v>
      </c>
      <c r="AA499" s="177">
        <v>58.3</v>
      </c>
      <c r="AB499" s="177">
        <v>57.6</v>
      </c>
      <c r="AC499" s="177">
        <v>57</v>
      </c>
      <c r="AD499" s="177">
        <v>56.4</v>
      </c>
      <c r="AE499" s="177">
        <v>55.8</v>
      </c>
      <c r="AF499" s="177">
        <v>55.2</v>
      </c>
      <c r="AG499" s="177">
        <v>54.5</v>
      </c>
      <c r="AH499" s="177">
        <v>53.9</v>
      </c>
      <c r="AI499" s="177">
        <v>53.3</v>
      </c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</row>
    <row r="500" spans="4:62" ht="15.75" hidden="1" thickTop="1" x14ac:dyDescent="0.25">
      <c r="D500" s="142"/>
      <c r="E500" s="155" t="s">
        <v>143</v>
      </c>
      <c r="F500" s="143" t="s">
        <v>128</v>
      </c>
      <c r="G500" s="176">
        <v>65.8</v>
      </c>
      <c r="H500" s="176">
        <v>64.099999999999994</v>
      </c>
      <c r="I500" s="176">
        <v>62.3</v>
      </c>
      <c r="J500" s="176">
        <v>60.6</v>
      </c>
      <c r="K500" s="176">
        <v>58.8</v>
      </c>
      <c r="L500" s="176">
        <v>57</v>
      </c>
      <c r="M500" s="176">
        <v>55.3</v>
      </c>
      <c r="N500" s="176">
        <v>53.5</v>
      </c>
      <c r="O500" s="176">
        <v>51.7</v>
      </c>
      <c r="P500" s="176">
        <v>50</v>
      </c>
      <c r="Q500" s="176">
        <v>48.2</v>
      </c>
      <c r="R500" s="176">
        <v>46.5</v>
      </c>
      <c r="S500" s="176">
        <v>44.7</v>
      </c>
      <c r="T500" s="176">
        <v>42.9</v>
      </c>
      <c r="U500" s="176">
        <v>42.4</v>
      </c>
      <c r="V500" s="176">
        <v>41.9</v>
      </c>
      <c r="W500" s="176">
        <v>41.5</v>
      </c>
      <c r="X500" s="176">
        <v>41</v>
      </c>
      <c r="Y500" s="176">
        <v>40.5</v>
      </c>
      <c r="Z500" s="176">
        <v>40</v>
      </c>
      <c r="AA500" s="176">
        <v>39.5</v>
      </c>
      <c r="AB500" s="176">
        <v>39</v>
      </c>
      <c r="AC500" s="176">
        <v>38.5</v>
      </c>
      <c r="AD500" s="176">
        <v>38</v>
      </c>
      <c r="AE500" s="176">
        <v>37.5</v>
      </c>
      <c r="AF500" s="176">
        <v>37</v>
      </c>
      <c r="AG500" s="176">
        <v>36.5</v>
      </c>
      <c r="AH500" s="176">
        <v>36</v>
      </c>
      <c r="AI500" s="176">
        <v>35.5</v>
      </c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</row>
    <row r="501" spans="4:62" ht="15" hidden="1" x14ac:dyDescent="0.25">
      <c r="D501" s="142"/>
      <c r="E501" s="155" t="s">
        <v>143</v>
      </c>
      <c r="F501" s="143" t="s">
        <v>22</v>
      </c>
      <c r="G501" s="177">
        <v>65.8</v>
      </c>
      <c r="H501" s="177">
        <v>64.7</v>
      </c>
      <c r="I501" s="177">
        <v>63.5</v>
      </c>
      <c r="J501" s="177">
        <v>62.3</v>
      </c>
      <c r="K501" s="177">
        <v>61.1</v>
      </c>
      <c r="L501" s="177">
        <v>60</v>
      </c>
      <c r="M501" s="177">
        <v>58.8</v>
      </c>
      <c r="N501" s="177">
        <v>57.6</v>
      </c>
      <c r="O501" s="177">
        <v>56.4</v>
      </c>
      <c r="P501" s="177">
        <v>55.3</v>
      </c>
      <c r="Q501" s="177">
        <v>54.1</v>
      </c>
      <c r="R501" s="177">
        <v>52.9</v>
      </c>
      <c r="S501" s="177">
        <v>51.7</v>
      </c>
      <c r="T501" s="177">
        <v>50.5</v>
      </c>
      <c r="U501" s="177">
        <v>50</v>
      </c>
      <c r="V501" s="177">
        <v>49.5</v>
      </c>
      <c r="W501" s="177">
        <v>48.9</v>
      </c>
      <c r="X501" s="177">
        <v>48.4</v>
      </c>
      <c r="Y501" s="177">
        <v>47.8</v>
      </c>
      <c r="Z501" s="177">
        <v>47.3</v>
      </c>
      <c r="AA501" s="177">
        <v>46.8</v>
      </c>
      <c r="AB501" s="177">
        <v>46.2</v>
      </c>
      <c r="AC501" s="177">
        <v>45.7</v>
      </c>
      <c r="AD501" s="177">
        <v>45.1</v>
      </c>
      <c r="AE501" s="177">
        <v>44.6</v>
      </c>
      <c r="AF501" s="177">
        <v>44</v>
      </c>
      <c r="AG501" s="177">
        <v>43.5</v>
      </c>
      <c r="AH501" s="177">
        <v>43</v>
      </c>
      <c r="AI501" s="177">
        <v>42.4</v>
      </c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</row>
    <row r="502" spans="4:62" ht="15" hidden="1" x14ac:dyDescent="0.25">
      <c r="D502" s="142"/>
      <c r="E502" s="155" t="s">
        <v>143</v>
      </c>
      <c r="F502" s="143" t="s">
        <v>129</v>
      </c>
      <c r="G502" s="177">
        <v>65.8</v>
      </c>
      <c r="H502" s="177">
        <v>65.2</v>
      </c>
      <c r="I502" s="177">
        <v>64.7</v>
      </c>
      <c r="J502" s="177">
        <v>64.099999999999994</v>
      </c>
      <c r="K502" s="177">
        <v>63.5</v>
      </c>
      <c r="L502" s="177">
        <v>62.9</v>
      </c>
      <c r="M502" s="177">
        <v>62.3</v>
      </c>
      <c r="N502" s="177">
        <v>61.7</v>
      </c>
      <c r="O502" s="177">
        <v>61.1</v>
      </c>
      <c r="P502" s="177">
        <v>60.5</v>
      </c>
      <c r="Q502" s="177">
        <v>59.9</v>
      </c>
      <c r="R502" s="177">
        <v>59.3</v>
      </c>
      <c r="S502" s="177">
        <v>58.7</v>
      </c>
      <c r="T502" s="177">
        <v>58.2</v>
      </c>
      <c r="U502" s="177">
        <v>57.6</v>
      </c>
      <c r="V502" s="177">
        <v>57</v>
      </c>
      <c r="W502" s="177">
        <v>56.4</v>
      </c>
      <c r="X502" s="177">
        <v>55.8</v>
      </c>
      <c r="Y502" s="177">
        <v>55.2</v>
      </c>
      <c r="Z502" s="177">
        <v>54.6</v>
      </c>
      <c r="AA502" s="177">
        <v>54</v>
      </c>
      <c r="AB502" s="177">
        <v>53.4</v>
      </c>
      <c r="AC502" s="177">
        <v>52.8</v>
      </c>
      <c r="AD502" s="177">
        <v>52.2</v>
      </c>
      <c r="AE502" s="177">
        <v>51.7</v>
      </c>
      <c r="AF502" s="177">
        <v>51.1</v>
      </c>
      <c r="AG502" s="177">
        <v>50.5</v>
      </c>
      <c r="AH502" s="177">
        <v>49.9</v>
      </c>
      <c r="AI502" s="177">
        <v>49.3</v>
      </c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</row>
    <row r="503" spans="4:62" ht="15.75" hidden="1" thickTop="1" x14ac:dyDescent="0.25">
      <c r="D503" s="142"/>
      <c r="E503" s="155" t="s">
        <v>144</v>
      </c>
      <c r="F503" s="143" t="s">
        <v>128</v>
      </c>
      <c r="G503" s="176">
        <v>78</v>
      </c>
      <c r="H503" s="176">
        <v>76.3</v>
      </c>
      <c r="I503" s="176">
        <v>74.599999999999994</v>
      </c>
      <c r="J503" s="176">
        <v>72.900000000000006</v>
      </c>
      <c r="K503" s="176">
        <v>71.3</v>
      </c>
      <c r="L503" s="176">
        <v>69.599999999999994</v>
      </c>
      <c r="M503" s="176">
        <v>67.900000000000006</v>
      </c>
      <c r="N503" s="176">
        <v>66.2</v>
      </c>
      <c r="O503" s="176">
        <v>64.599999999999994</v>
      </c>
      <c r="P503" s="176">
        <v>62.9</v>
      </c>
      <c r="Q503" s="176">
        <v>61.2</v>
      </c>
      <c r="R503" s="176">
        <v>59.5</v>
      </c>
      <c r="S503" s="176">
        <v>57.8</v>
      </c>
      <c r="T503" s="176">
        <v>56.2</v>
      </c>
      <c r="U503" s="176">
        <v>55.5</v>
      </c>
      <c r="V503" s="176">
        <v>54.9</v>
      </c>
      <c r="W503" s="176">
        <v>54.2</v>
      </c>
      <c r="X503" s="176">
        <v>53.6</v>
      </c>
      <c r="Y503" s="176">
        <v>53</v>
      </c>
      <c r="Z503" s="176">
        <v>52.3</v>
      </c>
      <c r="AA503" s="176">
        <v>51.7</v>
      </c>
      <c r="AB503" s="176">
        <v>51</v>
      </c>
      <c r="AC503" s="176">
        <v>50.4</v>
      </c>
      <c r="AD503" s="176">
        <v>49.8</v>
      </c>
      <c r="AE503" s="176">
        <v>49.1</v>
      </c>
      <c r="AF503" s="176">
        <v>48.5</v>
      </c>
      <c r="AG503" s="176">
        <v>47.8</v>
      </c>
      <c r="AH503" s="176">
        <v>47.2</v>
      </c>
      <c r="AI503" s="176">
        <v>46.6</v>
      </c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</row>
    <row r="504" spans="4:62" ht="15" hidden="1" x14ac:dyDescent="0.25">
      <c r="D504" s="142"/>
      <c r="E504" s="155" t="s">
        <v>144</v>
      </c>
      <c r="F504" s="143" t="s">
        <v>22</v>
      </c>
      <c r="G504" s="177">
        <v>78</v>
      </c>
      <c r="H504" s="177">
        <v>76.8</v>
      </c>
      <c r="I504" s="177">
        <v>75.599999999999994</v>
      </c>
      <c r="J504" s="177">
        <v>74.400000000000006</v>
      </c>
      <c r="K504" s="177">
        <v>73.2</v>
      </c>
      <c r="L504" s="177">
        <v>72</v>
      </c>
      <c r="M504" s="177">
        <v>70.900000000000006</v>
      </c>
      <c r="N504" s="177">
        <v>69.7</v>
      </c>
      <c r="O504" s="177">
        <v>68.5</v>
      </c>
      <c r="P504" s="177">
        <v>67.3</v>
      </c>
      <c r="Q504" s="177">
        <v>66.099999999999994</v>
      </c>
      <c r="R504" s="177">
        <v>64.900000000000006</v>
      </c>
      <c r="S504" s="177">
        <v>63.7</v>
      </c>
      <c r="T504" s="177">
        <v>62.5</v>
      </c>
      <c r="U504" s="177">
        <v>61.9</v>
      </c>
      <c r="V504" s="177">
        <v>61.2</v>
      </c>
      <c r="W504" s="177">
        <v>60.5</v>
      </c>
      <c r="X504" s="177">
        <v>59.9</v>
      </c>
      <c r="Y504" s="177">
        <v>59.2</v>
      </c>
      <c r="Z504" s="177">
        <v>58.5</v>
      </c>
      <c r="AA504" s="177">
        <v>57.9</v>
      </c>
      <c r="AB504" s="177">
        <v>57.2</v>
      </c>
      <c r="AC504" s="177">
        <v>56.5</v>
      </c>
      <c r="AD504" s="177">
        <v>55.9</v>
      </c>
      <c r="AE504" s="177">
        <v>55.2</v>
      </c>
      <c r="AF504" s="177">
        <v>54.5</v>
      </c>
      <c r="AG504" s="177">
        <v>53.9</v>
      </c>
      <c r="AH504" s="177">
        <v>53.2</v>
      </c>
      <c r="AI504" s="177">
        <v>52.5</v>
      </c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</row>
    <row r="505" spans="4:62" ht="15" hidden="1" x14ac:dyDescent="0.25">
      <c r="D505" s="142"/>
      <c r="E505" s="155" t="s">
        <v>144</v>
      </c>
      <c r="F505" s="143" t="s">
        <v>129</v>
      </c>
      <c r="G505" s="177">
        <v>78</v>
      </c>
      <c r="H505" s="177">
        <v>77.3</v>
      </c>
      <c r="I505" s="177">
        <v>76.599999999999994</v>
      </c>
      <c r="J505" s="177">
        <v>75.900000000000006</v>
      </c>
      <c r="K505" s="177">
        <v>75.2</v>
      </c>
      <c r="L505" s="177">
        <v>74.5</v>
      </c>
      <c r="M505" s="177">
        <v>73.8</v>
      </c>
      <c r="N505" s="177">
        <v>73.099999999999994</v>
      </c>
      <c r="O505" s="177">
        <v>72.400000000000006</v>
      </c>
      <c r="P505" s="177">
        <v>71.7</v>
      </c>
      <c r="Q505" s="177">
        <v>71</v>
      </c>
      <c r="R505" s="177">
        <v>70.3</v>
      </c>
      <c r="S505" s="177">
        <v>69.599999999999994</v>
      </c>
      <c r="T505" s="177">
        <v>68.900000000000006</v>
      </c>
      <c r="U505" s="177">
        <v>68.2</v>
      </c>
      <c r="V505" s="177">
        <v>67.5</v>
      </c>
      <c r="W505" s="177">
        <v>66.8</v>
      </c>
      <c r="X505" s="177">
        <v>66.099999999999994</v>
      </c>
      <c r="Y505" s="177">
        <v>65.5</v>
      </c>
      <c r="Z505" s="177">
        <v>64.8</v>
      </c>
      <c r="AA505" s="177">
        <v>64.099999999999994</v>
      </c>
      <c r="AB505" s="177">
        <v>63.4</v>
      </c>
      <c r="AC505" s="177">
        <v>62.7</v>
      </c>
      <c r="AD505" s="177">
        <v>62</v>
      </c>
      <c r="AE505" s="177">
        <v>61.3</v>
      </c>
      <c r="AF505" s="177">
        <v>60.6</v>
      </c>
      <c r="AG505" s="177">
        <v>59.9</v>
      </c>
      <c r="AH505" s="177">
        <v>59.2</v>
      </c>
      <c r="AI505" s="177">
        <v>58.5</v>
      </c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</row>
    <row r="506" spans="4:62" ht="15.75" hidden="1" thickTop="1" x14ac:dyDescent="0.25">
      <c r="D506" s="142"/>
      <c r="E506" s="155" t="s">
        <v>145</v>
      </c>
      <c r="F506" s="143" t="s">
        <v>128</v>
      </c>
      <c r="G506" s="176">
        <v>71.7</v>
      </c>
      <c r="H506" s="176">
        <v>69.5</v>
      </c>
      <c r="I506" s="176">
        <v>67.400000000000006</v>
      </c>
      <c r="J506" s="176">
        <v>65.2</v>
      </c>
      <c r="K506" s="176">
        <v>63</v>
      </c>
      <c r="L506" s="176">
        <v>60.8</v>
      </c>
      <c r="M506" s="176">
        <v>58.6</v>
      </c>
      <c r="N506" s="176">
        <v>56.4</v>
      </c>
      <c r="O506" s="176">
        <v>54.2</v>
      </c>
      <c r="P506" s="176">
        <v>52.1</v>
      </c>
      <c r="Q506" s="176">
        <v>49.9</v>
      </c>
      <c r="R506" s="176">
        <v>47.7</v>
      </c>
      <c r="S506" s="176">
        <v>45.5</v>
      </c>
      <c r="T506" s="176">
        <v>43.3</v>
      </c>
      <c r="U506" s="176">
        <v>42.8</v>
      </c>
      <c r="V506" s="176">
        <v>42.3</v>
      </c>
      <c r="W506" s="176">
        <v>41.8</v>
      </c>
      <c r="X506" s="176">
        <v>41.3</v>
      </c>
      <c r="Y506" s="176">
        <v>40.799999999999997</v>
      </c>
      <c r="Z506" s="176">
        <v>40.299999999999997</v>
      </c>
      <c r="AA506" s="176">
        <v>39.799999999999997</v>
      </c>
      <c r="AB506" s="176">
        <v>39.299999999999997</v>
      </c>
      <c r="AC506" s="176">
        <v>38.799999999999997</v>
      </c>
      <c r="AD506" s="176">
        <v>38.299999999999997</v>
      </c>
      <c r="AE506" s="176">
        <v>37.799999999999997</v>
      </c>
      <c r="AF506" s="176">
        <v>37.299999999999997</v>
      </c>
      <c r="AG506" s="176">
        <v>36.799999999999997</v>
      </c>
      <c r="AH506" s="176">
        <v>36.299999999999997</v>
      </c>
      <c r="AI506" s="176">
        <v>35.799999999999997</v>
      </c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</row>
    <row r="507" spans="4:62" ht="15" hidden="1" x14ac:dyDescent="0.25">
      <c r="D507" s="142"/>
      <c r="E507" s="155" t="s">
        <v>145</v>
      </c>
      <c r="F507" s="143" t="s">
        <v>22</v>
      </c>
      <c r="G507" s="177">
        <v>71.7</v>
      </c>
      <c r="H507" s="177">
        <v>70.3</v>
      </c>
      <c r="I507" s="177">
        <v>68.900000000000006</v>
      </c>
      <c r="J507" s="177">
        <v>67.5</v>
      </c>
      <c r="K507" s="177">
        <v>66.099999999999994</v>
      </c>
      <c r="L507" s="177">
        <v>64.7</v>
      </c>
      <c r="M507" s="177">
        <v>63.3</v>
      </c>
      <c r="N507" s="177">
        <v>61.9</v>
      </c>
      <c r="O507" s="177">
        <v>60.5</v>
      </c>
      <c r="P507" s="177">
        <v>59</v>
      </c>
      <c r="Q507" s="177">
        <v>57.6</v>
      </c>
      <c r="R507" s="177">
        <v>56.2</v>
      </c>
      <c r="S507" s="177">
        <v>54.8</v>
      </c>
      <c r="T507" s="177">
        <v>53.4</v>
      </c>
      <c r="U507" s="177">
        <v>52.8</v>
      </c>
      <c r="V507" s="177">
        <v>52.3</v>
      </c>
      <c r="W507" s="177">
        <v>51.7</v>
      </c>
      <c r="X507" s="177">
        <v>51.2</v>
      </c>
      <c r="Y507" s="177">
        <v>50.6</v>
      </c>
      <c r="Z507" s="177">
        <v>50</v>
      </c>
      <c r="AA507" s="177">
        <v>49.5</v>
      </c>
      <c r="AB507" s="177">
        <v>48.9</v>
      </c>
      <c r="AC507" s="177">
        <v>48.3</v>
      </c>
      <c r="AD507" s="177">
        <v>47.8</v>
      </c>
      <c r="AE507" s="177">
        <v>47.2</v>
      </c>
      <c r="AF507" s="177">
        <v>46.6</v>
      </c>
      <c r="AG507" s="177">
        <v>46.1</v>
      </c>
      <c r="AH507" s="177">
        <v>45.5</v>
      </c>
      <c r="AI507" s="177">
        <v>44.9</v>
      </c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</row>
    <row r="508" spans="4:62" ht="15" hidden="1" x14ac:dyDescent="0.25">
      <c r="D508" s="142"/>
      <c r="E508" s="155" t="s">
        <v>145</v>
      </c>
      <c r="F508" s="143" t="s">
        <v>129</v>
      </c>
      <c r="G508" s="177">
        <v>71.7</v>
      </c>
      <c r="H508" s="177">
        <v>71.099999999999994</v>
      </c>
      <c r="I508" s="177">
        <v>70.5</v>
      </c>
      <c r="J508" s="177">
        <v>69.8</v>
      </c>
      <c r="K508" s="177">
        <v>69.2</v>
      </c>
      <c r="L508" s="177">
        <v>68.599999999999994</v>
      </c>
      <c r="M508" s="177">
        <v>67.900000000000006</v>
      </c>
      <c r="N508" s="177">
        <v>67.3</v>
      </c>
      <c r="O508" s="177">
        <v>66.7</v>
      </c>
      <c r="P508" s="177">
        <v>66</v>
      </c>
      <c r="Q508" s="177">
        <v>65.400000000000006</v>
      </c>
      <c r="R508" s="177">
        <v>64.8</v>
      </c>
      <c r="S508" s="177">
        <v>64.2</v>
      </c>
      <c r="T508" s="177">
        <v>63.5</v>
      </c>
      <c r="U508" s="177">
        <v>62.9</v>
      </c>
      <c r="V508" s="177">
        <v>62.3</v>
      </c>
      <c r="W508" s="177">
        <v>61.6</v>
      </c>
      <c r="X508" s="177">
        <v>61</v>
      </c>
      <c r="Y508" s="177">
        <v>60.4</v>
      </c>
      <c r="Z508" s="177">
        <v>59.7</v>
      </c>
      <c r="AA508" s="177">
        <v>59.1</v>
      </c>
      <c r="AB508" s="177">
        <v>58.5</v>
      </c>
      <c r="AC508" s="177">
        <v>57.8</v>
      </c>
      <c r="AD508" s="177">
        <v>57.2</v>
      </c>
      <c r="AE508" s="177">
        <v>56.6</v>
      </c>
      <c r="AF508" s="177">
        <v>55.9</v>
      </c>
      <c r="AG508" s="177">
        <v>55.3</v>
      </c>
      <c r="AH508" s="177">
        <v>54.7</v>
      </c>
      <c r="AI508" s="177">
        <v>54</v>
      </c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</row>
    <row r="509" spans="4:62" ht="15.75" hidden="1" thickTop="1" x14ac:dyDescent="0.25">
      <c r="D509" s="142"/>
      <c r="E509" s="155" t="s">
        <v>146</v>
      </c>
      <c r="F509" s="143" t="s">
        <v>128</v>
      </c>
      <c r="G509" s="176">
        <v>66.7</v>
      </c>
      <c r="H509" s="176">
        <v>64.900000000000006</v>
      </c>
      <c r="I509" s="176">
        <v>63.1</v>
      </c>
      <c r="J509" s="176">
        <v>61.3</v>
      </c>
      <c r="K509" s="176">
        <v>59.5</v>
      </c>
      <c r="L509" s="176">
        <v>57.7</v>
      </c>
      <c r="M509" s="176">
        <v>55.9</v>
      </c>
      <c r="N509" s="176">
        <v>54.1</v>
      </c>
      <c r="O509" s="176">
        <v>52.3</v>
      </c>
      <c r="P509" s="176">
        <v>50.5</v>
      </c>
      <c r="Q509" s="176">
        <v>48.7</v>
      </c>
      <c r="R509" s="176">
        <v>46.9</v>
      </c>
      <c r="S509" s="176">
        <v>45.1</v>
      </c>
      <c r="T509" s="176">
        <v>43.3</v>
      </c>
      <c r="U509" s="176">
        <v>42.8</v>
      </c>
      <c r="V509" s="176">
        <v>42.3</v>
      </c>
      <c r="W509" s="176">
        <v>41.8</v>
      </c>
      <c r="X509" s="176">
        <v>41.3</v>
      </c>
      <c r="Y509" s="176">
        <v>40.799999999999997</v>
      </c>
      <c r="Z509" s="176">
        <v>40.299999999999997</v>
      </c>
      <c r="AA509" s="176">
        <v>39.799999999999997</v>
      </c>
      <c r="AB509" s="176">
        <v>39.299999999999997</v>
      </c>
      <c r="AC509" s="176">
        <v>38.799999999999997</v>
      </c>
      <c r="AD509" s="176">
        <v>38.299999999999997</v>
      </c>
      <c r="AE509" s="176">
        <v>37.799999999999997</v>
      </c>
      <c r="AF509" s="176">
        <v>37.299999999999997</v>
      </c>
      <c r="AG509" s="176">
        <v>36.799999999999997</v>
      </c>
      <c r="AH509" s="176">
        <v>36.299999999999997</v>
      </c>
      <c r="AI509" s="176">
        <v>35.799999999999997</v>
      </c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</row>
    <row r="510" spans="4:62" ht="15" hidden="1" x14ac:dyDescent="0.25">
      <c r="D510" s="142"/>
      <c r="E510" s="155" t="s">
        <v>146</v>
      </c>
      <c r="F510" s="143" t="s">
        <v>22</v>
      </c>
      <c r="G510" s="177">
        <v>66.7</v>
      </c>
      <c r="H510" s="177">
        <v>65.5</v>
      </c>
      <c r="I510" s="177">
        <v>64.3</v>
      </c>
      <c r="J510" s="177">
        <v>63.1</v>
      </c>
      <c r="K510" s="177">
        <v>61.9</v>
      </c>
      <c r="L510" s="177">
        <v>60.7</v>
      </c>
      <c r="M510" s="177">
        <v>59.5</v>
      </c>
      <c r="N510" s="177">
        <v>58.3</v>
      </c>
      <c r="O510" s="177">
        <v>57.1</v>
      </c>
      <c r="P510" s="177">
        <v>55.9</v>
      </c>
      <c r="Q510" s="177">
        <v>54.7</v>
      </c>
      <c r="R510" s="177">
        <v>53.5</v>
      </c>
      <c r="S510" s="177">
        <v>52.3</v>
      </c>
      <c r="T510" s="177">
        <v>51.1</v>
      </c>
      <c r="U510" s="177">
        <v>50.6</v>
      </c>
      <c r="V510" s="177">
        <v>50</v>
      </c>
      <c r="W510" s="177">
        <v>49.5</v>
      </c>
      <c r="X510" s="177">
        <v>48.9</v>
      </c>
      <c r="Y510" s="177">
        <v>48.4</v>
      </c>
      <c r="Z510" s="177">
        <v>47.8</v>
      </c>
      <c r="AA510" s="177">
        <v>47.3</v>
      </c>
      <c r="AB510" s="177">
        <v>46.7</v>
      </c>
      <c r="AC510" s="177">
        <v>46.2</v>
      </c>
      <c r="AD510" s="177">
        <v>45.6</v>
      </c>
      <c r="AE510" s="177">
        <v>45.1</v>
      </c>
      <c r="AF510" s="177">
        <v>44.5</v>
      </c>
      <c r="AG510" s="177">
        <v>44</v>
      </c>
      <c r="AH510" s="177">
        <v>43.5</v>
      </c>
      <c r="AI510" s="177">
        <v>42.9</v>
      </c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</row>
    <row r="511" spans="4:62" ht="15" hidden="1" x14ac:dyDescent="0.25">
      <c r="D511" s="142"/>
      <c r="E511" s="155" t="s">
        <v>146</v>
      </c>
      <c r="F511" s="143" t="s">
        <v>129</v>
      </c>
      <c r="G511" s="177">
        <v>66.7</v>
      </c>
      <c r="H511" s="177">
        <v>66.099999999999994</v>
      </c>
      <c r="I511" s="177">
        <v>65.5</v>
      </c>
      <c r="J511" s="177">
        <v>64.900000000000006</v>
      </c>
      <c r="K511" s="177">
        <v>64.3</v>
      </c>
      <c r="L511" s="177">
        <v>63.7</v>
      </c>
      <c r="M511" s="177">
        <v>63.1</v>
      </c>
      <c r="N511" s="177">
        <v>62.5</v>
      </c>
      <c r="O511" s="177">
        <v>61.9</v>
      </c>
      <c r="P511" s="177">
        <v>61.3</v>
      </c>
      <c r="Q511" s="177">
        <v>60.7</v>
      </c>
      <c r="R511" s="177">
        <v>60.1</v>
      </c>
      <c r="S511" s="177">
        <v>59.5</v>
      </c>
      <c r="T511" s="177">
        <v>58.9</v>
      </c>
      <c r="U511" s="177">
        <v>58.3</v>
      </c>
      <c r="V511" s="177">
        <v>57.7</v>
      </c>
      <c r="W511" s="177">
        <v>57.1</v>
      </c>
      <c r="X511" s="177">
        <v>56.5</v>
      </c>
      <c r="Y511" s="177">
        <v>55.9</v>
      </c>
      <c r="Z511" s="177">
        <v>55.3</v>
      </c>
      <c r="AA511" s="177">
        <v>54.8</v>
      </c>
      <c r="AB511" s="177">
        <v>54.2</v>
      </c>
      <c r="AC511" s="177">
        <v>53.6</v>
      </c>
      <c r="AD511" s="177">
        <v>53</v>
      </c>
      <c r="AE511" s="177">
        <v>52.4</v>
      </c>
      <c r="AF511" s="177">
        <v>51.8</v>
      </c>
      <c r="AG511" s="177">
        <v>51.2</v>
      </c>
      <c r="AH511" s="177">
        <v>50.6</v>
      </c>
      <c r="AI511" s="177">
        <v>50</v>
      </c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</row>
    <row r="512" spans="4:62" ht="15.75" hidden="1" thickTop="1" x14ac:dyDescent="0.25">
      <c r="D512" s="142"/>
      <c r="E512" s="155" t="s">
        <v>147</v>
      </c>
      <c r="F512" s="143" t="s">
        <v>128</v>
      </c>
      <c r="G512" s="176">
        <v>79</v>
      </c>
      <c r="H512" s="176">
        <v>77.3</v>
      </c>
      <c r="I512" s="176">
        <v>75.599999999999994</v>
      </c>
      <c r="J512" s="176">
        <v>73.900000000000006</v>
      </c>
      <c r="K512" s="176">
        <v>72.2</v>
      </c>
      <c r="L512" s="176">
        <v>70.400000000000006</v>
      </c>
      <c r="M512" s="176">
        <v>68.7</v>
      </c>
      <c r="N512" s="176">
        <v>67</v>
      </c>
      <c r="O512" s="176">
        <v>65.3</v>
      </c>
      <c r="P512" s="176">
        <v>63.6</v>
      </c>
      <c r="Q512" s="176">
        <v>61.8</v>
      </c>
      <c r="R512" s="176">
        <v>60.1</v>
      </c>
      <c r="S512" s="176">
        <v>58.4</v>
      </c>
      <c r="T512" s="176">
        <v>56.7</v>
      </c>
      <c r="U512" s="176">
        <v>56</v>
      </c>
      <c r="V512" s="176">
        <v>55.4</v>
      </c>
      <c r="W512" s="176">
        <v>54.7</v>
      </c>
      <c r="X512" s="176">
        <v>54.1</v>
      </c>
      <c r="Y512" s="176">
        <v>53.4</v>
      </c>
      <c r="Z512" s="176">
        <v>52.8</v>
      </c>
      <c r="AA512" s="176">
        <v>52.2</v>
      </c>
      <c r="AB512" s="176">
        <v>51.5</v>
      </c>
      <c r="AC512" s="176">
        <v>50.9</v>
      </c>
      <c r="AD512" s="176">
        <v>50.2</v>
      </c>
      <c r="AE512" s="176">
        <v>49.6</v>
      </c>
      <c r="AF512" s="176">
        <v>48.9</v>
      </c>
      <c r="AG512" s="176">
        <v>48.3</v>
      </c>
      <c r="AH512" s="176">
        <v>47.6</v>
      </c>
      <c r="AI512" s="176">
        <v>47</v>
      </c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</row>
    <row r="513" spans="4:62" ht="15" hidden="1" x14ac:dyDescent="0.25">
      <c r="D513" s="142" t="s">
        <v>154</v>
      </c>
      <c r="E513" s="155" t="s">
        <v>147</v>
      </c>
      <c r="F513" s="143" t="s">
        <v>22</v>
      </c>
      <c r="G513" s="177">
        <v>79</v>
      </c>
      <c r="H513" s="177">
        <v>77.8</v>
      </c>
      <c r="I513" s="177">
        <v>76.599999999999994</v>
      </c>
      <c r="J513" s="177">
        <v>75.400000000000006</v>
      </c>
      <c r="K513" s="177">
        <v>74.2</v>
      </c>
      <c r="L513" s="177">
        <v>73</v>
      </c>
      <c r="M513" s="177">
        <v>71.8</v>
      </c>
      <c r="N513" s="177">
        <v>70.5</v>
      </c>
      <c r="O513" s="177">
        <v>69.3</v>
      </c>
      <c r="P513" s="177">
        <v>68.099999999999994</v>
      </c>
      <c r="Q513" s="177">
        <v>66.900000000000006</v>
      </c>
      <c r="R513" s="177">
        <v>65.7</v>
      </c>
      <c r="S513" s="177">
        <v>64.5</v>
      </c>
      <c r="T513" s="177">
        <v>63.3</v>
      </c>
      <c r="U513" s="177">
        <v>62.6</v>
      </c>
      <c r="V513" s="177">
        <v>61.9</v>
      </c>
      <c r="W513" s="177">
        <v>61.2</v>
      </c>
      <c r="X513" s="177">
        <v>60.6</v>
      </c>
      <c r="Y513" s="177">
        <v>59.9</v>
      </c>
      <c r="Z513" s="177">
        <v>59.2</v>
      </c>
      <c r="AA513" s="177">
        <v>58.5</v>
      </c>
      <c r="AB513" s="177">
        <v>57.9</v>
      </c>
      <c r="AC513" s="177">
        <v>57.2</v>
      </c>
      <c r="AD513" s="177">
        <v>56.5</v>
      </c>
      <c r="AE513" s="177">
        <v>55.8</v>
      </c>
      <c r="AF513" s="177">
        <v>55.2</v>
      </c>
      <c r="AG513" s="177">
        <v>54.5</v>
      </c>
      <c r="AH513" s="177">
        <v>53.8</v>
      </c>
      <c r="AI513" s="177">
        <v>53.1</v>
      </c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</row>
    <row r="514" spans="4:62" ht="15" hidden="1" x14ac:dyDescent="0.25">
      <c r="D514" s="142"/>
      <c r="E514" s="155" t="s">
        <v>147</v>
      </c>
      <c r="F514" s="143" t="s">
        <v>129</v>
      </c>
      <c r="G514" s="177">
        <v>79</v>
      </c>
      <c r="H514" s="177">
        <v>78.3</v>
      </c>
      <c r="I514" s="177">
        <v>77.599999999999994</v>
      </c>
      <c r="J514" s="177">
        <v>76.900000000000006</v>
      </c>
      <c r="K514" s="177">
        <v>76.2</v>
      </c>
      <c r="L514" s="177">
        <v>75.5</v>
      </c>
      <c r="M514" s="177">
        <v>74.8</v>
      </c>
      <c r="N514" s="177">
        <v>74.099999999999994</v>
      </c>
      <c r="O514" s="177">
        <v>73.400000000000006</v>
      </c>
      <c r="P514" s="177">
        <v>72.7</v>
      </c>
      <c r="Q514" s="177">
        <v>72</v>
      </c>
      <c r="R514" s="177">
        <v>71.3</v>
      </c>
      <c r="S514" s="177">
        <v>70.599999999999994</v>
      </c>
      <c r="T514" s="177">
        <v>69.900000000000006</v>
      </c>
      <c r="U514" s="177">
        <v>69.2</v>
      </c>
      <c r="V514" s="177">
        <v>68.400000000000006</v>
      </c>
      <c r="W514" s="177">
        <v>67.7</v>
      </c>
      <c r="X514" s="177">
        <v>67</v>
      </c>
      <c r="Y514" s="177">
        <v>66.3</v>
      </c>
      <c r="Z514" s="177">
        <v>65.599999999999994</v>
      </c>
      <c r="AA514" s="177">
        <v>64.900000000000006</v>
      </c>
      <c r="AB514" s="177">
        <v>64.2</v>
      </c>
      <c r="AC514" s="177">
        <v>63.5</v>
      </c>
      <c r="AD514" s="177">
        <v>62.8</v>
      </c>
      <c r="AE514" s="177">
        <v>62.1</v>
      </c>
      <c r="AF514" s="177">
        <v>61.4</v>
      </c>
      <c r="AG514" s="177">
        <v>60.7</v>
      </c>
      <c r="AH514" s="177">
        <v>60</v>
      </c>
      <c r="AI514" s="177">
        <v>59.3</v>
      </c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</row>
    <row r="515" spans="4:62" ht="15" x14ac:dyDescent="0.25">
      <c r="D515" s="168"/>
      <c r="E515" s="155"/>
      <c r="F515" s="155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/>
      <c r="Q515" s="169"/>
      <c r="R515" s="169"/>
      <c r="S515" s="169"/>
      <c r="T515" s="169"/>
      <c r="U515" s="169"/>
      <c r="V515" s="169"/>
      <c r="W515" s="169"/>
      <c r="X515" s="169"/>
      <c r="Y515" s="169"/>
      <c r="Z515" s="169"/>
      <c r="AA515" s="169"/>
      <c r="AB515" s="169"/>
      <c r="AC515" s="169"/>
      <c r="AD515" s="169"/>
      <c r="AE515" s="169"/>
      <c r="AF515" s="169"/>
      <c r="AG515" s="169"/>
      <c r="AH515" s="169"/>
      <c r="AI515" s="169"/>
      <c r="AJ515"/>
    </row>
    <row r="516" spans="4:62" ht="15" x14ac:dyDescent="0.25">
      <c r="G516" s="141">
        <v>2022</v>
      </c>
      <c r="H516" s="141">
        <v>2023</v>
      </c>
      <c r="I516" s="141">
        <v>2024</v>
      </c>
      <c r="J516" s="141">
        <v>2025</v>
      </c>
      <c r="K516" s="141">
        <v>2026</v>
      </c>
      <c r="L516" s="141">
        <v>2027</v>
      </c>
      <c r="M516" s="141">
        <v>2028</v>
      </c>
      <c r="N516" s="141">
        <v>2029</v>
      </c>
      <c r="O516" s="141">
        <v>2030</v>
      </c>
      <c r="P516" s="141">
        <v>2031</v>
      </c>
      <c r="Q516" s="141">
        <v>2032</v>
      </c>
      <c r="R516" s="141">
        <v>2033</v>
      </c>
      <c r="S516" s="141">
        <v>2034</v>
      </c>
      <c r="T516" s="141">
        <v>2035</v>
      </c>
      <c r="U516" s="141">
        <v>2036</v>
      </c>
      <c r="V516" s="141">
        <v>2037</v>
      </c>
      <c r="W516" s="141">
        <v>2038</v>
      </c>
      <c r="X516" s="141">
        <v>2039</v>
      </c>
      <c r="Y516" s="141">
        <v>2040</v>
      </c>
      <c r="Z516" s="141">
        <v>2041</v>
      </c>
      <c r="AA516" s="141">
        <v>2042</v>
      </c>
      <c r="AB516" s="141">
        <v>2043</v>
      </c>
      <c r="AC516" s="141">
        <v>2044</v>
      </c>
      <c r="AD516" s="141">
        <v>2045</v>
      </c>
      <c r="AE516" s="141">
        <v>2046</v>
      </c>
      <c r="AF516" s="141">
        <v>2047</v>
      </c>
      <c r="AG516" s="141">
        <v>2048</v>
      </c>
      <c r="AH516" s="141">
        <v>2049</v>
      </c>
      <c r="AI516" s="141">
        <v>2050</v>
      </c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</row>
    <row r="517" spans="4:62" ht="15" hidden="1" customHeight="1" x14ac:dyDescent="0.25">
      <c r="D517" s="142" t="s">
        <v>155</v>
      </c>
      <c r="E517" s="156" t="s">
        <v>17</v>
      </c>
      <c r="F517" s="143" t="s">
        <v>128</v>
      </c>
      <c r="G517" s="179">
        <v>6.94</v>
      </c>
      <c r="H517" s="179">
        <v>6.94</v>
      </c>
      <c r="I517" s="179">
        <v>6.94</v>
      </c>
      <c r="J517" s="179">
        <v>6.94</v>
      </c>
      <c r="K517" s="179">
        <v>6.94</v>
      </c>
      <c r="L517" s="179">
        <v>6.94</v>
      </c>
      <c r="M517" s="179">
        <v>6.94</v>
      </c>
      <c r="N517" s="179">
        <v>6.94</v>
      </c>
      <c r="O517" s="179">
        <v>6.94</v>
      </c>
      <c r="P517" s="179">
        <v>6.94</v>
      </c>
      <c r="Q517" s="179">
        <v>6.94</v>
      </c>
      <c r="R517" s="179">
        <v>6.94</v>
      </c>
      <c r="S517" s="179">
        <v>6.94</v>
      </c>
      <c r="T517" s="179">
        <v>6.94</v>
      </c>
      <c r="U517" s="179">
        <v>6.94</v>
      </c>
      <c r="V517" s="179">
        <v>6.94</v>
      </c>
      <c r="W517" s="179">
        <v>6.94</v>
      </c>
      <c r="X517" s="179">
        <v>6.94</v>
      </c>
      <c r="Y517" s="179">
        <v>6.94</v>
      </c>
      <c r="Z517" s="179">
        <v>6.94</v>
      </c>
      <c r="AA517" s="179">
        <v>6.94</v>
      </c>
      <c r="AB517" s="179">
        <v>6.94</v>
      </c>
      <c r="AC517" s="179">
        <v>6.94</v>
      </c>
      <c r="AD517" s="179">
        <v>6.94</v>
      </c>
      <c r="AE517" s="179">
        <v>6.94</v>
      </c>
      <c r="AF517" s="179">
        <v>6.94</v>
      </c>
      <c r="AG517" s="179">
        <v>6.94</v>
      </c>
      <c r="AH517" s="179">
        <v>6.94</v>
      </c>
      <c r="AI517" s="179">
        <v>6.94</v>
      </c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</row>
    <row r="518" spans="4:62" ht="15" x14ac:dyDescent="0.25">
      <c r="D518" s="142"/>
      <c r="E518" s="155" t="s">
        <v>17</v>
      </c>
      <c r="F518" s="143" t="s">
        <v>22</v>
      </c>
      <c r="G518" s="178">
        <f>G261*(1+$G$67)^(G$96-$G$96)</f>
        <v>6.94</v>
      </c>
      <c r="H518" s="178">
        <f>H261*(1+$G$67)^(H$96-$G$96)</f>
        <v>7.1135000000000002</v>
      </c>
      <c r="I518" s="178">
        <f t="shared" ref="I518:AI527" si="128">I261*(1+$G$67)^(I$96-$G$96)</f>
        <v>7.2913375</v>
      </c>
      <c r="J518" s="178">
        <f t="shared" si="128"/>
        <v>7.4736209374999998</v>
      </c>
      <c r="K518" s="178">
        <f t="shared" si="128"/>
        <v>7.6604614609374986</v>
      </c>
      <c r="L518" s="178">
        <f t="shared" si="128"/>
        <v>7.8519729974609351</v>
      </c>
      <c r="M518" s="178">
        <f t="shared" si="128"/>
        <v>8.0482723223974588</v>
      </c>
      <c r="N518" s="178">
        <f t="shared" si="128"/>
        <v>8.2494791304573951</v>
      </c>
      <c r="O518" s="178">
        <f t="shared" si="128"/>
        <v>8.4557161087188302</v>
      </c>
      <c r="P518" s="178">
        <f t="shared" si="128"/>
        <v>8.6671090114367981</v>
      </c>
      <c r="Q518" s="178">
        <f t="shared" si="128"/>
        <v>8.883786736722719</v>
      </c>
      <c r="R518" s="178">
        <f t="shared" si="128"/>
        <v>9.1058814051407868</v>
      </c>
      <c r="S518" s="178">
        <f t="shared" si="128"/>
        <v>9.3335284402693048</v>
      </c>
      <c r="T518" s="178">
        <f t="shared" si="128"/>
        <v>9.5668666512760367</v>
      </c>
      <c r="U518" s="178">
        <f t="shared" si="128"/>
        <v>9.8060383175579382</v>
      </c>
      <c r="V518" s="178">
        <f t="shared" si="128"/>
        <v>10.051189275496887</v>
      </c>
      <c r="W518" s="178">
        <f t="shared" si="128"/>
        <v>10.302469007384309</v>
      </c>
      <c r="X518" s="178">
        <f t="shared" si="128"/>
        <v>10.560030732568915</v>
      </c>
      <c r="Y518" s="178">
        <f t="shared" si="128"/>
        <v>10.824031500883139</v>
      </c>
      <c r="Z518" s="178">
        <f t="shared" si="128"/>
        <v>11.094632288405217</v>
      </c>
      <c r="AA518" s="178">
        <f t="shared" si="128"/>
        <v>11.371998095615346</v>
      </c>
      <c r="AB518" s="178">
        <f t="shared" si="128"/>
        <v>11.656298048005729</v>
      </c>
      <c r="AC518" s="178">
        <f t="shared" si="128"/>
        <v>11.94770549920587</v>
      </c>
      <c r="AD518" s="178">
        <f t="shared" si="128"/>
        <v>12.246398136686018</v>
      </c>
      <c r="AE518" s="178">
        <f t="shared" si="128"/>
        <v>12.552558090103167</v>
      </c>
      <c r="AF518" s="178">
        <f t="shared" si="128"/>
        <v>12.866372042355746</v>
      </c>
      <c r="AG518" s="178">
        <f t="shared" si="128"/>
        <v>13.188031343414638</v>
      </c>
      <c r="AH518" s="178">
        <f t="shared" si="128"/>
        <v>13.517732127000004</v>
      </c>
      <c r="AI518" s="178">
        <f t="shared" si="128"/>
        <v>13.855675430175003</v>
      </c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</row>
    <row r="519" spans="4:62" ht="15" hidden="1" x14ac:dyDescent="0.25">
      <c r="D519" s="142"/>
      <c r="E519" s="155" t="s">
        <v>17</v>
      </c>
      <c r="F519" s="143" t="s">
        <v>129</v>
      </c>
      <c r="G519" s="178">
        <f t="shared" ref="G519:V528" si="129">G262*(1+$G$67)^(G$96-$G$96)</f>
        <v>6.94</v>
      </c>
      <c r="H519" s="178">
        <f t="shared" si="129"/>
        <v>7.1135000000000002</v>
      </c>
      <c r="I519" s="178">
        <f t="shared" si="128"/>
        <v>7.2913375</v>
      </c>
      <c r="J519" s="178">
        <f t="shared" si="128"/>
        <v>7.4736209374999998</v>
      </c>
      <c r="K519" s="178">
        <f t="shared" si="128"/>
        <v>7.6604614609374986</v>
      </c>
      <c r="L519" s="178">
        <f t="shared" si="128"/>
        <v>7.8519729974609351</v>
      </c>
      <c r="M519" s="178">
        <f t="shared" si="128"/>
        <v>8.0482723223974588</v>
      </c>
      <c r="N519" s="178">
        <f t="shared" si="128"/>
        <v>8.2494791304573951</v>
      </c>
      <c r="O519" s="178">
        <f t="shared" si="128"/>
        <v>8.4557161087188302</v>
      </c>
      <c r="P519" s="178">
        <f t="shared" si="128"/>
        <v>8.6671090114367981</v>
      </c>
      <c r="Q519" s="178">
        <f t="shared" si="128"/>
        <v>8.883786736722719</v>
      </c>
      <c r="R519" s="178">
        <f t="shared" si="128"/>
        <v>9.1058814051407868</v>
      </c>
      <c r="S519" s="178">
        <f t="shared" si="128"/>
        <v>9.3335284402693048</v>
      </c>
      <c r="T519" s="178">
        <f t="shared" si="128"/>
        <v>9.5668666512760367</v>
      </c>
      <c r="U519" s="178">
        <f t="shared" si="128"/>
        <v>9.8060383175579382</v>
      </c>
      <c r="V519" s="178">
        <f t="shared" si="128"/>
        <v>10.051189275496887</v>
      </c>
      <c r="W519" s="178">
        <f t="shared" si="128"/>
        <v>10.302469007384309</v>
      </c>
      <c r="X519" s="178">
        <f t="shared" si="128"/>
        <v>10.560030732568915</v>
      </c>
      <c r="Y519" s="178">
        <f t="shared" si="128"/>
        <v>10.824031500883139</v>
      </c>
      <c r="Z519" s="178">
        <f t="shared" si="128"/>
        <v>11.094632288405217</v>
      </c>
      <c r="AA519" s="178">
        <f t="shared" si="128"/>
        <v>11.371998095615346</v>
      </c>
      <c r="AB519" s="178">
        <f t="shared" si="128"/>
        <v>11.656298048005729</v>
      </c>
      <c r="AC519" s="178">
        <f t="shared" si="128"/>
        <v>11.94770549920587</v>
      </c>
      <c r="AD519" s="178">
        <f t="shared" si="128"/>
        <v>12.246398136686018</v>
      </c>
      <c r="AE519" s="178">
        <f t="shared" si="128"/>
        <v>12.552558090103167</v>
      </c>
      <c r="AF519" s="178">
        <f t="shared" si="128"/>
        <v>12.866372042355746</v>
      </c>
      <c r="AG519" s="178">
        <f t="shared" si="128"/>
        <v>13.188031343414638</v>
      </c>
      <c r="AH519" s="178">
        <f t="shared" si="128"/>
        <v>13.517732127000004</v>
      </c>
      <c r="AI519" s="178">
        <f t="shared" si="128"/>
        <v>13.855675430175003</v>
      </c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</row>
    <row r="520" spans="4:62" ht="15" hidden="1" customHeight="1" x14ac:dyDescent="0.25">
      <c r="D520" s="142"/>
      <c r="E520" s="155" t="s">
        <v>18</v>
      </c>
      <c r="F520" s="143" t="s">
        <v>128</v>
      </c>
      <c r="G520" s="179">
        <f t="shared" si="129"/>
        <v>2.17</v>
      </c>
      <c r="H520" s="179">
        <f t="shared" si="129"/>
        <v>2.2037499999999999</v>
      </c>
      <c r="I520" s="179">
        <f t="shared" si="128"/>
        <v>2.2378312499999997</v>
      </c>
      <c r="J520" s="179">
        <f t="shared" si="128"/>
        <v>2.2614703124999997</v>
      </c>
      <c r="K520" s="179">
        <f t="shared" si="128"/>
        <v>2.2959308124999995</v>
      </c>
      <c r="L520" s="179">
        <f t="shared" si="128"/>
        <v>2.3307009185546868</v>
      </c>
      <c r="M520" s="179">
        <f t="shared" si="128"/>
        <v>2.3657745731542961</v>
      </c>
      <c r="N520" s="179">
        <f t="shared" si="128"/>
        <v>2.4011452224097893</v>
      </c>
      <c r="O520" s="179">
        <f t="shared" si="128"/>
        <v>2.4368057950198354</v>
      </c>
      <c r="P520" s="179">
        <f t="shared" si="128"/>
        <v>2.4727486804963776</v>
      </c>
      <c r="Q520" s="179">
        <f t="shared" si="128"/>
        <v>2.4961648611828964</v>
      </c>
      <c r="R520" s="179">
        <f t="shared" si="128"/>
        <v>2.5323272495564431</v>
      </c>
      <c r="S520" s="179">
        <f t="shared" si="128"/>
        <v>2.5687376543104281</v>
      </c>
      <c r="T520" s="179">
        <f t="shared" si="128"/>
        <v>2.6053858747711396</v>
      </c>
      <c r="U520" s="179">
        <f t="shared" si="128"/>
        <v>2.6563907834306804</v>
      </c>
      <c r="V520" s="179">
        <f t="shared" si="128"/>
        <v>2.7083175713514667</v>
      </c>
      <c r="W520" s="179">
        <f t="shared" si="128"/>
        <v>2.7463353982220418</v>
      </c>
      <c r="X520" s="179">
        <f t="shared" si="128"/>
        <v>2.7997776005658217</v>
      </c>
      <c r="Y520" s="179">
        <f t="shared" si="128"/>
        <v>2.8541754534029025</v>
      </c>
      <c r="Z520" s="179">
        <f t="shared" si="128"/>
        <v>2.9095433378814834</v>
      </c>
      <c r="AA520" s="179">
        <f t="shared" si="128"/>
        <v>2.9495095925227122</v>
      </c>
      <c r="AB520" s="179">
        <f t="shared" si="128"/>
        <v>3.0064515138228027</v>
      </c>
      <c r="AC520" s="179">
        <f t="shared" si="128"/>
        <v>3.0643970876925719</v>
      </c>
      <c r="AD520" s="179">
        <f t="shared" si="128"/>
        <v>3.1057148012344942</v>
      </c>
      <c r="AE520" s="179">
        <f t="shared" si="128"/>
        <v>3.1652704117695305</v>
      </c>
      <c r="AF520" s="179">
        <f t="shared" si="128"/>
        <v>3.225862731080547</v>
      </c>
      <c r="AG520" s="179">
        <f t="shared" si="128"/>
        <v>3.2875063723497582</v>
      </c>
      <c r="AH520" s="179">
        <f t="shared" si="128"/>
        <v>3.3307380312925079</v>
      </c>
      <c r="AI520" s="179">
        <f t="shared" si="128"/>
        <v>3.3940415318872481</v>
      </c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</row>
    <row r="521" spans="4:62" ht="15" x14ac:dyDescent="0.25">
      <c r="D521" s="142"/>
      <c r="E521" s="161" t="s">
        <v>19</v>
      </c>
      <c r="F521" s="162" t="s">
        <v>22</v>
      </c>
      <c r="G521" s="180">
        <f t="shared" si="129"/>
        <v>2.17</v>
      </c>
      <c r="H521" s="180">
        <f t="shared" si="129"/>
        <v>2.2037499999999999</v>
      </c>
      <c r="I521" s="180">
        <f t="shared" si="128"/>
        <v>2.2483374999999999</v>
      </c>
      <c r="J521" s="180">
        <f t="shared" si="128"/>
        <v>2.2830081249999998</v>
      </c>
      <c r="K521" s="180">
        <f t="shared" si="128"/>
        <v>2.3180070703124995</v>
      </c>
      <c r="L521" s="180">
        <f t="shared" si="128"/>
        <v>2.3646431649414055</v>
      </c>
      <c r="M521" s="180">
        <f t="shared" si="128"/>
        <v>2.4005653757006824</v>
      </c>
      <c r="N521" s="180">
        <f t="shared" si="128"/>
        <v>2.448692652556518</v>
      </c>
      <c r="O521" s="180">
        <f t="shared" si="128"/>
        <v>2.4855419109202321</v>
      </c>
      <c r="P521" s="180">
        <f t="shared" si="128"/>
        <v>2.5227031992942841</v>
      </c>
      <c r="Q521" s="180">
        <f t="shared" si="128"/>
        <v>2.5729699338346776</v>
      </c>
      <c r="R521" s="180">
        <f t="shared" si="128"/>
        <v>2.6110524490245193</v>
      </c>
      <c r="S521" s="180">
        <f t="shared" si="128"/>
        <v>2.662879872007669</v>
      </c>
      <c r="T521" s="180">
        <f t="shared" si="128"/>
        <v>2.7018816479108114</v>
      </c>
      <c r="U521" s="180">
        <f t="shared" si="128"/>
        <v>2.7552989508988439</v>
      </c>
      <c r="V521" s="180">
        <f t="shared" si="128"/>
        <v>2.8096984430063343</v>
      </c>
      <c r="W521" s="180">
        <f t="shared" si="128"/>
        <v>2.8650958478748869</v>
      </c>
      <c r="X521" s="180">
        <f t="shared" si="128"/>
        <v>2.9062908788482171</v>
      </c>
      <c r="Y521" s="180">
        <f t="shared" si="128"/>
        <v>2.9633515636423575</v>
      </c>
      <c r="Z521" s="180">
        <f t="shared" si="128"/>
        <v>3.0214488508769248</v>
      </c>
      <c r="AA521" s="180">
        <f t="shared" si="128"/>
        <v>3.0805989077459435</v>
      </c>
      <c r="AB521" s="180">
        <f t="shared" si="128"/>
        <v>3.1408180619266153</v>
      </c>
      <c r="AC521" s="180">
        <f t="shared" si="128"/>
        <v>3.2021227994989796</v>
      </c>
      <c r="AD521" s="180">
        <f t="shared" si="128"/>
        <v>3.2645297626612586</v>
      </c>
      <c r="AE521" s="180">
        <f t="shared" si="128"/>
        <v>3.3099684877361377</v>
      </c>
      <c r="AF521" s="180">
        <f t="shared" si="128"/>
        <v>3.3741782589463192</v>
      </c>
      <c r="AG521" s="180">
        <f t="shared" si="128"/>
        <v>3.4395297884121749</v>
      </c>
      <c r="AH521" s="180">
        <f t="shared" si="128"/>
        <v>3.5060400329394819</v>
      </c>
      <c r="AI521" s="180">
        <f t="shared" si="128"/>
        <v>3.5737260835753966</v>
      </c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</row>
    <row r="522" spans="4:62" ht="15" x14ac:dyDescent="0.25">
      <c r="D522" s="142"/>
      <c r="E522" s="155" t="s">
        <v>18</v>
      </c>
      <c r="F522" s="143" t="s">
        <v>22</v>
      </c>
      <c r="G522" s="178">
        <f t="shared" si="129"/>
        <v>2.17</v>
      </c>
      <c r="H522" s="178">
        <f t="shared" si="129"/>
        <v>2.2037499999999999</v>
      </c>
      <c r="I522" s="178">
        <f t="shared" si="128"/>
        <v>2.2483374999999999</v>
      </c>
      <c r="J522" s="178">
        <f t="shared" si="128"/>
        <v>2.2830081249999998</v>
      </c>
      <c r="K522" s="178">
        <f t="shared" si="128"/>
        <v>2.3180070703124995</v>
      </c>
      <c r="L522" s="178">
        <f t="shared" si="128"/>
        <v>2.3646431649414055</v>
      </c>
      <c r="M522" s="178">
        <f t="shared" si="128"/>
        <v>2.4005653757006824</v>
      </c>
      <c r="N522" s="178">
        <f t="shared" si="128"/>
        <v>2.448692652556518</v>
      </c>
      <c r="O522" s="178">
        <f t="shared" si="128"/>
        <v>2.4855419109202321</v>
      </c>
      <c r="P522" s="178">
        <f t="shared" si="128"/>
        <v>2.5227031992942841</v>
      </c>
      <c r="Q522" s="178">
        <f t="shared" si="128"/>
        <v>2.5729699338346776</v>
      </c>
      <c r="R522" s="178">
        <f t="shared" si="128"/>
        <v>2.6110524490245193</v>
      </c>
      <c r="S522" s="178">
        <f t="shared" si="128"/>
        <v>2.662879872007669</v>
      </c>
      <c r="T522" s="178">
        <f t="shared" si="128"/>
        <v>2.7018816479108114</v>
      </c>
      <c r="U522" s="178">
        <f t="shared" si="128"/>
        <v>2.7552989508988439</v>
      </c>
      <c r="V522" s="178">
        <f t="shared" si="128"/>
        <v>2.8096984430063343</v>
      </c>
      <c r="W522" s="178">
        <f t="shared" si="128"/>
        <v>2.8650958478748869</v>
      </c>
      <c r="X522" s="178">
        <f t="shared" si="128"/>
        <v>2.9062908788482171</v>
      </c>
      <c r="Y522" s="178">
        <f t="shared" si="128"/>
        <v>2.9633515636423575</v>
      </c>
      <c r="Z522" s="178">
        <f t="shared" si="128"/>
        <v>3.0214488508769248</v>
      </c>
      <c r="AA522" s="178">
        <f t="shared" si="128"/>
        <v>3.0805989077459435</v>
      </c>
      <c r="AB522" s="178">
        <f t="shared" si="128"/>
        <v>3.1408180619266153</v>
      </c>
      <c r="AC522" s="178">
        <f t="shared" si="128"/>
        <v>3.2021227994989796</v>
      </c>
      <c r="AD522" s="178">
        <f t="shared" si="128"/>
        <v>3.2645297626612586</v>
      </c>
      <c r="AE522" s="178">
        <f t="shared" si="128"/>
        <v>3.3099684877361377</v>
      </c>
      <c r="AF522" s="178">
        <f t="shared" si="128"/>
        <v>3.3741782589463192</v>
      </c>
      <c r="AG522" s="178">
        <f t="shared" si="128"/>
        <v>3.4395297884121749</v>
      </c>
      <c r="AH522" s="178">
        <f t="shared" si="128"/>
        <v>3.5060400329394819</v>
      </c>
      <c r="AI522" s="178">
        <f t="shared" si="128"/>
        <v>3.5737260835753966</v>
      </c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</row>
    <row r="523" spans="4:62" ht="15" hidden="1" x14ac:dyDescent="0.25">
      <c r="D523" s="142"/>
      <c r="E523" s="155" t="s">
        <v>18</v>
      </c>
      <c r="F523" s="143" t="s">
        <v>129</v>
      </c>
      <c r="G523" s="178">
        <f t="shared" si="129"/>
        <v>2.17</v>
      </c>
      <c r="H523" s="178">
        <f t="shared" si="129"/>
        <v>2.214</v>
      </c>
      <c r="I523" s="178">
        <f t="shared" si="128"/>
        <v>2.2588437499999996</v>
      </c>
      <c r="J523" s="178">
        <f t="shared" si="128"/>
        <v>2.3045459374999999</v>
      </c>
      <c r="K523" s="178">
        <f t="shared" si="128"/>
        <v>2.3511214570312493</v>
      </c>
      <c r="L523" s="178">
        <f t="shared" si="128"/>
        <v>2.3985854113281242</v>
      </c>
      <c r="M523" s="178">
        <f t="shared" si="128"/>
        <v>2.4469531124291981</v>
      </c>
      <c r="N523" s="178">
        <f t="shared" si="128"/>
        <v>2.4843532251665641</v>
      </c>
      <c r="O523" s="178">
        <f t="shared" si="128"/>
        <v>2.5342780268206289</v>
      </c>
      <c r="P523" s="178">
        <f t="shared" si="128"/>
        <v>2.5851463477916674</v>
      </c>
      <c r="Q523" s="178">
        <f t="shared" si="128"/>
        <v>2.6369741610444959</v>
      </c>
      <c r="R523" s="178">
        <f t="shared" si="128"/>
        <v>2.689777648492595</v>
      </c>
      <c r="S523" s="178">
        <f t="shared" si="128"/>
        <v>2.7435732014624472</v>
      </c>
      <c r="T523" s="178">
        <f t="shared" si="128"/>
        <v>2.7983774210504833</v>
      </c>
      <c r="U523" s="178">
        <f t="shared" si="128"/>
        <v>2.8542071183670075</v>
      </c>
      <c r="V523" s="178">
        <f t="shared" si="128"/>
        <v>2.911079314661202</v>
      </c>
      <c r="W523" s="178">
        <f t="shared" si="128"/>
        <v>2.9690112413211263</v>
      </c>
      <c r="X523" s="178">
        <f t="shared" si="128"/>
        <v>3.0280203397423833</v>
      </c>
      <c r="Y523" s="178">
        <f t="shared" si="128"/>
        <v>3.0881242610588777</v>
      </c>
      <c r="Z523" s="178">
        <f t="shared" si="128"/>
        <v>3.149340865728858</v>
      </c>
      <c r="AA523" s="178">
        <f t="shared" si="128"/>
        <v>3.2116882229691752</v>
      </c>
      <c r="AB523" s="178">
        <f t="shared" si="128"/>
        <v>3.2751846100304278</v>
      </c>
      <c r="AC523" s="178">
        <f t="shared" si="128"/>
        <v>3.3398485113053873</v>
      </c>
      <c r="AD523" s="178">
        <f t="shared" si="128"/>
        <v>3.4056986172628263</v>
      </c>
      <c r="AE523" s="178">
        <f t="shared" si="128"/>
        <v>3.4727538231985706</v>
      </c>
      <c r="AF523" s="178">
        <f t="shared" si="128"/>
        <v>3.5410332277953129</v>
      </c>
      <c r="AG523" s="178">
        <f t="shared" si="128"/>
        <v>3.6105561314823933</v>
      </c>
      <c r="AH523" s="178">
        <f t="shared" si="128"/>
        <v>3.6618640344034588</v>
      </c>
      <c r="AI523" s="178">
        <f t="shared" si="128"/>
        <v>3.7334456850759734</v>
      </c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</row>
    <row r="524" spans="4:62" ht="15.75" hidden="1" thickTop="1" x14ac:dyDescent="0.25">
      <c r="D524" s="142"/>
      <c r="E524" s="155" t="s">
        <v>141</v>
      </c>
      <c r="F524" s="143" t="s">
        <v>128</v>
      </c>
      <c r="G524" s="179">
        <f t="shared" si="129"/>
        <v>2.16</v>
      </c>
      <c r="H524" s="179">
        <f t="shared" si="129"/>
        <v>2.1934999999999998</v>
      </c>
      <c r="I524" s="179">
        <f t="shared" si="128"/>
        <v>2.227325</v>
      </c>
      <c r="J524" s="179">
        <f t="shared" si="128"/>
        <v>2.2614703124999997</v>
      </c>
      <c r="K524" s="179">
        <f t="shared" si="128"/>
        <v>2.2959308124999995</v>
      </c>
      <c r="L524" s="179">
        <f t="shared" si="128"/>
        <v>2.3307009185546868</v>
      </c>
      <c r="M524" s="179">
        <f t="shared" si="128"/>
        <v>2.3657745731542961</v>
      </c>
      <c r="N524" s="179">
        <f t="shared" si="128"/>
        <v>2.4011452224097893</v>
      </c>
      <c r="O524" s="179">
        <f t="shared" si="128"/>
        <v>2.4368057950198354</v>
      </c>
      <c r="P524" s="179">
        <f t="shared" si="128"/>
        <v>2.4602600507969008</v>
      </c>
      <c r="Q524" s="179">
        <f t="shared" si="128"/>
        <v>2.4961648611828964</v>
      </c>
      <c r="R524" s="179">
        <f t="shared" si="128"/>
        <v>2.5323272495564431</v>
      </c>
      <c r="S524" s="179">
        <f t="shared" si="128"/>
        <v>2.5687376543104281</v>
      </c>
      <c r="T524" s="179">
        <f t="shared" si="128"/>
        <v>2.6053858747711396</v>
      </c>
      <c r="U524" s="179">
        <f t="shared" si="128"/>
        <v>2.6563907834306804</v>
      </c>
      <c r="V524" s="179">
        <f t="shared" si="128"/>
        <v>2.7083175713514667</v>
      </c>
      <c r="W524" s="179">
        <f t="shared" si="128"/>
        <v>2.7463353982220418</v>
      </c>
      <c r="X524" s="179">
        <f t="shared" si="128"/>
        <v>2.7997776005658217</v>
      </c>
      <c r="Y524" s="179">
        <f t="shared" si="128"/>
        <v>2.8541754534029025</v>
      </c>
      <c r="Z524" s="179">
        <f t="shared" si="128"/>
        <v>2.9095433378814834</v>
      </c>
      <c r="AA524" s="179">
        <f t="shared" si="128"/>
        <v>2.9495095925227122</v>
      </c>
      <c r="AB524" s="179">
        <f t="shared" si="128"/>
        <v>3.0064515138228027</v>
      </c>
      <c r="AC524" s="179">
        <f t="shared" si="128"/>
        <v>3.0643970876925719</v>
      </c>
      <c r="AD524" s="179">
        <f t="shared" si="128"/>
        <v>3.1057148012344942</v>
      </c>
      <c r="AE524" s="179">
        <f t="shared" si="128"/>
        <v>3.1652704117695305</v>
      </c>
      <c r="AF524" s="179">
        <f t="shared" si="128"/>
        <v>3.225862731080547</v>
      </c>
      <c r="AG524" s="179">
        <f t="shared" si="128"/>
        <v>3.2875063723497582</v>
      </c>
      <c r="AH524" s="179">
        <f t="shared" si="128"/>
        <v>3.3307380312925079</v>
      </c>
      <c r="AI524" s="179">
        <f t="shared" si="128"/>
        <v>3.3940415318872481</v>
      </c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</row>
    <row r="525" spans="4:62" ht="15" hidden="1" x14ac:dyDescent="0.25">
      <c r="D525" s="142"/>
      <c r="E525" s="155" t="s">
        <v>141</v>
      </c>
      <c r="F525" s="143" t="s">
        <v>22</v>
      </c>
      <c r="G525" s="178">
        <f t="shared" si="129"/>
        <v>2.16</v>
      </c>
      <c r="H525" s="178">
        <f t="shared" si="129"/>
        <v>2.2037499999999999</v>
      </c>
      <c r="I525" s="178">
        <f t="shared" si="128"/>
        <v>2.2378312499999997</v>
      </c>
      <c r="J525" s="178">
        <f t="shared" si="128"/>
        <v>2.2830081249999998</v>
      </c>
      <c r="K525" s="178">
        <f t="shared" si="128"/>
        <v>2.3180070703124995</v>
      </c>
      <c r="L525" s="178">
        <f t="shared" si="128"/>
        <v>2.3533290828124995</v>
      </c>
      <c r="M525" s="178">
        <f t="shared" si="128"/>
        <v>2.4005653757006824</v>
      </c>
      <c r="N525" s="178">
        <f t="shared" si="128"/>
        <v>2.4368057950198354</v>
      </c>
      <c r="O525" s="178">
        <f t="shared" si="128"/>
        <v>2.4855419109202321</v>
      </c>
      <c r="P525" s="178">
        <f t="shared" si="128"/>
        <v>2.5227031992942841</v>
      </c>
      <c r="Q525" s="178">
        <f t="shared" si="128"/>
        <v>2.5729699338346776</v>
      </c>
      <c r="R525" s="178">
        <f t="shared" si="128"/>
        <v>2.6110524490245193</v>
      </c>
      <c r="S525" s="178">
        <f t="shared" si="128"/>
        <v>2.6494309837652059</v>
      </c>
      <c r="T525" s="178">
        <f t="shared" si="128"/>
        <v>2.7018816479108114</v>
      </c>
      <c r="U525" s="178">
        <f t="shared" si="128"/>
        <v>2.7552989508988439</v>
      </c>
      <c r="V525" s="178">
        <f t="shared" si="128"/>
        <v>2.7952154613413533</v>
      </c>
      <c r="W525" s="178">
        <f t="shared" si="128"/>
        <v>2.8502507916682811</v>
      </c>
      <c r="X525" s="178">
        <f t="shared" si="128"/>
        <v>2.9062908788482171</v>
      </c>
      <c r="Y525" s="178">
        <f t="shared" si="128"/>
        <v>2.9633515636423575</v>
      </c>
      <c r="Z525" s="178">
        <f t="shared" si="128"/>
        <v>3.0214488508769248</v>
      </c>
      <c r="AA525" s="178">
        <f t="shared" si="128"/>
        <v>3.0805989077459435</v>
      </c>
      <c r="AB525" s="178">
        <f t="shared" si="128"/>
        <v>3.1240222434136391</v>
      </c>
      <c r="AC525" s="178">
        <f t="shared" si="128"/>
        <v>3.1849070855231787</v>
      </c>
      <c r="AD525" s="178">
        <f t="shared" si="128"/>
        <v>3.2468836558360623</v>
      </c>
      <c r="AE525" s="178">
        <f t="shared" si="128"/>
        <v>3.3099684877361377</v>
      </c>
      <c r="AF525" s="178">
        <f t="shared" si="128"/>
        <v>3.3741782589463192</v>
      </c>
      <c r="AG525" s="178">
        <f t="shared" si="128"/>
        <v>3.4395297884121749</v>
      </c>
      <c r="AH525" s="178">
        <f t="shared" si="128"/>
        <v>3.4865620327564848</v>
      </c>
      <c r="AI525" s="178">
        <f t="shared" si="128"/>
        <v>3.5537611333878245</v>
      </c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</row>
    <row r="526" spans="4:62" ht="15" hidden="1" x14ac:dyDescent="0.25">
      <c r="D526" s="142"/>
      <c r="E526" s="155" t="s">
        <v>141</v>
      </c>
      <c r="F526" s="143" t="s">
        <v>129</v>
      </c>
      <c r="G526" s="178">
        <f t="shared" si="129"/>
        <v>2.16</v>
      </c>
      <c r="H526" s="178">
        <f t="shared" si="129"/>
        <v>2.2037499999999999</v>
      </c>
      <c r="I526" s="178">
        <f t="shared" si="128"/>
        <v>2.2483374999999999</v>
      </c>
      <c r="J526" s="178">
        <f t="shared" si="128"/>
        <v>2.2937770312499994</v>
      </c>
      <c r="K526" s="178">
        <f t="shared" si="128"/>
        <v>2.3400833281249995</v>
      </c>
      <c r="L526" s="178">
        <f t="shared" si="128"/>
        <v>2.3872713291992178</v>
      </c>
      <c r="M526" s="178">
        <f t="shared" si="128"/>
        <v>2.4353561782470696</v>
      </c>
      <c r="N526" s="178">
        <f t="shared" si="128"/>
        <v>2.4843532251665641</v>
      </c>
      <c r="O526" s="178">
        <f t="shared" si="128"/>
        <v>2.5342780268206289</v>
      </c>
      <c r="P526" s="178">
        <f t="shared" si="128"/>
        <v>2.5851463477916674</v>
      </c>
      <c r="Q526" s="178">
        <f t="shared" si="128"/>
        <v>2.6369741610444959</v>
      </c>
      <c r="R526" s="178">
        <f t="shared" si="128"/>
        <v>2.689777648492595</v>
      </c>
      <c r="S526" s="178">
        <f t="shared" si="128"/>
        <v>2.7435732014624472</v>
      </c>
      <c r="T526" s="178">
        <f t="shared" si="128"/>
        <v>2.7845923106019588</v>
      </c>
      <c r="U526" s="178">
        <f t="shared" si="128"/>
        <v>2.8400773801572696</v>
      </c>
      <c r="V526" s="178">
        <f t="shared" si="128"/>
        <v>2.896596332996221</v>
      </c>
      <c r="W526" s="178">
        <f t="shared" si="128"/>
        <v>2.9541661851145204</v>
      </c>
      <c r="X526" s="178">
        <f t="shared" si="128"/>
        <v>3.0128041571306126</v>
      </c>
      <c r="Y526" s="178">
        <f t="shared" si="128"/>
        <v>3.072527673881813</v>
      </c>
      <c r="Z526" s="178">
        <f t="shared" si="128"/>
        <v>3.1333543638723667</v>
      </c>
      <c r="AA526" s="178">
        <f t="shared" si="128"/>
        <v>3.1953020585662713</v>
      </c>
      <c r="AB526" s="178">
        <f t="shared" si="128"/>
        <v>3.2583887915174512</v>
      </c>
      <c r="AC526" s="178">
        <f t="shared" si="128"/>
        <v>3.3226327973295864</v>
      </c>
      <c r="AD526" s="178">
        <f t="shared" si="128"/>
        <v>3.38805251043763</v>
      </c>
      <c r="AE526" s="178">
        <f t="shared" si="128"/>
        <v>3.4546665637027445</v>
      </c>
      <c r="AF526" s="178">
        <f t="shared" si="128"/>
        <v>3.5039543458288698</v>
      </c>
      <c r="AG526" s="178">
        <f t="shared" si="128"/>
        <v>3.5725502774667892</v>
      </c>
      <c r="AH526" s="178">
        <f t="shared" si="128"/>
        <v>3.6423860342204621</v>
      </c>
      <c r="AI526" s="178">
        <f t="shared" si="128"/>
        <v>3.7134807348884014</v>
      </c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</row>
    <row r="527" spans="4:62" ht="15.75" hidden="1" thickTop="1" x14ac:dyDescent="0.25">
      <c r="D527" s="142"/>
      <c r="E527" s="155" t="s">
        <v>20</v>
      </c>
      <c r="F527" s="143" t="s">
        <v>128</v>
      </c>
      <c r="G527" s="179">
        <f t="shared" si="129"/>
        <v>2.5299999999999998</v>
      </c>
      <c r="H527" s="179">
        <f t="shared" si="129"/>
        <v>2.5829999999999997</v>
      </c>
      <c r="I527" s="179">
        <f t="shared" si="128"/>
        <v>2.6265624999999999</v>
      </c>
      <c r="J527" s="179">
        <f t="shared" si="128"/>
        <v>2.6706887499999996</v>
      </c>
      <c r="K527" s="179">
        <f t="shared" si="128"/>
        <v>2.7264178398437497</v>
      </c>
      <c r="L527" s="179">
        <f t="shared" si="128"/>
        <v>2.7719501215820306</v>
      </c>
      <c r="M527" s="179">
        <f t="shared" si="128"/>
        <v>2.8296519404394518</v>
      </c>
      <c r="N527" s="179">
        <f t="shared" si="128"/>
        <v>2.876619523877074</v>
      </c>
      <c r="O527" s="179">
        <f t="shared" si="128"/>
        <v>2.9241669540238022</v>
      </c>
      <c r="P527" s="179">
        <f t="shared" si="128"/>
        <v>2.9847824981749205</v>
      </c>
      <c r="Q527" s="179">
        <f t="shared" si="128"/>
        <v>3.0338003697453666</v>
      </c>
      <c r="R527" s="179">
        <f t="shared" si="128"/>
        <v>3.0834036458329752</v>
      </c>
      <c r="S527" s="179">
        <f t="shared" si="128"/>
        <v>3.1470398487363358</v>
      </c>
      <c r="T527" s="179">
        <f t="shared" si="128"/>
        <v>3.1981456240576951</v>
      </c>
      <c r="U527" s="179">
        <f t="shared" ref="U527:AU528" si="130">U270*(1+$G$67)^(U$96-$G$96)</f>
        <v>3.2498397882396617</v>
      </c>
      <c r="V527" s="179">
        <f t="shared" si="130"/>
        <v>3.316602801280673</v>
      </c>
      <c r="W527" s="179">
        <f t="shared" si="130"/>
        <v>3.3698277588994783</v>
      </c>
      <c r="X527" s="179">
        <f t="shared" si="130"/>
        <v>3.4388572702601938</v>
      </c>
      <c r="Y527" s="179">
        <f t="shared" si="130"/>
        <v>3.4936355276625695</v>
      </c>
      <c r="Z527" s="179">
        <f t="shared" si="130"/>
        <v>3.5649899139976413</v>
      </c>
      <c r="AA527" s="179">
        <f t="shared" si="130"/>
        <v>3.621342333041774</v>
      </c>
      <c r="AB527" s="179">
        <f t="shared" si="130"/>
        <v>3.6950800728548416</v>
      </c>
      <c r="AC527" s="179">
        <f t="shared" si="130"/>
        <v>3.7530256467246108</v>
      </c>
      <c r="AD527" s="179">
        <f t="shared" si="130"/>
        <v>3.8115590742423344</v>
      </c>
      <c r="AE527" s="179">
        <f t="shared" si="130"/>
        <v>3.8887607916025662</v>
      </c>
      <c r="AF527" s="179">
        <f t="shared" si="130"/>
        <v>3.9489009294261863</v>
      </c>
      <c r="AG527" s="179">
        <f t="shared" si="130"/>
        <v>4.0286205256540395</v>
      </c>
      <c r="AH527" s="179">
        <f t="shared" si="130"/>
        <v>4.0903800384293953</v>
      </c>
      <c r="AI527" s="179">
        <f t="shared" si="130"/>
        <v>4.1726745892025576</v>
      </c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</row>
    <row r="528" spans="4:62" ht="15" x14ac:dyDescent="0.25">
      <c r="D528" s="142"/>
      <c r="E528" s="155" t="s">
        <v>20</v>
      </c>
      <c r="F528" s="143" t="s">
        <v>22</v>
      </c>
      <c r="G528" s="178">
        <f t="shared" si="129"/>
        <v>2.5299999999999998</v>
      </c>
      <c r="H528" s="178">
        <f t="shared" si="129"/>
        <v>2.5829999999999997</v>
      </c>
      <c r="I528" s="178">
        <f t="shared" si="129"/>
        <v>2.6265624999999999</v>
      </c>
      <c r="J528" s="178">
        <f t="shared" si="129"/>
        <v>2.6814576562500001</v>
      </c>
      <c r="K528" s="178">
        <f t="shared" si="129"/>
        <v>2.7374559687499995</v>
      </c>
      <c r="L528" s="178">
        <f t="shared" si="129"/>
        <v>2.7832642037109365</v>
      </c>
      <c r="M528" s="178">
        <f t="shared" si="129"/>
        <v>2.8412488746215812</v>
      </c>
      <c r="N528" s="178">
        <f t="shared" si="129"/>
        <v>2.8885063814137566</v>
      </c>
      <c r="O528" s="178">
        <f t="shared" si="129"/>
        <v>2.9485350119740006</v>
      </c>
      <c r="P528" s="178">
        <f t="shared" si="129"/>
        <v>2.9972711278743969</v>
      </c>
      <c r="Q528" s="178">
        <f t="shared" si="129"/>
        <v>3.0594020606292935</v>
      </c>
      <c r="R528" s="178">
        <f t="shared" si="129"/>
        <v>3.1096453789890006</v>
      </c>
      <c r="S528" s="178">
        <f t="shared" si="129"/>
        <v>3.1739376252212619</v>
      </c>
      <c r="T528" s="178">
        <f t="shared" si="129"/>
        <v>3.239500955403269</v>
      </c>
      <c r="U528" s="178">
        <f t="shared" si="129"/>
        <v>3.2922290028688752</v>
      </c>
      <c r="V528" s="178">
        <f t="shared" si="129"/>
        <v>3.3600517462756163</v>
      </c>
      <c r="W528" s="178">
        <f t="shared" si="130"/>
        <v>3.4143629275192948</v>
      </c>
      <c r="X528" s="178">
        <f t="shared" si="130"/>
        <v>3.4845058180955064</v>
      </c>
      <c r="Y528" s="178">
        <f t="shared" si="130"/>
        <v>3.540425289193764</v>
      </c>
      <c r="Z528" s="178">
        <f t="shared" si="130"/>
        <v>3.6129494195671161</v>
      </c>
      <c r="AA528" s="178">
        <f t="shared" si="130"/>
        <v>3.6868869906533899</v>
      </c>
      <c r="AB528" s="178">
        <f t="shared" si="130"/>
        <v>3.7454675283937711</v>
      </c>
      <c r="AC528" s="178">
        <f t="shared" si="130"/>
        <v>3.8218885026278149</v>
      </c>
      <c r="AD528" s="178">
        <f t="shared" si="130"/>
        <v>3.8821435015431183</v>
      </c>
      <c r="AE528" s="178">
        <f t="shared" si="130"/>
        <v>3.9611098295858698</v>
      </c>
      <c r="AF528" s="178">
        <f t="shared" si="130"/>
        <v>4.0415981343422942</v>
      </c>
      <c r="AG528" s="178">
        <f t="shared" si="130"/>
        <v>4.1046322336852477</v>
      </c>
      <c r="AH528" s="178">
        <f t="shared" si="130"/>
        <v>4.1877700393443806</v>
      </c>
      <c r="AI528" s="178">
        <f t="shared" si="130"/>
        <v>4.2525343899528458</v>
      </c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</row>
    <row r="529" spans="4:62" ht="15" hidden="1" x14ac:dyDescent="0.25">
      <c r="D529" s="142"/>
      <c r="E529" s="155" t="s">
        <v>20</v>
      </c>
      <c r="F529" s="143" t="s">
        <v>129</v>
      </c>
      <c r="G529" s="178">
        <v>2.5299999999999998</v>
      </c>
      <c r="H529" s="178">
        <v>2.52</v>
      </c>
      <c r="I529" s="178">
        <v>2.5099999999999998</v>
      </c>
      <c r="J529" s="178">
        <v>2.5</v>
      </c>
      <c r="K529" s="178">
        <v>2.48</v>
      </c>
      <c r="L529" s="178">
        <v>2.4700000000000002</v>
      </c>
      <c r="M529" s="178">
        <v>2.46</v>
      </c>
      <c r="N529" s="178">
        <v>2.4500000000000002</v>
      </c>
      <c r="O529" s="178">
        <v>2.4300000000000002</v>
      </c>
      <c r="P529" s="178">
        <v>2.42</v>
      </c>
      <c r="Q529" s="178">
        <v>2.41</v>
      </c>
      <c r="R529" s="178">
        <v>2.4</v>
      </c>
      <c r="S529" s="178">
        <v>2.38</v>
      </c>
      <c r="T529" s="178">
        <v>2.37</v>
      </c>
      <c r="U529" s="178">
        <v>2.36</v>
      </c>
      <c r="V529" s="178">
        <v>2.34</v>
      </c>
      <c r="W529" s="178">
        <v>2.33</v>
      </c>
      <c r="X529" s="178">
        <v>2.3199999999999998</v>
      </c>
      <c r="Y529" s="178">
        <v>2.31</v>
      </c>
      <c r="Z529" s="178">
        <v>2.29</v>
      </c>
      <c r="AA529" s="178">
        <v>2.2799999999999998</v>
      </c>
      <c r="AB529" s="178">
        <v>2.27</v>
      </c>
      <c r="AC529" s="178">
        <v>2.2599999999999998</v>
      </c>
      <c r="AD529" s="178">
        <v>2.2400000000000002</v>
      </c>
      <c r="AE529" s="178">
        <v>2.23</v>
      </c>
      <c r="AF529" s="178">
        <v>2.2200000000000002</v>
      </c>
      <c r="AG529" s="178">
        <v>2.21</v>
      </c>
      <c r="AH529" s="178">
        <v>2.19</v>
      </c>
      <c r="AI529" s="178">
        <v>2.1800000000000002</v>
      </c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</row>
    <row r="530" spans="4:62" ht="15.75" hidden="1" thickTop="1" x14ac:dyDescent="0.25">
      <c r="D530" s="142"/>
      <c r="E530" s="155" t="s">
        <v>142</v>
      </c>
      <c r="F530" s="143" t="s">
        <v>128</v>
      </c>
      <c r="G530" s="179">
        <v>5.1100000000000003</v>
      </c>
      <c r="H530" s="179">
        <v>4.99</v>
      </c>
      <c r="I530" s="179">
        <v>4.87</v>
      </c>
      <c r="J530" s="179">
        <v>4.74</v>
      </c>
      <c r="K530" s="179">
        <v>4.62</v>
      </c>
      <c r="L530" s="179">
        <v>4.49</v>
      </c>
      <c r="M530" s="179">
        <v>4.37</v>
      </c>
      <c r="N530" s="179">
        <v>4.24</v>
      </c>
      <c r="O530" s="179">
        <v>4.12</v>
      </c>
      <c r="P530" s="179">
        <v>3.99</v>
      </c>
      <c r="Q530" s="179">
        <v>3.87</v>
      </c>
      <c r="R530" s="179">
        <v>3.75</v>
      </c>
      <c r="S530" s="179">
        <v>3.62</v>
      </c>
      <c r="T530" s="179">
        <v>3.5</v>
      </c>
      <c r="U530" s="179">
        <v>3.47</v>
      </c>
      <c r="V530" s="179">
        <v>3.45</v>
      </c>
      <c r="W530" s="179">
        <v>3.42</v>
      </c>
      <c r="X530" s="179">
        <v>3.39</v>
      </c>
      <c r="Y530" s="179">
        <v>3.37</v>
      </c>
      <c r="Z530" s="179">
        <v>3.34</v>
      </c>
      <c r="AA530" s="179">
        <v>3.32</v>
      </c>
      <c r="AB530" s="179">
        <v>3.29</v>
      </c>
      <c r="AC530" s="179">
        <v>3.27</v>
      </c>
      <c r="AD530" s="179">
        <v>3.24</v>
      </c>
      <c r="AE530" s="179">
        <v>3.22</v>
      </c>
      <c r="AF530" s="179">
        <v>3.19</v>
      </c>
      <c r="AG530" s="179">
        <v>3.16</v>
      </c>
      <c r="AH530" s="179">
        <v>3.14</v>
      </c>
      <c r="AI530" s="179">
        <v>3.11</v>
      </c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</row>
    <row r="531" spans="4:62" ht="15" hidden="1" x14ac:dyDescent="0.25">
      <c r="D531" s="142"/>
      <c r="E531" s="155" t="s">
        <v>142</v>
      </c>
      <c r="F531" s="143" t="s">
        <v>22</v>
      </c>
      <c r="G531" s="178">
        <v>5.1100000000000003</v>
      </c>
      <c r="H531" s="178">
        <v>5.04</v>
      </c>
      <c r="I531" s="178">
        <v>4.96</v>
      </c>
      <c r="J531" s="178">
        <v>4.88</v>
      </c>
      <c r="K531" s="178">
        <v>4.8</v>
      </c>
      <c r="L531" s="178">
        <v>4.72</v>
      </c>
      <c r="M531" s="178">
        <v>4.6399999999999997</v>
      </c>
      <c r="N531" s="178">
        <v>4.57</v>
      </c>
      <c r="O531" s="178">
        <v>4.49</v>
      </c>
      <c r="P531" s="178">
        <v>4.41</v>
      </c>
      <c r="Q531" s="178">
        <v>4.33</v>
      </c>
      <c r="R531" s="178">
        <v>4.25</v>
      </c>
      <c r="S531" s="178">
        <v>4.17</v>
      </c>
      <c r="T531" s="178">
        <v>4.0999999999999996</v>
      </c>
      <c r="U531" s="178">
        <v>4.07</v>
      </c>
      <c r="V531" s="178">
        <v>4.04</v>
      </c>
      <c r="W531" s="178">
        <v>4.01</v>
      </c>
      <c r="X531" s="178">
        <v>3.98</v>
      </c>
      <c r="Y531" s="178">
        <v>3.95</v>
      </c>
      <c r="Z531" s="178">
        <v>3.92</v>
      </c>
      <c r="AA531" s="178">
        <v>3.89</v>
      </c>
      <c r="AB531" s="178">
        <v>3.86</v>
      </c>
      <c r="AC531" s="178">
        <v>3.84</v>
      </c>
      <c r="AD531" s="178">
        <v>3.81</v>
      </c>
      <c r="AE531" s="178">
        <v>3.78</v>
      </c>
      <c r="AF531" s="178">
        <v>3.75</v>
      </c>
      <c r="AG531" s="178">
        <v>3.72</v>
      </c>
      <c r="AH531" s="178">
        <v>3.69</v>
      </c>
      <c r="AI531" s="178">
        <v>3.66</v>
      </c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</row>
    <row r="532" spans="4:62" ht="15" hidden="1" x14ac:dyDescent="0.25">
      <c r="D532" s="142"/>
      <c r="E532" s="155" t="s">
        <v>142</v>
      </c>
      <c r="F532" s="143" t="s">
        <v>129</v>
      </c>
      <c r="G532" s="178">
        <v>5.1100000000000003</v>
      </c>
      <c r="H532" s="178">
        <v>5.08</v>
      </c>
      <c r="I532" s="178">
        <v>5.05</v>
      </c>
      <c r="J532" s="178">
        <v>5.0199999999999996</v>
      </c>
      <c r="K532" s="178">
        <v>4.99</v>
      </c>
      <c r="L532" s="178">
        <v>4.95</v>
      </c>
      <c r="M532" s="178">
        <v>4.92</v>
      </c>
      <c r="N532" s="178">
        <v>4.8899999999999997</v>
      </c>
      <c r="O532" s="178">
        <v>4.8600000000000003</v>
      </c>
      <c r="P532" s="178">
        <v>4.82</v>
      </c>
      <c r="Q532" s="178">
        <v>4.79</v>
      </c>
      <c r="R532" s="178">
        <v>4.76</v>
      </c>
      <c r="S532" s="178">
        <v>4.7300000000000004</v>
      </c>
      <c r="T532" s="178">
        <v>4.7</v>
      </c>
      <c r="U532" s="178">
        <v>4.66</v>
      </c>
      <c r="V532" s="178">
        <v>4.63</v>
      </c>
      <c r="W532" s="178">
        <v>4.5999999999999996</v>
      </c>
      <c r="X532" s="178">
        <v>4.57</v>
      </c>
      <c r="Y532" s="178">
        <v>4.53</v>
      </c>
      <c r="Z532" s="178">
        <v>4.5</v>
      </c>
      <c r="AA532" s="178">
        <v>4.47</v>
      </c>
      <c r="AB532" s="178">
        <v>4.4400000000000004</v>
      </c>
      <c r="AC532" s="178">
        <v>4.4000000000000004</v>
      </c>
      <c r="AD532" s="178">
        <v>4.37</v>
      </c>
      <c r="AE532" s="178">
        <v>4.34</v>
      </c>
      <c r="AF532" s="178">
        <v>4.3099999999999996</v>
      </c>
      <c r="AG532" s="178">
        <v>4.28</v>
      </c>
      <c r="AH532" s="178">
        <v>4.24</v>
      </c>
      <c r="AI532" s="178">
        <v>4.21</v>
      </c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</row>
    <row r="533" spans="4:62" ht="15.75" hidden="1" thickTop="1" x14ac:dyDescent="0.25">
      <c r="D533" s="142"/>
      <c r="E533" s="155" t="s">
        <v>143</v>
      </c>
      <c r="F533" s="143" t="s">
        <v>128</v>
      </c>
      <c r="G533" s="179">
        <v>4.8600000000000003</v>
      </c>
      <c r="H533" s="179">
        <v>4.76</v>
      </c>
      <c r="I533" s="179">
        <v>4.6500000000000004</v>
      </c>
      <c r="J533" s="179">
        <v>4.55</v>
      </c>
      <c r="K533" s="179">
        <v>4.4400000000000004</v>
      </c>
      <c r="L533" s="179">
        <v>4.34</v>
      </c>
      <c r="M533" s="179">
        <v>4.2300000000000004</v>
      </c>
      <c r="N533" s="179">
        <v>4.13</v>
      </c>
      <c r="O533" s="179">
        <v>4.0199999999999996</v>
      </c>
      <c r="P533" s="179">
        <v>3.92</v>
      </c>
      <c r="Q533" s="179">
        <v>3.81</v>
      </c>
      <c r="R533" s="179">
        <v>3.71</v>
      </c>
      <c r="S533" s="179">
        <v>3.6</v>
      </c>
      <c r="T533" s="179">
        <v>3.5</v>
      </c>
      <c r="U533" s="179">
        <v>3.47</v>
      </c>
      <c r="V533" s="179">
        <v>3.45</v>
      </c>
      <c r="W533" s="179">
        <v>3.42</v>
      </c>
      <c r="X533" s="179">
        <v>3.39</v>
      </c>
      <c r="Y533" s="179">
        <v>3.37</v>
      </c>
      <c r="Z533" s="179">
        <v>3.34</v>
      </c>
      <c r="AA533" s="179">
        <v>3.32</v>
      </c>
      <c r="AB533" s="179">
        <v>3.29</v>
      </c>
      <c r="AC533" s="179">
        <v>3.27</v>
      </c>
      <c r="AD533" s="179">
        <v>3.24</v>
      </c>
      <c r="AE533" s="179">
        <v>3.22</v>
      </c>
      <c r="AF533" s="179">
        <v>3.19</v>
      </c>
      <c r="AG533" s="179">
        <v>3.16</v>
      </c>
      <c r="AH533" s="179">
        <v>3.14</v>
      </c>
      <c r="AI533" s="179">
        <v>3.11</v>
      </c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</row>
    <row r="534" spans="4:62" ht="15" hidden="1" x14ac:dyDescent="0.25">
      <c r="D534" s="142"/>
      <c r="E534" s="155" t="s">
        <v>143</v>
      </c>
      <c r="F534" s="143" t="s">
        <v>22</v>
      </c>
      <c r="G534" s="178">
        <v>4.8600000000000003</v>
      </c>
      <c r="H534" s="178">
        <v>4.79</v>
      </c>
      <c r="I534" s="178">
        <v>4.7300000000000004</v>
      </c>
      <c r="J534" s="178">
        <v>4.66</v>
      </c>
      <c r="K534" s="178">
        <v>4.59</v>
      </c>
      <c r="L534" s="178">
        <v>4.5199999999999996</v>
      </c>
      <c r="M534" s="178">
        <v>4.45</v>
      </c>
      <c r="N534" s="178">
        <v>4.3899999999999997</v>
      </c>
      <c r="O534" s="178">
        <v>4.32</v>
      </c>
      <c r="P534" s="178">
        <v>4.25</v>
      </c>
      <c r="Q534" s="178">
        <v>4.18</v>
      </c>
      <c r="R534" s="178">
        <v>4.12</v>
      </c>
      <c r="S534" s="178">
        <v>4.05</v>
      </c>
      <c r="T534" s="178">
        <v>3.98</v>
      </c>
      <c r="U534" s="178">
        <v>3.95</v>
      </c>
      <c r="V534" s="178">
        <v>3.92</v>
      </c>
      <c r="W534" s="178">
        <v>3.9</v>
      </c>
      <c r="X534" s="178">
        <v>3.87</v>
      </c>
      <c r="Y534" s="178">
        <v>3.84</v>
      </c>
      <c r="Z534" s="178">
        <v>3.81</v>
      </c>
      <c r="AA534" s="178">
        <v>3.78</v>
      </c>
      <c r="AB534" s="178">
        <v>3.75</v>
      </c>
      <c r="AC534" s="178">
        <v>3.73</v>
      </c>
      <c r="AD534" s="178">
        <v>3.7</v>
      </c>
      <c r="AE534" s="178">
        <v>3.67</v>
      </c>
      <c r="AF534" s="178">
        <v>3.64</v>
      </c>
      <c r="AG534" s="178">
        <v>3.61</v>
      </c>
      <c r="AH534" s="178">
        <v>3.59</v>
      </c>
      <c r="AI534" s="178">
        <v>3.56</v>
      </c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</row>
    <row r="535" spans="4:62" ht="15" hidden="1" x14ac:dyDescent="0.25">
      <c r="D535" s="142"/>
      <c r="E535" s="155" t="s">
        <v>143</v>
      </c>
      <c r="F535" s="143" t="s">
        <v>129</v>
      </c>
      <c r="G535" s="178">
        <v>4.8600000000000003</v>
      </c>
      <c r="H535" s="178">
        <v>4.83</v>
      </c>
      <c r="I535" s="178">
        <v>4.8</v>
      </c>
      <c r="J535" s="178">
        <v>4.7699999999999996</v>
      </c>
      <c r="K535" s="178">
        <v>4.74</v>
      </c>
      <c r="L535" s="178">
        <v>4.71</v>
      </c>
      <c r="M535" s="178">
        <v>4.68</v>
      </c>
      <c r="N535" s="178">
        <v>4.6500000000000004</v>
      </c>
      <c r="O535" s="178">
        <v>4.62</v>
      </c>
      <c r="P535" s="178">
        <v>4.59</v>
      </c>
      <c r="Q535" s="178">
        <v>4.55</v>
      </c>
      <c r="R535" s="178">
        <v>4.5199999999999996</v>
      </c>
      <c r="S535" s="178">
        <v>4.49</v>
      </c>
      <c r="T535" s="178">
        <v>4.46</v>
      </c>
      <c r="U535" s="178">
        <v>4.43</v>
      </c>
      <c r="V535" s="178">
        <v>4.4000000000000004</v>
      </c>
      <c r="W535" s="178">
        <v>4.37</v>
      </c>
      <c r="X535" s="178">
        <v>4.34</v>
      </c>
      <c r="Y535" s="178">
        <v>4.3099999999999996</v>
      </c>
      <c r="Z535" s="178">
        <v>4.28</v>
      </c>
      <c r="AA535" s="178">
        <v>4.25</v>
      </c>
      <c r="AB535" s="178">
        <v>4.22</v>
      </c>
      <c r="AC535" s="178">
        <v>4.1900000000000004</v>
      </c>
      <c r="AD535" s="178">
        <v>4.16</v>
      </c>
      <c r="AE535" s="178">
        <v>4.13</v>
      </c>
      <c r="AF535" s="178">
        <v>4.09</v>
      </c>
      <c r="AG535" s="178">
        <v>4.0599999999999996</v>
      </c>
      <c r="AH535" s="178">
        <v>4.03</v>
      </c>
      <c r="AI535" s="178">
        <v>4</v>
      </c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</row>
    <row r="536" spans="4:62" ht="15.75" hidden="1" thickTop="1" x14ac:dyDescent="0.25">
      <c r="D536" s="142"/>
      <c r="E536" s="155" t="s">
        <v>144</v>
      </c>
      <c r="F536" s="143" t="s">
        <v>128</v>
      </c>
      <c r="G536" s="179">
        <v>5.3</v>
      </c>
      <c r="H536" s="179">
        <v>5.2</v>
      </c>
      <c r="I536" s="179">
        <v>5.0999999999999996</v>
      </c>
      <c r="J536" s="179">
        <v>5</v>
      </c>
      <c r="K536" s="179">
        <v>4.9000000000000004</v>
      </c>
      <c r="L536" s="179">
        <v>4.8</v>
      </c>
      <c r="M536" s="179">
        <v>4.7</v>
      </c>
      <c r="N536" s="179">
        <v>4.5999999999999996</v>
      </c>
      <c r="O536" s="179">
        <v>4.5</v>
      </c>
      <c r="P536" s="179">
        <v>4.4000000000000004</v>
      </c>
      <c r="Q536" s="179">
        <v>4.3</v>
      </c>
      <c r="R536" s="179">
        <v>4.2</v>
      </c>
      <c r="S536" s="179">
        <v>4.0999999999999996</v>
      </c>
      <c r="T536" s="179">
        <v>4</v>
      </c>
      <c r="U536" s="179">
        <v>3.96</v>
      </c>
      <c r="V536" s="179">
        <v>3.93</v>
      </c>
      <c r="W536" s="179">
        <v>3.9</v>
      </c>
      <c r="X536" s="179">
        <v>3.86</v>
      </c>
      <c r="Y536" s="179">
        <v>3.83</v>
      </c>
      <c r="Z536" s="179">
        <v>3.8</v>
      </c>
      <c r="AA536" s="179">
        <v>3.76</v>
      </c>
      <c r="AB536" s="179">
        <v>3.73</v>
      </c>
      <c r="AC536" s="179">
        <v>3.7</v>
      </c>
      <c r="AD536" s="179">
        <v>3.67</v>
      </c>
      <c r="AE536" s="179">
        <v>3.63</v>
      </c>
      <c r="AF536" s="179">
        <v>3.6</v>
      </c>
      <c r="AG536" s="179">
        <v>3.57</v>
      </c>
      <c r="AH536" s="179">
        <v>3.53</v>
      </c>
      <c r="AI536" s="179">
        <v>3.5</v>
      </c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</row>
    <row r="537" spans="4:62" ht="15" hidden="1" x14ac:dyDescent="0.25">
      <c r="D537" s="142"/>
      <c r="E537" s="155" t="s">
        <v>144</v>
      </c>
      <c r="F537" s="143" t="s">
        <v>22</v>
      </c>
      <c r="G537" s="178">
        <v>5.3</v>
      </c>
      <c r="H537" s="178">
        <v>5.23</v>
      </c>
      <c r="I537" s="178">
        <v>5.17</v>
      </c>
      <c r="J537" s="178">
        <v>5.0999999999999996</v>
      </c>
      <c r="K537" s="178">
        <v>5.03</v>
      </c>
      <c r="L537" s="178">
        <v>4.96</v>
      </c>
      <c r="M537" s="178">
        <v>4.8899999999999997</v>
      </c>
      <c r="N537" s="178">
        <v>4.82</v>
      </c>
      <c r="O537" s="178">
        <v>4.76</v>
      </c>
      <c r="P537" s="178">
        <v>4.6900000000000004</v>
      </c>
      <c r="Q537" s="178">
        <v>4.62</v>
      </c>
      <c r="R537" s="178">
        <v>4.55</v>
      </c>
      <c r="S537" s="178">
        <v>4.4800000000000004</v>
      </c>
      <c r="T537" s="178">
        <v>4.41</v>
      </c>
      <c r="U537" s="178">
        <v>4.38</v>
      </c>
      <c r="V537" s="178">
        <v>4.34</v>
      </c>
      <c r="W537" s="178">
        <v>4.3099999999999996</v>
      </c>
      <c r="X537" s="178">
        <v>4.28</v>
      </c>
      <c r="Y537" s="178">
        <v>4.24</v>
      </c>
      <c r="Z537" s="178">
        <v>4.21</v>
      </c>
      <c r="AA537" s="178">
        <v>4.17</v>
      </c>
      <c r="AB537" s="178">
        <v>4.1399999999999997</v>
      </c>
      <c r="AC537" s="178">
        <v>4.0999999999999996</v>
      </c>
      <c r="AD537" s="178">
        <v>4.07</v>
      </c>
      <c r="AE537" s="178">
        <v>4.03</v>
      </c>
      <c r="AF537" s="178">
        <v>4</v>
      </c>
      <c r="AG537" s="178">
        <v>3.96</v>
      </c>
      <c r="AH537" s="178">
        <v>3.93</v>
      </c>
      <c r="AI537" s="178">
        <v>3.89</v>
      </c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</row>
    <row r="538" spans="4:62" ht="15" hidden="1" x14ac:dyDescent="0.25">
      <c r="D538" s="142"/>
      <c r="E538" s="155" t="s">
        <v>144</v>
      </c>
      <c r="F538" s="143" t="s">
        <v>129</v>
      </c>
      <c r="G538" s="178">
        <v>5.3</v>
      </c>
      <c r="H538" s="178">
        <v>5.27</v>
      </c>
      <c r="I538" s="178">
        <v>5.23</v>
      </c>
      <c r="J538" s="178">
        <v>5.19</v>
      </c>
      <c r="K538" s="178">
        <v>5.16</v>
      </c>
      <c r="L538" s="178">
        <v>5.12</v>
      </c>
      <c r="M538" s="178">
        <v>5.09</v>
      </c>
      <c r="N538" s="178">
        <v>5.05</v>
      </c>
      <c r="O538" s="178">
        <v>5.01</v>
      </c>
      <c r="P538" s="178">
        <v>4.9800000000000004</v>
      </c>
      <c r="Q538" s="178">
        <v>4.9400000000000004</v>
      </c>
      <c r="R538" s="178">
        <v>4.9000000000000004</v>
      </c>
      <c r="S538" s="178">
        <v>4.87</v>
      </c>
      <c r="T538" s="178">
        <v>4.83</v>
      </c>
      <c r="U538" s="178">
        <v>4.8</v>
      </c>
      <c r="V538" s="178">
        <v>4.76</v>
      </c>
      <c r="W538" s="178">
        <v>4.72</v>
      </c>
      <c r="X538" s="178">
        <v>4.6900000000000004</v>
      </c>
      <c r="Y538" s="178">
        <v>4.6500000000000004</v>
      </c>
      <c r="Z538" s="178">
        <v>4.6100000000000003</v>
      </c>
      <c r="AA538" s="178">
        <v>4.58</v>
      </c>
      <c r="AB538" s="178">
        <v>4.54</v>
      </c>
      <c r="AC538" s="178">
        <v>4.51</v>
      </c>
      <c r="AD538" s="178">
        <v>4.47</v>
      </c>
      <c r="AE538" s="178">
        <v>4.43</v>
      </c>
      <c r="AF538" s="178">
        <v>4.4000000000000004</v>
      </c>
      <c r="AG538" s="178">
        <v>4.3600000000000003</v>
      </c>
      <c r="AH538" s="178">
        <v>4.32</v>
      </c>
      <c r="AI538" s="178">
        <v>4.29</v>
      </c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</row>
    <row r="539" spans="4:62" ht="15.75" hidden="1" thickTop="1" x14ac:dyDescent="0.25">
      <c r="D539" s="142"/>
      <c r="E539" s="155" t="s">
        <v>145</v>
      </c>
      <c r="F539" s="143" t="s">
        <v>128</v>
      </c>
      <c r="G539" s="179">
        <v>5.21</v>
      </c>
      <c r="H539" s="179">
        <v>5.08</v>
      </c>
      <c r="I539" s="179">
        <v>4.95</v>
      </c>
      <c r="J539" s="179">
        <v>4.82</v>
      </c>
      <c r="K539" s="179">
        <v>4.7</v>
      </c>
      <c r="L539" s="179">
        <v>4.57</v>
      </c>
      <c r="M539" s="179">
        <v>4.4400000000000004</v>
      </c>
      <c r="N539" s="179">
        <v>4.3099999999999996</v>
      </c>
      <c r="O539" s="179">
        <v>4.18</v>
      </c>
      <c r="P539" s="179">
        <v>4.05</v>
      </c>
      <c r="Q539" s="179">
        <v>3.93</v>
      </c>
      <c r="R539" s="179">
        <v>3.8</v>
      </c>
      <c r="S539" s="179">
        <v>3.67</v>
      </c>
      <c r="T539" s="179">
        <v>3.54</v>
      </c>
      <c r="U539" s="179">
        <v>3.52</v>
      </c>
      <c r="V539" s="179">
        <v>3.49</v>
      </c>
      <c r="W539" s="179">
        <v>3.46</v>
      </c>
      <c r="X539" s="179">
        <v>3.44</v>
      </c>
      <c r="Y539" s="179">
        <v>3.41</v>
      </c>
      <c r="Z539" s="179">
        <v>3.39</v>
      </c>
      <c r="AA539" s="179">
        <v>3.36</v>
      </c>
      <c r="AB539" s="179">
        <v>3.34</v>
      </c>
      <c r="AC539" s="179">
        <v>3.31</v>
      </c>
      <c r="AD539" s="179">
        <v>3.28</v>
      </c>
      <c r="AE539" s="179">
        <v>3.26</v>
      </c>
      <c r="AF539" s="179">
        <v>3.23</v>
      </c>
      <c r="AG539" s="179">
        <v>3.21</v>
      </c>
      <c r="AH539" s="179">
        <v>3.18</v>
      </c>
      <c r="AI539" s="179">
        <v>3.16</v>
      </c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</row>
    <row r="540" spans="4:62" ht="15" hidden="1" x14ac:dyDescent="0.25">
      <c r="D540" s="142"/>
      <c r="E540" s="155" t="s">
        <v>145</v>
      </c>
      <c r="F540" s="143" t="s">
        <v>22</v>
      </c>
      <c r="G540" s="178">
        <v>5.21</v>
      </c>
      <c r="H540" s="178">
        <v>5.13</v>
      </c>
      <c r="I540" s="178">
        <v>5.05</v>
      </c>
      <c r="J540" s="178">
        <v>4.97</v>
      </c>
      <c r="K540" s="178">
        <v>4.8899999999999997</v>
      </c>
      <c r="L540" s="178">
        <v>4.8099999999999996</v>
      </c>
      <c r="M540" s="178">
        <v>4.72</v>
      </c>
      <c r="N540" s="178">
        <v>4.6399999999999997</v>
      </c>
      <c r="O540" s="178">
        <v>4.5599999999999996</v>
      </c>
      <c r="P540" s="178">
        <v>4.4800000000000004</v>
      </c>
      <c r="Q540" s="178">
        <v>4.4000000000000004</v>
      </c>
      <c r="R540" s="178">
        <v>4.32</v>
      </c>
      <c r="S540" s="178">
        <v>4.24</v>
      </c>
      <c r="T540" s="178">
        <v>4.16</v>
      </c>
      <c r="U540" s="178">
        <v>4.13</v>
      </c>
      <c r="V540" s="178">
        <v>4.0999999999999996</v>
      </c>
      <c r="W540" s="178">
        <v>4.07</v>
      </c>
      <c r="X540" s="178">
        <v>4.04</v>
      </c>
      <c r="Y540" s="178">
        <v>4.0199999999999996</v>
      </c>
      <c r="Z540" s="178">
        <v>3.99</v>
      </c>
      <c r="AA540" s="178">
        <v>3.96</v>
      </c>
      <c r="AB540" s="178">
        <v>3.93</v>
      </c>
      <c r="AC540" s="178">
        <v>3.9</v>
      </c>
      <c r="AD540" s="178">
        <v>3.87</v>
      </c>
      <c r="AE540" s="178">
        <v>3.84</v>
      </c>
      <c r="AF540" s="178">
        <v>3.81</v>
      </c>
      <c r="AG540" s="178">
        <v>3.78</v>
      </c>
      <c r="AH540" s="178">
        <v>3.75</v>
      </c>
      <c r="AI540" s="178">
        <v>3.72</v>
      </c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</row>
    <row r="541" spans="4:62" ht="15" hidden="1" x14ac:dyDescent="0.25">
      <c r="D541" s="142"/>
      <c r="E541" s="155" t="s">
        <v>145</v>
      </c>
      <c r="F541" s="143" t="s">
        <v>129</v>
      </c>
      <c r="G541" s="178">
        <v>5.21</v>
      </c>
      <c r="H541" s="178">
        <v>5.17</v>
      </c>
      <c r="I541" s="178">
        <v>5.14</v>
      </c>
      <c r="J541" s="178">
        <v>5.1100000000000003</v>
      </c>
      <c r="K541" s="178">
        <v>5.08</v>
      </c>
      <c r="L541" s="178">
        <v>5.04</v>
      </c>
      <c r="M541" s="178">
        <v>5.01</v>
      </c>
      <c r="N541" s="178">
        <v>4.9800000000000004</v>
      </c>
      <c r="O541" s="178">
        <v>4.95</v>
      </c>
      <c r="P541" s="178">
        <v>4.91</v>
      </c>
      <c r="Q541" s="178">
        <v>4.88</v>
      </c>
      <c r="R541" s="178">
        <v>4.8499999999999996</v>
      </c>
      <c r="S541" s="178">
        <v>4.8099999999999996</v>
      </c>
      <c r="T541" s="178">
        <v>4.78</v>
      </c>
      <c r="U541" s="178">
        <v>4.75</v>
      </c>
      <c r="V541" s="178">
        <v>4.72</v>
      </c>
      <c r="W541" s="178">
        <v>4.68</v>
      </c>
      <c r="X541" s="178">
        <v>4.6500000000000004</v>
      </c>
      <c r="Y541" s="178">
        <v>4.62</v>
      </c>
      <c r="Z541" s="178">
        <v>4.58</v>
      </c>
      <c r="AA541" s="178">
        <v>4.55</v>
      </c>
      <c r="AB541" s="178">
        <v>4.5199999999999996</v>
      </c>
      <c r="AC541" s="178">
        <v>4.49</v>
      </c>
      <c r="AD541" s="178">
        <v>4.45</v>
      </c>
      <c r="AE541" s="178">
        <v>4.42</v>
      </c>
      <c r="AF541" s="178">
        <v>4.3899999999999997</v>
      </c>
      <c r="AG541" s="178">
        <v>4.3600000000000003</v>
      </c>
      <c r="AH541" s="178">
        <v>4.32</v>
      </c>
      <c r="AI541" s="178">
        <v>4.29</v>
      </c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</row>
    <row r="542" spans="4:62" ht="15.75" hidden="1" thickTop="1" x14ac:dyDescent="0.25">
      <c r="D542" s="142"/>
      <c r="E542" s="155" t="s">
        <v>146</v>
      </c>
      <c r="F542" s="143" t="s">
        <v>128</v>
      </c>
      <c r="G542" s="179">
        <v>4.95</v>
      </c>
      <c r="H542" s="179">
        <v>4.84</v>
      </c>
      <c r="I542" s="179">
        <v>4.7300000000000004</v>
      </c>
      <c r="J542" s="179">
        <v>4.62</v>
      </c>
      <c r="K542" s="179">
        <v>4.51</v>
      </c>
      <c r="L542" s="179">
        <v>4.41</v>
      </c>
      <c r="M542" s="179">
        <v>4.3</v>
      </c>
      <c r="N542" s="179">
        <v>4.1900000000000004</v>
      </c>
      <c r="O542" s="179">
        <v>4.08</v>
      </c>
      <c r="P542" s="179">
        <v>3.97</v>
      </c>
      <c r="Q542" s="179">
        <v>3.87</v>
      </c>
      <c r="R542" s="179">
        <v>3.76</v>
      </c>
      <c r="S542" s="179">
        <v>3.65</v>
      </c>
      <c r="T542" s="179">
        <v>3.54</v>
      </c>
      <c r="U542" s="179">
        <v>3.52</v>
      </c>
      <c r="V542" s="179">
        <v>3.49</v>
      </c>
      <c r="W542" s="179">
        <v>3.46</v>
      </c>
      <c r="X542" s="179">
        <v>3.44</v>
      </c>
      <c r="Y542" s="179">
        <v>3.41</v>
      </c>
      <c r="Z542" s="179">
        <v>3.39</v>
      </c>
      <c r="AA542" s="179">
        <v>3.36</v>
      </c>
      <c r="AB542" s="179">
        <v>3.34</v>
      </c>
      <c r="AC542" s="179">
        <v>3.31</v>
      </c>
      <c r="AD542" s="179">
        <v>3.28</v>
      </c>
      <c r="AE542" s="179">
        <v>3.26</v>
      </c>
      <c r="AF542" s="179">
        <v>3.23</v>
      </c>
      <c r="AG542" s="179">
        <v>3.21</v>
      </c>
      <c r="AH542" s="179">
        <v>3.18</v>
      </c>
      <c r="AI542" s="179">
        <v>3.16</v>
      </c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</row>
    <row r="543" spans="4:62" ht="15" hidden="1" x14ac:dyDescent="0.25">
      <c r="D543" s="142"/>
      <c r="E543" s="155" t="s">
        <v>146</v>
      </c>
      <c r="F543" s="143" t="s">
        <v>22</v>
      </c>
      <c r="G543" s="178">
        <v>4.95</v>
      </c>
      <c r="H543" s="178">
        <v>4.88</v>
      </c>
      <c r="I543" s="178">
        <v>4.8099999999999996</v>
      </c>
      <c r="J543" s="178">
        <v>4.74</v>
      </c>
      <c r="K543" s="178">
        <v>4.67</v>
      </c>
      <c r="L543" s="178">
        <v>4.5999999999999996</v>
      </c>
      <c r="M543" s="178">
        <v>4.53</v>
      </c>
      <c r="N543" s="178">
        <v>4.46</v>
      </c>
      <c r="O543" s="178">
        <v>4.3899999999999997</v>
      </c>
      <c r="P543" s="178">
        <v>4.32</v>
      </c>
      <c r="Q543" s="178">
        <v>4.25</v>
      </c>
      <c r="R543" s="178">
        <v>4.18</v>
      </c>
      <c r="S543" s="178">
        <v>4.1100000000000003</v>
      </c>
      <c r="T543" s="178">
        <v>4.04</v>
      </c>
      <c r="U543" s="178">
        <v>4.01</v>
      </c>
      <c r="V543" s="178">
        <v>3.99</v>
      </c>
      <c r="W543" s="178">
        <v>3.96</v>
      </c>
      <c r="X543" s="178">
        <v>3.93</v>
      </c>
      <c r="Y543" s="178">
        <v>3.9</v>
      </c>
      <c r="Z543" s="178">
        <v>3.87</v>
      </c>
      <c r="AA543" s="178">
        <v>3.84</v>
      </c>
      <c r="AB543" s="178">
        <v>3.81</v>
      </c>
      <c r="AC543" s="178">
        <v>3.79</v>
      </c>
      <c r="AD543" s="178">
        <v>3.76</v>
      </c>
      <c r="AE543" s="178">
        <v>3.73</v>
      </c>
      <c r="AF543" s="178">
        <v>3.7</v>
      </c>
      <c r="AG543" s="178">
        <v>3.67</v>
      </c>
      <c r="AH543" s="178">
        <v>3.64</v>
      </c>
      <c r="AI543" s="178">
        <v>3.62</v>
      </c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</row>
    <row r="544" spans="4:62" ht="15" hidden="1" x14ac:dyDescent="0.25">
      <c r="D544" s="142"/>
      <c r="E544" s="155" t="s">
        <v>146</v>
      </c>
      <c r="F544" s="143" t="s">
        <v>129</v>
      </c>
      <c r="G544" s="178">
        <v>4.95</v>
      </c>
      <c r="H544" s="178">
        <v>4.92</v>
      </c>
      <c r="I544" s="178">
        <v>4.8899999999999997</v>
      </c>
      <c r="J544" s="178">
        <v>4.8499999999999996</v>
      </c>
      <c r="K544" s="178">
        <v>4.82</v>
      </c>
      <c r="L544" s="178">
        <v>4.79</v>
      </c>
      <c r="M544" s="178">
        <v>4.76</v>
      </c>
      <c r="N544" s="178">
        <v>4.7300000000000004</v>
      </c>
      <c r="O544" s="178">
        <v>4.7</v>
      </c>
      <c r="P544" s="178">
        <v>4.67</v>
      </c>
      <c r="Q544" s="178">
        <v>4.6399999999999997</v>
      </c>
      <c r="R544" s="178">
        <v>4.5999999999999996</v>
      </c>
      <c r="S544" s="178">
        <v>4.57</v>
      </c>
      <c r="T544" s="178">
        <v>4.54</v>
      </c>
      <c r="U544" s="178">
        <v>4.51</v>
      </c>
      <c r="V544" s="178">
        <v>4.4800000000000004</v>
      </c>
      <c r="W544" s="178">
        <v>4.45</v>
      </c>
      <c r="X544" s="178">
        <v>4.42</v>
      </c>
      <c r="Y544" s="178">
        <v>4.3899999999999997</v>
      </c>
      <c r="Z544" s="178">
        <v>4.3600000000000003</v>
      </c>
      <c r="AA544" s="178">
        <v>4.32</v>
      </c>
      <c r="AB544" s="178">
        <v>4.29</v>
      </c>
      <c r="AC544" s="178">
        <v>4.26</v>
      </c>
      <c r="AD544" s="178">
        <v>4.2300000000000004</v>
      </c>
      <c r="AE544" s="178">
        <v>4.2</v>
      </c>
      <c r="AF544" s="178">
        <v>4.17</v>
      </c>
      <c r="AG544" s="178">
        <v>4.1399999999999997</v>
      </c>
      <c r="AH544" s="178">
        <v>4.1100000000000003</v>
      </c>
      <c r="AI544" s="178">
        <v>4.08</v>
      </c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</row>
    <row r="545" spans="2:62" ht="15.75" hidden="1" thickTop="1" x14ac:dyDescent="0.25">
      <c r="D545" s="142"/>
      <c r="E545" s="155" t="s">
        <v>147</v>
      </c>
      <c r="F545" s="143" t="s">
        <v>128</v>
      </c>
      <c r="G545" s="179">
        <v>5.39</v>
      </c>
      <c r="H545" s="179">
        <v>5.29</v>
      </c>
      <c r="I545" s="179">
        <v>5.18</v>
      </c>
      <c r="J545" s="179">
        <v>5.08</v>
      </c>
      <c r="K545" s="179">
        <v>4.9800000000000004</v>
      </c>
      <c r="L545" s="179">
        <v>4.87</v>
      </c>
      <c r="M545" s="179">
        <v>4.7699999999999996</v>
      </c>
      <c r="N545" s="179">
        <v>4.67</v>
      </c>
      <c r="O545" s="179">
        <v>4.5599999999999996</v>
      </c>
      <c r="P545" s="179">
        <v>4.46</v>
      </c>
      <c r="Q545" s="179">
        <v>4.3499999999999996</v>
      </c>
      <c r="R545" s="179">
        <v>4.25</v>
      </c>
      <c r="S545" s="179">
        <v>4.1500000000000004</v>
      </c>
      <c r="T545" s="179">
        <v>4.04</v>
      </c>
      <c r="U545" s="179">
        <v>4.01</v>
      </c>
      <c r="V545" s="179">
        <v>3.98</v>
      </c>
      <c r="W545" s="179">
        <v>3.94</v>
      </c>
      <c r="X545" s="179">
        <v>3.91</v>
      </c>
      <c r="Y545" s="179">
        <v>3.88</v>
      </c>
      <c r="Z545" s="179">
        <v>3.84</v>
      </c>
      <c r="AA545" s="179">
        <v>3.81</v>
      </c>
      <c r="AB545" s="179">
        <v>3.78</v>
      </c>
      <c r="AC545" s="179">
        <v>3.74</v>
      </c>
      <c r="AD545" s="179">
        <v>3.71</v>
      </c>
      <c r="AE545" s="179">
        <v>3.68</v>
      </c>
      <c r="AF545" s="179">
        <v>3.64</v>
      </c>
      <c r="AG545" s="179">
        <v>3.61</v>
      </c>
      <c r="AH545" s="179">
        <v>3.58</v>
      </c>
      <c r="AI545" s="179">
        <v>3.54</v>
      </c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</row>
    <row r="546" spans="2:62" ht="15" hidden="1" x14ac:dyDescent="0.25">
      <c r="D546" s="142" t="s">
        <v>154</v>
      </c>
      <c r="E546" s="155" t="s">
        <v>147</v>
      </c>
      <c r="F546" s="143" t="s">
        <v>22</v>
      </c>
      <c r="G546" s="178">
        <v>5.39</v>
      </c>
      <c r="H546" s="178">
        <v>5.32</v>
      </c>
      <c r="I546" s="178">
        <v>5.25</v>
      </c>
      <c r="J546" s="178">
        <v>5.18</v>
      </c>
      <c r="K546" s="178">
        <v>5.1100000000000003</v>
      </c>
      <c r="L546" s="178">
        <v>5.04</v>
      </c>
      <c r="M546" s="178">
        <v>4.97</v>
      </c>
      <c r="N546" s="178">
        <v>4.9000000000000004</v>
      </c>
      <c r="O546" s="178">
        <v>4.83</v>
      </c>
      <c r="P546" s="178">
        <v>4.76</v>
      </c>
      <c r="Q546" s="178">
        <v>4.6900000000000004</v>
      </c>
      <c r="R546" s="178">
        <v>4.62</v>
      </c>
      <c r="S546" s="178">
        <v>4.55</v>
      </c>
      <c r="T546" s="178">
        <v>4.4800000000000004</v>
      </c>
      <c r="U546" s="178">
        <v>4.4400000000000004</v>
      </c>
      <c r="V546" s="178">
        <v>4.41</v>
      </c>
      <c r="W546" s="178">
        <v>4.37</v>
      </c>
      <c r="X546" s="178">
        <v>4.34</v>
      </c>
      <c r="Y546" s="178">
        <v>4.3</v>
      </c>
      <c r="Z546" s="178">
        <v>4.2699999999999996</v>
      </c>
      <c r="AA546" s="178">
        <v>4.2300000000000004</v>
      </c>
      <c r="AB546" s="178">
        <v>4.2</v>
      </c>
      <c r="AC546" s="178">
        <v>4.16</v>
      </c>
      <c r="AD546" s="178">
        <v>4.13</v>
      </c>
      <c r="AE546" s="178">
        <v>4.09</v>
      </c>
      <c r="AF546" s="178">
        <v>4.0599999999999996</v>
      </c>
      <c r="AG546" s="178">
        <v>4.0199999999999996</v>
      </c>
      <c r="AH546" s="178">
        <v>3.99</v>
      </c>
      <c r="AI546" s="178">
        <v>3.95</v>
      </c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</row>
    <row r="547" spans="2:62" ht="15" hidden="1" x14ac:dyDescent="0.25">
      <c r="D547" s="142"/>
      <c r="E547" s="155" t="s">
        <v>147</v>
      </c>
      <c r="F547" s="143" t="s">
        <v>129</v>
      </c>
      <c r="G547" s="178">
        <v>5.39</v>
      </c>
      <c r="H547" s="178">
        <v>5.35</v>
      </c>
      <c r="I547" s="178">
        <v>5.32</v>
      </c>
      <c r="J547" s="178">
        <v>5.28</v>
      </c>
      <c r="K547" s="178">
        <v>5.24</v>
      </c>
      <c r="L547" s="178">
        <v>5.21</v>
      </c>
      <c r="M547" s="178">
        <v>5.17</v>
      </c>
      <c r="N547" s="178">
        <v>5.13</v>
      </c>
      <c r="O547" s="178">
        <v>5.0999999999999996</v>
      </c>
      <c r="P547" s="178">
        <v>5.0599999999999996</v>
      </c>
      <c r="Q547" s="178">
        <v>5.0199999999999996</v>
      </c>
      <c r="R547" s="178">
        <v>4.99</v>
      </c>
      <c r="S547" s="178">
        <v>4.95</v>
      </c>
      <c r="T547" s="178">
        <v>4.91</v>
      </c>
      <c r="U547" s="178">
        <v>4.88</v>
      </c>
      <c r="V547" s="178">
        <v>4.84</v>
      </c>
      <c r="W547" s="178">
        <v>4.8</v>
      </c>
      <c r="X547" s="178">
        <v>4.7699999999999996</v>
      </c>
      <c r="Y547" s="178">
        <v>4.7300000000000004</v>
      </c>
      <c r="Z547" s="178">
        <v>4.6900000000000004</v>
      </c>
      <c r="AA547" s="178">
        <v>4.66</v>
      </c>
      <c r="AB547" s="178">
        <v>4.62</v>
      </c>
      <c r="AC547" s="178">
        <v>4.58</v>
      </c>
      <c r="AD547" s="178">
        <v>4.55</v>
      </c>
      <c r="AE547" s="178">
        <v>4.51</v>
      </c>
      <c r="AF547" s="178">
        <v>4.47</v>
      </c>
      <c r="AG547" s="178">
        <v>4.43</v>
      </c>
      <c r="AH547" s="178">
        <v>4.4000000000000004</v>
      </c>
      <c r="AI547" s="178">
        <v>4.3600000000000003</v>
      </c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</row>
    <row r="548" spans="2:62" ht="15" hidden="1" x14ac:dyDescent="0.25">
      <c r="D548" s="168"/>
      <c r="E548" s="155"/>
      <c r="F548" s="155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  <c r="AC548" s="169"/>
      <c r="AD548" s="169"/>
      <c r="AE548" s="169"/>
      <c r="AF548" s="169"/>
      <c r="AG548" s="169"/>
      <c r="AH548" s="169"/>
      <c r="AI548" s="169"/>
      <c r="AJ548"/>
    </row>
    <row r="549" spans="2:62" ht="15.75" hidden="1" thickBot="1" x14ac:dyDescent="0.3">
      <c r="B549" s="181"/>
      <c r="C549" s="181"/>
      <c r="D549" s="181"/>
      <c r="E549" s="181"/>
      <c r="F549" s="181"/>
      <c r="G549" s="181"/>
      <c r="H549" s="181"/>
      <c r="I549" s="181"/>
      <c r="J549" s="181"/>
      <c r="K549" s="181"/>
      <c r="L549" s="181"/>
      <c r="M549" s="181"/>
      <c r="N549" s="181"/>
      <c r="O549" s="181"/>
      <c r="P549" s="181"/>
      <c r="Q549" s="181"/>
      <c r="R549" s="181"/>
      <c r="S549" s="181"/>
      <c r="T549" s="181"/>
      <c r="U549" s="181"/>
      <c r="V549" s="181"/>
      <c r="W549" s="181"/>
      <c r="X549" s="181"/>
      <c r="Y549" s="181"/>
      <c r="Z549" s="181"/>
      <c r="AA549" s="181"/>
      <c r="AB549" s="181"/>
      <c r="AC549" s="181"/>
      <c r="AD549" s="181"/>
      <c r="AE549" s="181"/>
      <c r="AF549" s="181"/>
      <c r="AG549" s="181"/>
      <c r="AH549" s="181"/>
      <c r="AI549" s="181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</row>
    <row r="550" spans="2:62" ht="15" hidden="1" x14ac:dyDescent="0.25"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</row>
    <row r="551" spans="2:62" ht="15" hidden="1" x14ac:dyDescent="0.25">
      <c r="G551" s="141">
        <v>2022</v>
      </c>
      <c r="H551" s="141">
        <v>2023</v>
      </c>
      <c r="I551" s="141">
        <v>2024</v>
      </c>
      <c r="J551" s="141">
        <v>2025</v>
      </c>
      <c r="K551" s="141">
        <v>2026</v>
      </c>
      <c r="L551" s="141">
        <v>2027</v>
      </c>
      <c r="M551" s="141">
        <v>2028</v>
      </c>
      <c r="N551" s="141">
        <v>2029</v>
      </c>
      <c r="O551" s="141">
        <v>2030</v>
      </c>
      <c r="P551" s="141">
        <v>2031</v>
      </c>
      <c r="Q551" s="141">
        <v>2032</v>
      </c>
      <c r="R551" s="141">
        <v>2033</v>
      </c>
      <c r="S551" s="141">
        <v>2034</v>
      </c>
      <c r="T551" s="141">
        <v>2035</v>
      </c>
      <c r="U551" s="141">
        <v>2036</v>
      </c>
      <c r="V551" s="141">
        <v>2037</v>
      </c>
      <c r="W551" s="141">
        <v>2038</v>
      </c>
      <c r="X551" s="141">
        <v>2039</v>
      </c>
      <c r="Y551" s="141">
        <v>2040</v>
      </c>
      <c r="Z551" s="141">
        <v>2041</v>
      </c>
      <c r="AA551" s="141">
        <v>2042</v>
      </c>
      <c r="AB551" s="141">
        <v>2043</v>
      </c>
      <c r="AC551" s="141">
        <v>2044</v>
      </c>
      <c r="AD551" s="141">
        <v>2045</v>
      </c>
      <c r="AE551" s="141">
        <v>2046</v>
      </c>
      <c r="AF551" s="141">
        <v>2047</v>
      </c>
      <c r="AG551" s="141">
        <v>2048</v>
      </c>
      <c r="AH551" s="141">
        <v>2049</v>
      </c>
      <c r="AI551" s="141">
        <v>2050</v>
      </c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</row>
    <row r="552" spans="2:62" ht="15" hidden="1" customHeight="1" thickBot="1" x14ac:dyDescent="0.3">
      <c r="B552" s="183" t="s">
        <v>156</v>
      </c>
      <c r="D552" s="142" t="s">
        <v>157</v>
      </c>
      <c r="E552" s="156" t="s">
        <v>17</v>
      </c>
      <c r="F552" s="143" t="s">
        <v>128</v>
      </c>
      <c r="G552" s="174">
        <v>100</v>
      </c>
      <c r="H552" s="174">
        <v>100</v>
      </c>
      <c r="I552" s="174">
        <v>100</v>
      </c>
      <c r="J552" s="174">
        <v>100</v>
      </c>
      <c r="K552" s="174">
        <v>100</v>
      </c>
      <c r="L552" s="174">
        <v>100</v>
      </c>
      <c r="M552" s="174">
        <v>100</v>
      </c>
      <c r="N552" s="174">
        <v>100</v>
      </c>
      <c r="O552" s="174">
        <v>100</v>
      </c>
      <c r="P552" s="174">
        <v>100</v>
      </c>
      <c r="Q552" s="174">
        <v>100</v>
      </c>
      <c r="R552" s="174">
        <v>100</v>
      </c>
      <c r="S552" s="174">
        <v>100</v>
      </c>
      <c r="T552" s="174">
        <v>100</v>
      </c>
      <c r="U552" s="174">
        <v>100</v>
      </c>
      <c r="V552" s="174">
        <v>100</v>
      </c>
      <c r="W552" s="174">
        <v>100</v>
      </c>
      <c r="X552" s="174">
        <v>100</v>
      </c>
      <c r="Y552" s="174">
        <v>100</v>
      </c>
      <c r="Z552" s="174">
        <v>100</v>
      </c>
      <c r="AA552" s="174">
        <v>100</v>
      </c>
      <c r="AB552" s="174">
        <v>100</v>
      </c>
      <c r="AC552" s="174">
        <v>100</v>
      </c>
      <c r="AD552" s="174">
        <v>100</v>
      </c>
      <c r="AE552" s="174">
        <v>100</v>
      </c>
      <c r="AF552" s="174">
        <v>100</v>
      </c>
      <c r="AG552" s="174">
        <v>100</v>
      </c>
      <c r="AH552" s="174">
        <v>100</v>
      </c>
      <c r="AI552" s="174">
        <v>100</v>
      </c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</row>
    <row r="553" spans="2:62" ht="15" hidden="1" x14ac:dyDescent="0.25">
      <c r="B553" s="183"/>
      <c r="D553" s="142"/>
      <c r="E553" s="155" t="s">
        <v>17</v>
      </c>
      <c r="F553" s="143" t="s">
        <v>22</v>
      </c>
      <c r="G553" s="175">
        <v>100</v>
      </c>
      <c r="H553" s="175">
        <v>100</v>
      </c>
      <c r="I553" s="175">
        <v>100</v>
      </c>
      <c r="J553" s="175">
        <v>100</v>
      </c>
      <c r="K553" s="175">
        <v>100</v>
      </c>
      <c r="L553" s="175">
        <v>100</v>
      </c>
      <c r="M553" s="175">
        <v>100</v>
      </c>
      <c r="N553" s="175">
        <v>100</v>
      </c>
      <c r="O553" s="175">
        <v>100</v>
      </c>
      <c r="P553" s="175">
        <v>100</v>
      </c>
      <c r="Q553" s="175">
        <v>100</v>
      </c>
      <c r="R553" s="175">
        <v>100</v>
      </c>
      <c r="S553" s="175">
        <v>100</v>
      </c>
      <c r="T553" s="175">
        <v>100</v>
      </c>
      <c r="U553" s="175">
        <v>100</v>
      </c>
      <c r="V553" s="175">
        <v>100</v>
      </c>
      <c r="W553" s="175">
        <v>100</v>
      </c>
      <c r="X553" s="175">
        <v>100</v>
      </c>
      <c r="Y553" s="175">
        <v>100</v>
      </c>
      <c r="Z553" s="175">
        <v>100</v>
      </c>
      <c r="AA553" s="175">
        <v>100</v>
      </c>
      <c r="AB553" s="175">
        <v>100</v>
      </c>
      <c r="AC553" s="175">
        <v>100</v>
      </c>
      <c r="AD553" s="175">
        <v>100</v>
      </c>
      <c r="AE553" s="175">
        <v>100</v>
      </c>
      <c r="AF553" s="175">
        <v>100</v>
      </c>
      <c r="AG553" s="175">
        <v>100</v>
      </c>
      <c r="AH553" s="175">
        <v>100</v>
      </c>
      <c r="AI553" s="175">
        <v>100</v>
      </c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</row>
    <row r="554" spans="2:62" ht="15.75" hidden="1" thickBot="1" x14ac:dyDescent="0.3">
      <c r="B554" s="183"/>
      <c r="D554" s="142"/>
      <c r="E554" s="155" t="s">
        <v>17</v>
      </c>
      <c r="F554" s="143" t="s">
        <v>129</v>
      </c>
      <c r="G554" s="184">
        <v>100</v>
      </c>
      <c r="H554" s="184">
        <v>100</v>
      </c>
      <c r="I554" s="184">
        <v>100</v>
      </c>
      <c r="J554" s="184">
        <v>100</v>
      </c>
      <c r="K554" s="184">
        <v>100</v>
      </c>
      <c r="L554" s="184">
        <v>100</v>
      </c>
      <c r="M554" s="184">
        <v>100</v>
      </c>
      <c r="N554" s="184">
        <v>100</v>
      </c>
      <c r="O554" s="184">
        <v>100</v>
      </c>
      <c r="P554" s="184">
        <v>100</v>
      </c>
      <c r="Q554" s="184">
        <v>100</v>
      </c>
      <c r="R554" s="184">
        <v>100</v>
      </c>
      <c r="S554" s="184">
        <v>100</v>
      </c>
      <c r="T554" s="184">
        <v>100</v>
      </c>
      <c r="U554" s="184">
        <v>100</v>
      </c>
      <c r="V554" s="184">
        <v>100</v>
      </c>
      <c r="W554" s="184">
        <v>100</v>
      </c>
      <c r="X554" s="184">
        <v>100</v>
      </c>
      <c r="Y554" s="184">
        <v>100</v>
      </c>
      <c r="Z554" s="184">
        <v>100</v>
      </c>
      <c r="AA554" s="184">
        <v>100</v>
      </c>
      <c r="AB554" s="184">
        <v>100</v>
      </c>
      <c r="AC554" s="184">
        <v>100</v>
      </c>
      <c r="AD554" s="184">
        <v>100</v>
      </c>
      <c r="AE554" s="184">
        <v>100</v>
      </c>
      <c r="AF554" s="184">
        <v>100</v>
      </c>
      <c r="AG554" s="184">
        <v>100</v>
      </c>
      <c r="AH554" s="184">
        <v>100</v>
      </c>
      <c r="AI554" s="184">
        <v>100</v>
      </c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</row>
    <row r="555" spans="2:62" ht="15" hidden="1" customHeight="1" thickBot="1" x14ac:dyDescent="0.3">
      <c r="B555" s="183"/>
      <c r="D555" s="142"/>
      <c r="E555" s="155" t="s">
        <v>18</v>
      </c>
      <c r="F555" s="143" t="s">
        <v>128</v>
      </c>
      <c r="G555" s="174">
        <v>100</v>
      </c>
      <c r="H555" s="174">
        <v>100</v>
      </c>
      <c r="I555" s="174">
        <v>100</v>
      </c>
      <c r="J555" s="174">
        <v>100</v>
      </c>
      <c r="K555" s="174">
        <v>100</v>
      </c>
      <c r="L555" s="174">
        <v>100</v>
      </c>
      <c r="M555" s="174">
        <v>100</v>
      </c>
      <c r="N555" s="174">
        <v>100</v>
      </c>
      <c r="O555" s="174">
        <v>100</v>
      </c>
      <c r="P555" s="174">
        <v>100</v>
      </c>
      <c r="Q555" s="174">
        <v>100</v>
      </c>
      <c r="R555" s="174">
        <v>100</v>
      </c>
      <c r="S555" s="174">
        <v>100</v>
      </c>
      <c r="T555" s="174">
        <v>100</v>
      </c>
      <c r="U555" s="174">
        <v>100</v>
      </c>
      <c r="V555" s="174">
        <v>100</v>
      </c>
      <c r="W555" s="174">
        <v>100</v>
      </c>
      <c r="X555" s="174">
        <v>100</v>
      </c>
      <c r="Y555" s="174">
        <v>100</v>
      </c>
      <c r="Z555" s="174">
        <v>100</v>
      </c>
      <c r="AA555" s="174">
        <v>100</v>
      </c>
      <c r="AB555" s="174">
        <v>100</v>
      </c>
      <c r="AC555" s="174">
        <v>100</v>
      </c>
      <c r="AD555" s="174">
        <v>100</v>
      </c>
      <c r="AE555" s="174">
        <v>100</v>
      </c>
      <c r="AF555" s="174">
        <v>100</v>
      </c>
      <c r="AG555" s="174">
        <v>100</v>
      </c>
      <c r="AH555" s="174">
        <v>100</v>
      </c>
      <c r="AI555" s="174">
        <v>100</v>
      </c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</row>
    <row r="556" spans="2:62" ht="15" hidden="1" x14ac:dyDescent="0.25">
      <c r="B556" s="183"/>
      <c r="D556" s="142"/>
      <c r="E556" s="155" t="s">
        <v>18</v>
      </c>
      <c r="F556" s="143" t="s">
        <v>22</v>
      </c>
      <c r="G556" s="175">
        <v>100</v>
      </c>
      <c r="H556" s="175">
        <v>100</v>
      </c>
      <c r="I556" s="175">
        <v>100</v>
      </c>
      <c r="J556" s="175">
        <v>100</v>
      </c>
      <c r="K556" s="175">
        <v>100</v>
      </c>
      <c r="L556" s="175">
        <v>100</v>
      </c>
      <c r="M556" s="175">
        <v>100</v>
      </c>
      <c r="N556" s="175">
        <v>100</v>
      </c>
      <c r="O556" s="175">
        <v>100</v>
      </c>
      <c r="P556" s="175">
        <v>100</v>
      </c>
      <c r="Q556" s="175">
        <v>100</v>
      </c>
      <c r="R556" s="175">
        <v>100</v>
      </c>
      <c r="S556" s="175">
        <v>100</v>
      </c>
      <c r="T556" s="175">
        <v>100</v>
      </c>
      <c r="U556" s="175">
        <v>100</v>
      </c>
      <c r="V556" s="175">
        <v>100</v>
      </c>
      <c r="W556" s="175">
        <v>100</v>
      </c>
      <c r="X556" s="175">
        <v>100</v>
      </c>
      <c r="Y556" s="175">
        <v>100</v>
      </c>
      <c r="Z556" s="175">
        <v>100</v>
      </c>
      <c r="AA556" s="175">
        <v>100</v>
      </c>
      <c r="AB556" s="175">
        <v>100</v>
      </c>
      <c r="AC556" s="175">
        <v>100</v>
      </c>
      <c r="AD556" s="175">
        <v>100</v>
      </c>
      <c r="AE556" s="175">
        <v>100</v>
      </c>
      <c r="AF556" s="175">
        <v>100</v>
      </c>
      <c r="AG556" s="175">
        <v>100</v>
      </c>
      <c r="AH556" s="175">
        <v>100</v>
      </c>
      <c r="AI556" s="175">
        <v>100</v>
      </c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</row>
    <row r="557" spans="2:62" ht="15.75" hidden="1" thickBot="1" x14ac:dyDescent="0.3">
      <c r="B557" s="183"/>
      <c r="D557" s="142"/>
      <c r="E557" s="155" t="s">
        <v>18</v>
      </c>
      <c r="F557" s="143" t="s">
        <v>129</v>
      </c>
      <c r="G557" s="184">
        <v>100</v>
      </c>
      <c r="H557" s="184">
        <v>100</v>
      </c>
      <c r="I557" s="184">
        <v>100</v>
      </c>
      <c r="J557" s="184">
        <v>100</v>
      </c>
      <c r="K557" s="184">
        <v>100</v>
      </c>
      <c r="L557" s="184">
        <v>100</v>
      </c>
      <c r="M557" s="184">
        <v>100</v>
      </c>
      <c r="N557" s="184">
        <v>100</v>
      </c>
      <c r="O557" s="184">
        <v>100</v>
      </c>
      <c r="P557" s="184">
        <v>100</v>
      </c>
      <c r="Q557" s="184">
        <v>100</v>
      </c>
      <c r="R557" s="184">
        <v>100</v>
      </c>
      <c r="S557" s="184">
        <v>100</v>
      </c>
      <c r="T557" s="184">
        <v>100</v>
      </c>
      <c r="U557" s="184">
        <v>100</v>
      </c>
      <c r="V557" s="184">
        <v>100</v>
      </c>
      <c r="W557" s="184">
        <v>100</v>
      </c>
      <c r="X557" s="184">
        <v>100</v>
      </c>
      <c r="Y557" s="184">
        <v>100</v>
      </c>
      <c r="Z557" s="184">
        <v>100</v>
      </c>
      <c r="AA557" s="184">
        <v>100</v>
      </c>
      <c r="AB557" s="184">
        <v>100</v>
      </c>
      <c r="AC557" s="184">
        <v>100</v>
      </c>
      <c r="AD557" s="184">
        <v>100</v>
      </c>
      <c r="AE557" s="184">
        <v>100</v>
      </c>
      <c r="AF557" s="184">
        <v>100</v>
      </c>
      <c r="AG557" s="184">
        <v>100</v>
      </c>
      <c r="AH557" s="184">
        <v>100</v>
      </c>
      <c r="AI557" s="184">
        <v>100</v>
      </c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</row>
    <row r="558" spans="2:62" ht="15.75" hidden="1" thickTop="1" x14ac:dyDescent="0.25">
      <c r="B558" s="183"/>
      <c r="D558" s="142"/>
      <c r="E558" s="155" t="s">
        <v>141</v>
      </c>
      <c r="F558" s="143" t="s">
        <v>128</v>
      </c>
      <c r="G558" s="174">
        <v>100</v>
      </c>
      <c r="H558" s="174">
        <v>100</v>
      </c>
      <c r="I558" s="174">
        <v>100</v>
      </c>
      <c r="J558" s="174">
        <v>100</v>
      </c>
      <c r="K558" s="174">
        <v>100</v>
      </c>
      <c r="L558" s="174">
        <v>100</v>
      </c>
      <c r="M558" s="174">
        <v>100</v>
      </c>
      <c r="N558" s="174">
        <v>100</v>
      </c>
      <c r="O558" s="174">
        <v>100</v>
      </c>
      <c r="P558" s="174">
        <v>100</v>
      </c>
      <c r="Q558" s="174">
        <v>100</v>
      </c>
      <c r="R558" s="174">
        <v>100</v>
      </c>
      <c r="S558" s="174">
        <v>100</v>
      </c>
      <c r="T558" s="174">
        <v>100</v>
      </c>
      <c r="U558" s="174">
        <v>100</v>
      </c>
      <c r="V558" s="174">
        <v>100</v>
      </c>
      <c r="W558" s="174">
        <v>100</v>
      </c>
      <c r="X558" s="174">
        <v>100</v>
      </c>
      <c r="Y558" s="174">
        <v>100</v>
      </c>
      <c r="Z558" s="174">
        <v>100</v>
      </c>
      <c r="AA558" s="174">
        <v>100</v>
      </c>
      <c r="AB558" s="174">
        <v>100</v>
      </c>
      <c r="AC558" s="174">
        <v>100</v>
      </c>
      <c r="AD558" s="174">
        <v>100</v>
      </c>
      <c r="AE558" s="174">
        <v>100</v>
      </c>
      <c r="AF558" s="174">
        <v>100</v>
      </c>
      <c r="AG558" s="174">
        <v>100</v>
      </c>
      <c r="AH558" s="174">
        <v>100</v>
      </c>
      <c r="AI558" s="174">
        <v>100</v>
      </c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</row>
    <row r="559" spans="2:62" ht="15" hidden="1" x14ac:dyDescent="0.25">
      <c r="B559" s="183"/>
      <c r="D559" s="142"/>
      <c r="E559" s="155" t="s">
        <v>141</v>
      </c>
      <c r="F559" s="143" t="s">
        <v>22</v>
      </c>
      <c r="G559" s="175">
        <v>100</v>
      </c>
      <c r="H559" s="175">
        <v>100</v>
      </c>
      <c r="I559" s="175">
        <v>100</v>
      </c>
      <c r="J559" s="175">
        <v>100</v>
      </c>
      <c r="K559" s="175">
        <v>100</v>
      </c>
      <c r="L559" s="175">
        <v>100</v>
      </c>
      <c r="M559" s="175">
        <v>100</v>
      </c>
      <c r="N559" s="175">
        <v>100</v>
      </c>
      <c r="O559" s="175">
        <v>100</v>
      </c>
      <c r="P559" s="175">
        <v>100</v>
      </c>
      <c r="Q559" s="175">
        <v>100</v>
      </c>
      <c r="R559" s="175">
        <v>100</v>
      </c>
      <c r="S559" s="175">
        <v>100</v>
      </c>
      <c r="T559" s="175">
        <v>100</v>
      </c>
      <c r="U559" s="175">
        <v>100</v>
      </c>
      <c r="V559" s="175">
        <v>100</v>
      </c>
      <c r="W559" s="175">
        <v>100</v>
      </c>
      <c r="X559" s="175">
        <v>100</v>
      </c>
      <c r="Y559" s="175">
        <v>100</v>
      </c>
      <c r="Z559" s="175">
        <v>100</v>
      </c>
      <c r="AA559" s="175">
        <v>100</v>
      </c>
      <c r="AB559" s="175">
        <v>100</v>
      </c>
      <c r="AC559" s="175">
        <v>100</v>
      </c>
      <c r="AD559" s="175">
        <v>100</v>
      </c>
      <c r="AE559" s="175">
        <v>100</v>
      </c>
      <c r="AF559" s="175">
        <v>100</v>
      </c>
      <c r="AG559" s="175">
        <v>100</v>
      </c>
      <c r="AH559" s="175">
        <v>100</v>
      </c>
      <c r="AI559" s="175">
        <v>100</v>
      </c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</row>
    <row r="560" spans="2:62" ht="15.75" hidden="1" thickBot="1" x14ac:dyDescent="0.3">
      <c r="B560" s="183"/>
      <c r="D560" s="142"/>
      <c r="E560" s="155" t="s">
        <v>141</v>
      </c>
      <c r="F560" s="143" t="s">
        <v>129</v>
      </c>
      <c r="G560" s="184">
        <v>100</v>
      </c>
      <c r="H560" s="184">
        <v>100</v>
      </c>
      <c r="I560" s="184">
        <v>100</v>
      </c>
      <c r="J560" s="184">
        <v>100</v>
      </c>
      <c r="K560" s="184">
        <v>100</v>
      </c>
      <c r="L560" s="184">
        <v>100</v>
      </c>
      <c r="M560" s="184">
        <v>100</v>
      </c>
      <c r="N560" s="184">
        <v>100</v>
      </c>
      <c r="O560" s="184">
        <v>100</v>
      </c>
      <c r="P560" s="184">
        <v>100</v>
      </c>
      <c r="Q560" s="184">
        <v>100</v>
      </c>
      <c r="R560" s="184">
        <v>100</v>
      </c>
      <c r="S560" s="184">
        <v>100</v>
      </c>
      <c r="T560" s="184">
        <v>100</v>
      </c>
      <c r="U560" s="184">
        <v>100</v>
      </c>
      <c r="V560" s="184">
        <v>100</v>
      </c>
      <c r="W560" s="184">
        <v>100</v>
      </c>
      <c r="X560" s="184">
        <v>100</v>
      </c>
      <c r="Y560" s="184">
        <v>100</v>
      </c>
      <c r="Z560" s="184">
        <v>100</v>
      </c>
      <c r="AA560" s="184">
        <v>100</v>
      </c>
      <c r="AB560" s="184">
        <v>100</v>
      </c>
      <c r="AC560" s="184">
        <v>100</v>
      </c>
      <c r="AD560" s="184">
        <v>100</v>
      </c>
      <c r="AE560" s="184">
        <v>100</v>
      </c>
      <c r="AF560" s="184">
        <v>100</v>
      </c>
      <c r="AG560" s="184">
        <v>100</v>
      </c>
      <c r="AH560" s="184">
        <v>100</v>
      </c>
      <c r="AI560" s="184">
        <v>100</v>
      </c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</row>
    <row r="561" spans="2:62" ht="15.75" hidden="1" thickTop="1" x14ac:dyDescent="0.25">
      <c r="B561" s="183"/>
      <c r="D561" s="142"/>
      <c r="E561" s="155" t="s">
        <v>20</v>
      </c>
      <c r="F561" s="143" t="s">
        <v>128</v>
      </c>
      <c r="G561" s="174">
        <v>100</v>
      </c>
      <c r="H561" s="174">
        <v>100</v>
      </c>
      <c r="I561" s="174">
        <v>100</v>
      </c>
      <c r="J561" s="174">
        <v>100</v>
      </c>
      <c r="K561" s="174">
        <v>100</v>
      </c>
      <c r="L561" s="174">
        <v>100</v>
      </c>
      <c r="M561" s="174">
        <v>100</v>
      </c>
      <c r="N561" s="174">
        <v>100</v>
      </c>
      <c r="O561" s="174">
        <v>100</v>
      </c>
      <c r="P561" s="174">
        <v>100</v>
      </c>
      <c r="Q561" s="174">
        <v>100</v>
      </c>
      <c r="R561" s="174">
        <v>100</v>
      </c>
      <c r="S561" s="174">
        <v>100</v>
      </c>
      <c r="T561" s="174">
        <v>100</v>
      </c>
      <c r="U561" s="174">
        <v>100</v>
      </c>
      <c r="V561" s="174">
        <v>100</v>
      </c>
      <c r="W561" s="174">
        <v>100</v>
      </c>
      <c r="X561" s="174">
        <v>100</v>
      </c>
      <c r="Y561" s="174">
        <v>100</v>
      </c>
      <c r="Z561" s="174">
        <v>100</v>
      </c>
      <c r="AA561" s="174">
        <v>100</v>
      </c>
      <c r="AB561" s="174">
        <v>100</v>
      </c>
      <c r="AC561" s="174">
        <v>100</v>
      </c>
      <c r="AD561" s="174">
        <v>100</v>
      </c>
      <c r="AE561" s="174">
        <v>100</v>
      </c>
      <c r="AF561" s="174">
        <v>100</v>
      </c>
      <c r="AG561" s="174">
        <v>100</v>
      </c>
      <c r="AH561" s="174">
        <v>100</v>
      </c>
      <c r="AI561" s="174">
        <v>100</v>
      </c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</row>
    <row r="562" spans="2:62" ht="15" hidden="1" x14ac:dyDescent="0.25">
      <c r="B562" s="183"/>
      <c r="D562" s="142"/>
      <c r="E562" s="155" t="s">
        <v>20</v>
      </c>
      <c r="F562" s="143" t="s">
        <v>22</v>
      </c>
      <c r="G562" s="175">
        <v>100</v>
      </c>
      <c r="H562" s="175">
        <v>100</v>
      </c>
      <c r="I562" s="175">
        <v>100</v>
      </c>
      <c r="J562" s="175">
        <v>100</v>
      </c>
      <c r="K562" s="175">
        <v>100</v>
      </c>
      <c r="L562" s="175">
        <v>100</v>
      </c>
      <c r="M562" s="175">
        <v>100</v>
      </c>
      <c r="N562" s="175">
        <v>100</v>
      </c>
      <c r="O562" s="175">
        <v>100</v>
      </c>
      <c r="P562" s="175">
        <v>100</v>
      </c>
      <c r="Q562" s="175">
        <v>100</v>
      </c>
      <c r="R562" s="175">
        <v>100</v>
      </c>
      <c r="S562" s="175">
        <v>100</v>
      </c>
      <c r="T562" s="175">
        <v>100</v>
      </c>
      <c r="U562" s="175">
        <v>100</v>
      </c>
      <c r="V562" s="175">
        <v>100</v>
      </c>
      <c r="W562" s="175">
        <v>100</v>
      </c>
      <c r="X562" s="175">
        <v>100</v>
      </c>
      <c r="Y562" s="175">
        <v>100</v>
      </c>
      <c r="Z562" s="175">
        <v>100</v>
      </c>
      <c r="AA562" s="175">
        <v>100</v>
      </c>
      <c r="AB562" s="175">
        <v>100</v>
      </c>
      <c r="AC562" s="175">
        <v>100</v>
      </c>
      <c r="AD562" s="175">
        <v>100</v>
      </c>
      <c r="AE562" s="175">
        <v>100</v>
      </c>
      <c r="AF562" s="175">
        <v>100</v>
      </c>
      <c r="AG562" s="175">
        <v>100</v>
      </c>
      <c r="AH562" s="175">
        <v>100</v>
      </c>
      <c r="AI562" s="175">
        <v>100</v>
      </c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</row>
    <row r="563" spans="2:62" ht="15.75" hidden="1" thickBot="1" x14ac:dyDescent="0.3">
      <c r="B563" s="183"/>
      <c r="D563" s="142"/>
      <c r="E563" s="155" t="s">
        <v>20</v>
      </c>
      <c r="F563" s="143" t="s">
        <v>129</v>
      </c>
      <c r="G563" s="184">
        <v>100</v>
      </c>
      <c r="H563" s="184">
        <v>100</v>
      </c>
      <c r="I563" s="184">
        <v>100</v>
      </c>
      <c r="J563" s="184">
        <v>100</v>
      </c>
      <c r="K563" s="184">
        <v>100</v>
      </c>
      <c r="L563" s="184">
        <v>100</v>
      </c>
      <c r="M563" s="184">
        <v>100</v>
      </c>
      <c r="N563" s="184">
        <v>100</v>
      </c>
      <c r="O563" s="184">
        <v>100</v>
      </c>
      <c r="P563" s="184">
        <v>100</v>
      </c>
      <c r="Q563" s="184">
        <v>100</v>
      </c>
      <c r="R563" s="184">
        <v>100</v>
      </c>
      <c r="S563" s="184">
        <v>100</v>
      </c>
      <c r="T563" s="184">
        <v>100</v>
      </c>
      <c r="U563" s="184">
        <v>100</v>
      </c>
      <c r="V563" s="184">
        <v>100</v>
      </c>
      <c r="W563" s="184">
        <v>100</v>
      </c>
      <c r="X563" s="184">
        <v>100</v>
      </c>
      <c r="Y563" s="184">
        <v>100</v>
      </c>
      <c r="Z563" s="184">
        <v>100</v>
      </c>
      <c r="AA563" s="184">
        <v>100</v>
      </c>
      <c r="AB563" s="184">
        <v>100</v>
      </c>
      <c r="AC563" s="184">
        <v>100</v>
      </c>
      <c r="AD563" s="184">
        <v>100</v>
      </c>
      <c r="AE563" s="184">
        <v>100</v>
      </c>
      <c r="AF563" s="184">
        <v>100</v>
      </c>
      <c r="AG563" s="184">
        <v>100</v>
      </c>
      <c r="AH563" s="184">
        <v>100</v>
      </c>
      <c r="AI563" s="184">
        <v>100</v>
      </c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</row>
    <row r="564" spans="2:62" ht="15.75" hidden="1" thickTop="1" x14ac:dyDescent="0.25">
      <c r="B564" s="183"/>
      <c r="D564" s="142"/>
      <c r="E564" s="155" t="s">
        <v>142</v>
      </c>
      <c r="F564" s="143" t="s">
        <v>128</v>
      </c>
      <c r="G564" s="174">
        <v>100</v>
      </c>
      <c r="H564" s="174">
        <v>100</v>
      </c>
      <c r="I564" s="174">
        <v>100</v>
      </c>
      <c r="J564" s="174">
        <v>100</v>
      </c>
      <c r="K564" s="174">
        <v>100</v>
      </c>
      <c r="L564" s="174">
        <v>100</v>
      </c>
      <c r="M564" s="174">
        <v>100</v>
      </c>
      <c r="N564" s="174">
        <v>100</v>
      </c>
      <c r="O564" s="174">
        <v>100</v>
      </c>
      <c r="P564" s="174">
        <v>100</v>
      </c>
      <c r="Q564" s="174">
        <v>100</v>
      </c>
      <c r="R564" s="174">
        <v>100</v>
      </c>
      <c r="S564" s="174">
        <v>100</v>
      </c>
      <c r="T564" s="174">
        <v>100</v>
      </c>
      <c r="U564" s="174">
        <v>100</v>
      </c>
      <c r="V564" s="174">
        <v>100</v>
      </c>
      <c r="W564" s="174">
        <v>100</v>
      </c>
      <c r="X564" s="174">
        <v>100</v>
      </c>
      <c r="Y564" s="174">
        <v>100</v>
      </c>
      <c r="Z564" s="174">
        <v>100</v>
      </c>
      <c r="AA564" s="174">
        <v>100</v>
      </c>
      <c r="AB564" s="174">
        <v>100</v>
      </c>
      <c r="AC564" s="174">
        <v>100</v>
      </c>
      <c r="AD564" s="174">
        <v>100</v>
      </c>
      <c r="AE564" s="174">
        <v>100</v>
      </c>
      <c r="AF564" s="174">
        <v>100</v>
      </c>
      <c r="AG564" s="174">
        <v>100</v>
      </c>
      <c r="AH564" s="174">
        <v>100</v>
      </c>
      <c r="AI564" s="174">
        <v>100</v>
      </c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</row>
    <row r="565" spans="2:62" ht="15" hidden="1" x14ac:dyDescent="0.25">
      <c r="B565" s="183"/>
      <c r="D565" s="142"/>
      <c r="E565" s="155" t="s">
        <v>142</v>
      </c>
      <c r="F565" s="143" t="s">
        <v>22</v>
      </c>
      <c r="G565" s="175">
        <v>100</v>
      </c>
      <c r="H565" s="175">
        <v>100</v>
      </c>
      <c r="I565" s="175">
        <v>100</v>
      </c>
      <c r="J565" s="175">
        <v>100</v>
      </c>
      <c r="K565" s="175">
        <v>100</v>
      </c>
      <c r="L565" s="175">
        <v>100</v>
      </c>
      <c r="M565" s="175">
        <v>100</v>
      </c>
      <c r="N565" s="175">
        <v>100</v>
      </c>
      <c r="O565" s="175">
        <v>100</v>
      </c>
      <c r="P565" s="175">
        <v>100</v>
      </c>
      <c r="Q565" s="175">
        <v>100</v>
      </c>
      <c r="R565" s="175">
        <v>100</v>
      </c>
      <c r="S565" s="175">
        <v>100</v>
      </c>
      <c r="T565" s="175">
        <v>100</v>
      </c>
      <c r="U565" s="175">
        <v>100</v>
      </c>
      <c r="V565" s="175">
        <v>100</v>
      </c>
      <c r="W565" s="175">
        <v>100</v>
      </c>
      <c r="X565" s="175">
        <v>100</v>
      </c>
      <c r="Y565" s="175">
        <v>100</v>
      </c>
      <c r="Z565" s="175">
        <v>100</v>
      </c>
      <c r="AA565" s="175">
        <v>100</v>
      </c>
      <c r="AB565" s="175">
        <v>100</v>
      </c>
      <c r="AC565" s="175">
        <v>100</v>
      </c>
      <c r="AD565" s="175">
        <v>100</v>
      </c>
      <c r="AE565" s="175">
        <v>100</v>
      </c>
      <c r="AF565" s="175">
        <v>100</v>
      </c>
      <c r="AG565" s="175">
        <v>100</v>
      </c>
      <c r="AH565" s="175">
        <v>100</v>
      </c>
      <c r="AI565" s="175">
        <v>100</v>
      </c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</row>
    <row r="566" spans="2:62" ht="15.75" hidden="1" thickBot="1" x14ac:dyDescent="0.3">
      <c r="B566" s="183"/>
      <c r="D566" s="142"/>
      <c r="E566" s="155" t="s">
        <v>142</v>
      </c>
      <c r="F566" s="143" t="s">
        <v>129</v>
      </c>
      <c r="G566" s="184">
        <v>100</v>
      </c>
      <c r="H566" s="184">
        <v>100</v>
      </c>
      <c r="I566" s="184">
        <v>100</v>
      </c>
      <c r="J566" s="184">
        <v>100</v>
      </c>
      <c r="K566" s="184">
        <v>100</v>
      </c>
      <c r="L566" s="184">
        <v>100</v>
      </c>
      <c r="M566" s="184">
        <v>100</v>
      </c>
      <c r="N566" s="184">
        <v>100</v>
      </c>
      <c r="O566" s="184">
        <v>100</v>
      </c>
      <c r="P566" s="184">
        <v>100</v>
      </c>
      <c r="Q566" s="184">
        <v>100</v>
      </c>
      <c r="R566" s="184">
        <v>100</v>
      </c>
      <c r="S566" s="184">
        <v>100</v>
      </c>
      <c r="T566" s="184">
        <v>100</v>
      </c>
      <c r="U566" s="184">
        <v>100</v>
      </c>
      <c r="V566" s="184">
        <v>100</v>
      </c>
      <c r="W566" s="184">
        <v>100</v>
      </c>
      <c r="X566" s="184">
        <v>100</v>
      </c>
      <c r="Y566" s="184">
        <v>100</v>
      </c>
      <c r="Z566" s="184">
        <v>100</v>
      </c>
      <c r="AA566" s="184">
        <v>100</v>
      </c>
      <c r="AB566" s="184">
        <v>100</v>
      </c>
      <c r="AC566" s="184">
        <v>100</v>
      </c>
      <c r="AD566" s="184">
        <v>100</v>
      </c>
      <c r="AE566" s="184">
        <v>100</v>
      </c>
      <c r="AF566" s="184">
        <v>100</v>
      </c>
      <c r="AG566" s="184">
        <v>100</v>
      </c>
      <c r="AH566" s="184">
        <v>100</v>
      </c>
      <c r="AI566" s="184">
        <v>100</v>
      </c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</row>
    <row r="567" spans="2:62" ht="15.75" hidden="1" thickTop="1" x14ac:dyDescent="0.25">
      <c r="B567" s="183"/>
      <c r="D567" s="142"/>
      <c r="E567" s="155" t="s">
        <v>143</v>
      </c>
      <c r="F567" s="143" t="s">
        <v>128</v>
      </c>
      <c r="G567" s="174">
        <v>100</v>
      </c>
      <c r="H567" s="174">
        <v>100</v>
      </c>
      <c r="I567" s="174">
        <v>100</v>
      </c>
      <c r="J567" s="174">
        <v>100</v>
      </c>
      <c r="K567" s="174">
        <v>100</v>
      </c>
      <c r="L567" s="174">
        <v>100</v>
      </c>
      <c r="M567" s="174">
        <v>100</v>
      </c>
      <c r="N567" s="174">
        <v>100</v>
      </c>
      <c r="O567" s="174">
        <v>100</v>
      </c>
      <c r="P567" s="174">
        <v>100</v>
      </c>
      <c r="Q567" s="174">
        <v>100</v>
      </c>
      <c r="R567" s="174">
        <v>100</v>
      </c>
      <c r="S567" s="174">
        <v>100</v>
      </c>
      <c r="T567" s="174">
        <v>100</v>
      </c>
      <c r="U567" s="174">
        <v>100</v>
      </c>
      <c r="V567" s="174">
        <v>100</v>
      </c>
      <c r="W567" s="174">
        <v>100</v>
      </c>
      <c r="X567" s="174">
        <v>100</v>
      </c>
      <c r="Y567" s="174">
        <v>100</v>
      </c>
      <c r="Z567" s="174">
        <v>100</v>
      </c>
      <c r="AA567" s="174">
        <v>100</v>
      </c>
      <c r="AB567" s="174">
        <v>100</v>
      </c>
      <c r="AC567" s="174">
        <v>100</v>
      </c>
      <c r="AD567" s="174">
        <v>100</v>
      </c>
      <c r="AE567" s="174">
        <v>100</v>
      </c>
      <c r="AF567" s="174">
        <v>100</v>
      </c>
      <c r="AG567" s="174">
        <v>100</v>
      </c>
      <c r="AH567" s="174">
        <v>100</v>
      </c>
      <c r="AI567" s="174">
        <v>100</v>
      </c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</row>
    <row r="568" spans="2:62" ht="15" hidden="1" x14ac:dyDescent="0.25">
      <c r="B568" s="183"/>
      <c r="D568" s="142"/>
      <c r="E568" s="155" t="s">
        <v>143</v>
      </c>
      <c r="F568" s="143" t="s">
        <v>22</v>
      </c>
      <c r="G568" s="175">
        <v>100</v>
      </c>
      <c r="H568" s="175">
        <v>100</v>
      </c>
      <c r="I568" s="175">
        <v>100</v>
      </c>
      <c r="J568" s="175">
        <v>100</v>
      </c>
      <c r="K568" s="175">
        <v>100</v>
      </c>
      <c r="L568" s="175">
        <v>100</v>
      </c>
      <c r="M568" s="175">
        <v>100</v>
      </c>
      <c r="N568" s="175">
        <v>100</v>
      </c>
      <c r="O568" s="175">
        <v>100</v>
      </c>
      <c r="P568" s="175">
        <v>100</v>
      </c>
      <c r="Q568" s="175">
        <v>100</v>
      </c>
      <c r="R568" s="175">
        <v>100</v>
      </c>
      <c r="S568" s="175">
        <v>100</v>
      </c>
      <c r="T568" s="175">
        <v>100</v>
      </c>
      <c r="U568" s="175">
        <v>100</v>
      </c>
      <c r="V568" s="175">
        <v>100</v>
      </c>
      <c r="W568" s="175">
        <v>100</v>
      </c>
      <c r="X568" s="175">
        <v>100</v>
      </c>
      <c r="Y568" s="175">
        <v>100</v>
      </c>
      <c r="Z568" s="175">
        <v>100</v>
      </c>
      <c r="AA568" s="175">
        <v>100</v>
      </c>
      <c r="AB568" s="175">
        <v>100</v>
      </c>
      <c r="AC568" s="175">
        <v>100</v>
      </c>
      <c r="AD568" s="175">
        <v>100</v>
      </c>
      <c r="AE568" s="175">
        <v>100</v>
      </c>
      <c r="AF568" s="175">
        <v>100</v>
      </c>
      <c r="AG568" s="175">
        <v>100</v>
      </c>
      <c r="AH568" s="175">
        <v>100</v>
      </c>
      <c r="AI568" s="175">
        <v>100</v>
      </c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</row>
    <row r="569" spans="2:62" ht="15.75" hidden="1" thickBot="1" x14ac:dyDescent="0.3">
      <c r="B569" s="183"/>
      <c r="D569" s="142"/>
      <c r="E569" s="155" t="s">
        <v>143</v>
      </c>
      <c r="F569" s="143" t="s">
        <v>129</v>
      </c>
      <c r="G569" s="184">
        <v>100</v>
      </c>
      <c r="H569" s="184">
        <v>100</v>
      </c>
      <c r="I569" s="184">
        <v>100</v>
      </c>
      <c r="J569" s="184">
        <v>100</v>
      </c>
      <c r="K569" s="184">
        <v>100</v>
      </c>
      <c r="L569" s="184">
        <v>100</v>
      </c>
      <c r="M569" s="184">
        <v>100</v>
      </c>
      <c r="N569" s="184">
        <v>100</v>
      </c>
      <c r="O569" s="184">
        <v>100</v>
      </c>
      <c r="P569" s="184">
        <v>100</v>
      </c>
      <c r="Q569" s="184">
        <v>100</v>
      </c>
      <c r="R569" s="184">
        <v>100</v>
      </c>
      <c r="S569" s="184">
        <v>100</v>
      </c>
      <c r="T569" s="184">
        <v>100</v>
      </c>
      <c r="U569" s="184">
        <v>100</v>
      </c>
      <c r="V569" s="184">
        <v>100</v>
      </c>
      <c r="W569" s="184">
        <v>100</v>
      </c>
      <c r="X569" s="184">
        <v>100</v>
      </c>
      <c r="Y569" s="184">
        <v>100</v>
      </c>
      <c r="Z569" s="184">
        <v>100</v>
      </c>
      <c r="AA569" s="184">
        <v>100</v>
      </c>
      <c r="AB569" s="184">
        <v>100</v>
      </c>
      <c r="AC569" s="184">
        <v>100</v>
      </c>
      <c r="AD569" s="184">
        <v>100</v>
      </c>
      <c r="AE569" s="184">
        <v>100</v>
      </c>
      <c r="AF569" s="184">
        <v>100</v>
      </c>
      <c r="AG569" s="184">
        <v>100</v>
      </c>
      <c r="AH569" s="184">
        <v>100</v>
      </c>
      <c r="AI569" s="184">
        <v>100</v>
      </c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</row>
    <row r="570" spans="2:62" ht="15.75" hidden="1" thickTop="1" x14ac:dyDescent="0.25">
      <c r="B570" s="183"/>
      <c r="D570" s="142"/>
      <c r="E570" s="155" t="s">
        <v>144</v>
      </c>
      <c r="F570" s="143" t="s">
        <v>128</v>
      </c>
      <c r="G570" s="174">
        <v>100</v>
      </c>
      <c r="H570" s="174">
        <v>100</v>
      </c>
      <c r="I570" s="174">
        <v>100</v>
      </c>
      <c r="J570" s="174">
        <v>100</v>
      </c>
      <c r="K570" s="174">
        <v>100</v>
      </c>
      <c r="L570" s="174">
        <v>100</v>
      </c>
      <c r="M570" s="174">
        <v>100</v>
      </c>
      <c r="N570" s="174">
        <v>100</v>
      </c>
      <c r="O570" s="174">
        <v>100</v>
      </c>
      <c r="P570" s="174">
        <v>100</v>
      </c>
      <c r="Q570" s="174">
        <v>100</v>
      </c>
      <c r="R570" s="174">
        <v>100</v>
      </c>
      <c r="S570" s="174">
        <v>100</v>
      </c>
      <c r="T570" s="174">
        <v>100</v>
      </c>
      <c r="U570" s="174">
        <v>100</v>
      </c>
      <c r="V570" s="174">
        <v>100</v>
      </c>
      <c r="W570" s="174">
        <v>100</v>
      </c>
      <c r="X570" s="174">
        <v>100</v>
      </c>
      <c r="Y570" s="174">
        <v>100</v>
      </c>
      <c r="Z570" s="174">
        <v>100</v>
      </c>
      <c r="AA570" s="174">
        <v>100</v>
      </c>
      <c r="AB570" s="174">
        <v>100</v>
      </c>
      <c r="AC570" s="174">
        <v>100</v>
      </c>
      <c r="AD570" s="174">
        <v>100</v>
      </c>
      <c r="AE570" s="174">
        <v>100</v>
      </c>
      <c r="AF570" s="174">
        <v>100</v>
      </c>
      <c r="AG570" s="174">
        <v>100</v>
      </c>
      <c r="AH570" s="174">
        <v>100</v>
      </c>
      <c r="AI570" s="174">
        <v>100</v>
      </c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</row>
    <row r="571" spans="2:62" ht="15" hidden="1" x14ac:dyDescent="0.25">
      <c r="B571" s="183"/>
      <c r="D571" s="142"/>
      <c r="E571" s="155" t="s">
        <v>144</v>
      </c>
      <c r="F571" s="143" t="s">
        <v>22</v>
      </c>
      <c r="G571" s="175">
        <v>100</v>
      </c>
      <c r="H571" s="175">
        <v>100</v>
      </c>
      <c r="I571" s="175">
        <v>100</v>
      </c>
      <c r="J571" s="175">
        <v>100</v>
      </c>
      <c r="K571" s="175">
        <v>100</v>
      </c>
      <c r="L571" s="175">
        <v>100</v>
      </c>
      <c r="M571" s="175">
        <v>100</v>
      </c>
      <c r="N571" s="175">
        <v>100</v>
      </c>
      <c r="O571" s="175">
        <v>100</v>
      </c>
      <c r="P571" s="175">
        <v>100</v>
      </c>
      <c r="Q571" s="175">
        <v>100</v>
      </c>
      <c r="R571" s="175">
        <v>100</v>
      </c>
      <c r="S571" s="175">
        <v>100</v>
      </c>
      <c r="T571" s="175">
        <v>100</v>
      </c>
      <c r="U571" s="175">
        <v>100</v>
      </c>
      <c r="V571" s="175">
        <v>100</v>
      </c>
      <c r="W571" s="175">
        <v>100</v>
      </c>
      <c r="X571" s="175">
        <v>100</v>
      </c>
      <c r="Y571" s="175">
        <v>100</v>
      </c>
      <c r="Z571" s="175">
        <v>100</v>
      </c>
      <c r="AA571" s="175">
        <v>100</v>
      </c>
      <c r="AB571" s="175">
        <v>100</v>
      </c>
      <c r="AC571" s="175">
        <v>100</v>
      </c>
      <c r="AD571" s="175">
        <v>100</v>
      </c>
      <c r="AE571" s="175">
        <v>100</v>
      </c>
      <c r="AF571" s="175">
        <v>100</v>
      </c>
      <c r="AG571" s="175">
        <v>100</v>
      </c>
      <c r="AH571" s="175">
        <v>100</v>
      </c>
      <c r="AI571" s="175">
        <v>100</v>
      </c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</row>
    <row r="572" spans="2:62" ht="15.75" hidden="1" thickBot="1" x14ac:dyDescent="0.3">
      <c r="B572" s="183"/>
      <c r="D572" s="142"/>
      <c r="E572" s="155" t="s">
        <v>144</v>
      </c>
      <c r="F572" s="143" t="s">
        <v>129</v>
      </c>
      <c r="G572" s="184">
        <v>100</v>
      </c>
      <c r="H572" s="184">
        <v>100</v>
      </c>
      <c r="I572" s="184">
        <v>100</v>
      </c>
      <c r="J572" s="184">
        <v>100</v>
      </c>
      <c r="K572" s="184">
        <v>100</v>
      </c>
      <c r="L572" s="184">
        <v>100</v>
      </c>
      <c r="M572" s="184">
        <v>100</v>
      </c>
      <c r="N572" s="184">
        <v>100</v>
      </c>
      <c r="O572" s="184">
        <v>100</v>
      </c>
      <c r="P572" s="184">
        <v>100</v>
      </c>
      <c r="Q572" s="184">
        <v>100</v>
      </c>
      <c r="R572" s="184">
        <v>100</v>
      </c>
      <c r="S572" s="184">
        <v>100</v>
      </c>
      <c r="T572" s="184">
        <v>100</v>
      </c>
      <c r="U572" s="184">
        <v>100</v>
      </c>
      <c r="V572" s="184">
        <v>100</v>
      </c>
      <c r="W572" s="184">
        <v>100</v>
      </c>
      <c r="X572" s="184">
        <v>100</v>
      </c>
      <c r="Y572" s="184">
        <v>100</v>
      </c>
      <c r="Z572" s="184">
        <v>100</v>
      </c>
      <c r="AA572" s="184">
        <v>100</v>
      </c>
      <c r="AB572" s="184">
        <v>100</v>
      </c>
      <c r="AC572" s="184">
        <v>100</v>
      </c>
      <c r="AD572" s="184">
        <v>100</v>
      </c>
      <c r="AE572" s="184">
        <v>100</v>
      </c>
      <c r="AF572" s="184">
        <v>100</v>
      </c>
      <c r="AG572" s="184">
        <v>100</v>
      </c>
      <c r="AH572" s="184">
        <v>100</v>
      </c>
      <c r="AI572" s="184">
        <v>100</v>
      </c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</row>
    <row r="573" spans="2:62" ht="15.75" hidden="1" thickTop="1" x14ac:dyDescent="0.25">
      <c r="B573" s="183"/>
      <c r="D573" s="142"/>
      <c r="E573" s="155" t="s">
        <v>145</v>
      </c>
      <c r="F573" s="143" t="s">
        <v>128</v>
      </c>
      <c r="G573" s="174">
        <v>100</v>
      </c>
      <c r="H573" s="174">
        <v>100</v>
      </c>
      <c r="I573" s="174">
        <v>100</v>
      </c>
      <c r="J573" s="174">
        <v>100</v>
      </c>
      <c r="K573" s="174">
        <v>100</v>
      </c>
      <c r="L573" s="174">
        <v>100</v>
      </c>
      <c r="M573" s="174">
        <v>100</v>
      </c>
      <c r="N573" s="174">
        <v>100</v>
      </c>
      <c r="O573" s="174">
        <v>100</v>
      </c>
      <c r="P573" s="174">
        <v>100</v>
      </c>
      <c r="Q573" s="174">
        <v>100</v>
      </c>
      <c r="R573" s="174">
        <v>100</v>
      </c>
      <c r="S573" s="174">
        <v>100</v>
      </c>
      <c r="T573" s="174">
        <v>100</v>
      </c>
      <c r="U573" s="174">
        <v>100</v>
      </c>
      <c r="V573" s="174">
        <v>100</v>
      </c>
      <c r="W573" s="174">
        <v>100</v>
      </c>
      <c r="X573" s="174">
        <v>100</v>
      </c>
      <c r="Y573" s="174">
        <v>100</v>
      </c>
      <c r="Z573" s="174">
        <v>100</v>
      </c>
      <c r="AA573" s="174">
        <v>100</v>
      </c>
      <c r="AB573" s="174">
        <v>100</v>
      </c>
      <c r="AC573" s="174">
        <v>100</v>
      </c>
      <c r="AD573" s="174">
        <v>100</v>
      </c>
      <c r="AE573" s="174">
        <v>100</v>
      </c>
      <c r="AF573" s="174">
        <v>100</v>
      </c>
      <c r="AG573" s="174">
        <v>100</v>
      </c>
      <c r="AH573" s="174">
        <v>100</v>
      </c>
      <c r="AI573" s="174">
        <v>100</v>
      </c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</row>
    <row r="574" spans="2:62" ht="15" hidden="1" x14ac:dyDescent="0.25">
      <c r="B574" s="183"/>
      <c r="D574" s="142"/>
      <c r="E574" s="155" t="s">
        <v>145</v>
      </c>
      <c r="F574" s="143" t="s">
        <v>22</v>
      </c>
      <c r="G574" s="175">
        <v>100</v>
      </c>
      <c r="H574" s="175">
        <v>100</v>
      </c>
      <c r="I574" s="175">
        <v>100</v>
      </c>
      <c r="J574" s="175">
        <v>100</v>
      </c>
      <c r="K574" s="175">
        <v>100</v>
      </c>
      <c r="L574" s="175">
        <v>100</v>
      </c>
      <c r="M574" s="175">
        <v>100</v>
      </c>
      <c r="N574" s="175">
        <v>100</v>
      </c>
      <c r="O574" s="175">
        <v>100</v>
      </c>
      <c r="P574" s="175">
        <v>100</v>
      </c>
      <c r="Q574" s="175">
        <v>100</v>
      </c>
      <c r="R574" s="175">
        <v>100</v>
      </c>
      <c r="S574" s="175">
        <v>100</v>
      </c>
      <c r="T574" s="175">
        <v>100</v>
      </c>
      <c r="U574" s="175">
        <v>100</v>
      </c>
      <c r="V574" s="175">
        <v>100</v>
      </c>
      <c r="W574" s="175">
        <v>100</v>
      </c>
      <c r="X574" s="175">
        <v>100</v>
      </c>
      <c r="Y574" s="175">
        <v>100</v>
      </c>
      <c r="Z574" s="175">
        <v>100</v>
      </c>
      <c r="AA574" s="175">
        <v>100</v>
      </c>
      <c r="AB574" s="175">
        <v>100</v>
      </c>
      <c r="AC574" s="175">
        <v>100</v>
      </c>
      <c r="AD574" s="175">
        <v>100</v>
      </c>
      <c r="AE574" s="175">
        <v>100</v>
      </c>
      <c r="AF574" s="175">
        <v>100</v>
      </c>
      <c r="AG574" s="175">
        <v>100</v>
      </c>
      <c r="AH574" s="175">
        <v>100</v>
      </c>
      <c r="AI574" s="175">
        <v>100</v>
      </c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</row>
    <row r="575" spans="2:62" ht="15.75" hidden="1" thickBot="1" x14ac:dyDescent="0.3">
      <c r="B575" s="183"/>
      <c r="D575" s="142"/>
      <c r="E575" s="155" t="s">
        <v>145</v>
      </c>
      <c r="F575" s="143" t="s">
        <v>129</v>
      </c>
      <c r="G575" s="184">
        <v>100</v>
      </c>
      <c r="H575" s="184">
        <v>100</v>
      </c>
      <c r="I575" s="184">
        <v>100</v>
      </c>
      <c r="J575" s="184">
        <v>100</v>
      </c>
      <c r="K575" s="184">
        <v>100</v>
      </c>
      <c r="L575" s="184">
        <v>100</v>
      </c>
      <c r="M575" s="184">
        <v>100</v>
      </c>
      <c r="N575" s="184">
        <v>100</v>
      </c>
      <c r="O575" s="184">
        <v>100</v>
      </c>
      <c r="P575" s="184">
        <v>100</v>
      </c>
      <c r="Q575" s="184">
        <v>100</v>
      </c>
      <c r="R575" s="184">
        <v>100</v>
      </c>
      <c r="S575" s="184">
        <v>100</v>
      </c>
      <c r="T575" s="184">
        <v>100</v>
      </c>
      <c r="U575" s="184">
        <v>100</v>
      </c>
      <c r="V575" s="184">
        <v>100</v>
      </c>
      <c r="W575" s="184">
        <v>100</v>
      </c>
      <c r="X575" s="184">
        <v>100</v>
      </c>
      <c r="Y575" s="184">
        <v>100</v>
      </c>
      <c r="Z575" s="184">
        <v>100</v>
      </c>
      <c r="AA575" s="184">
        <v>100</v>
      </c>
      <c r="AB575" s="184">
        <v>100</v>
      </c>
      <c r="AC575" s="184">
        <v>100</v>
      </c>
      <c r="AD575" s="184">
        <v>100</v>
      </c>
      <c r="AE575" s="184">
        <v>100</v>
      </c>
      <c r="AF575" s="184">
        <v>100</v>
      </c>
      <c r="AG575" s="184">
        <v>100</v>
      </c>
      <c r="AH575" s="184">
        <v>100</v>
      </c>
      <c r="AI575" s="184">
        <v>100</v>
      </c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</row>
    <row r="576" spans="2:62" ht="15.75" hidden="1" thickTop="1" x14ac:dyDescent="0.25">
      <c r="B576" s="183"/>
      <c r="D576" s="142"/>
      <c r="E576" s="155" t="s">
        <v>146</v>
      </c>
      <c r="F576" s="143" t="s">
        <v>128</v>
      </c>
      <c r="G576" s="174">
        <v>100</v>
      </c>
      <c r="H576" s="174">
        <v>100</v>
      </c>
      <c r="I576" s="174">
        <v>100</v>
      </c>
      <c r="J576" s="174">
        <v>100</v>
      </c>
      <c r="K576" s="174">
        <v>100</v>
      </c>
      <c r="L576" s="174">
        <v>100</v>
      </c>
      <c r="M576" s="174">
        <v>100</v>
      </c>
      <c r="N576" s="174">
        <v>100</v>
      </c>
      <c r="O576" s="174">
        <v>100</v>
      </c>
      <c r="P576" s="174">
        <v>100</v>
      </c>
      <c r="Q576" s="174">
        <v>100</v>
      </c>
      <c r="R576" s="174">
        <v>100</v>
      </c>
      <c r="S576" s="174">
        <v>100</v>
      </c>
      <c r="T576" s="174">
        <v>100</v>
      </c>
      <c r="U576" s="174">
        <v>100</v>
      </c>
      <c r="V576" s="174">
        <v>100</v>
      </c>
      <c r="W576" s="174">
        <v>100</v>
      </c>
      <c r="X576" s="174">
        <v>100</v>
      </c>
      <c r="Y576" s="174">
        <v>100</v>
      </c>
      <c r="Z576" s="174">
        <v>100</v>
      </c>
      <c r="AA576" s="174">
        <v>100</v>
      </c>
      <c r="AB576" s="174">
        <v>100</v>
      </c>
      <c r="AC576" s="174">
        <v>100</v>
      </c>
      <c r="AD576" s="174">
        <v>100</v>
      </c>
      <c r="AE576" s="174">
        <v>100</v>
      </c>
      <c r="AF576" s="174">
        <v>100</v>
      </c>
      <c r="AG576" s="174">
        <v>100</v>
      </c>
      <c r="AH576" s="174">
        <v>100</v>
      </c>
      <c r="AI576" s="174">
        <v>100</v>
      </c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</row>
    <row r="577" spans="2:62" ht="15" hidden="1" x14ac:dyDescent="0.25">
      <c r="B577" s="183"/>
      <c r="D577" s="142"/>
      <c r="E577" s="155" t="s">
        <v>146</v>
      </c>
      <c r="F577" s="143" t="s">
        <v>22</v>
      </c>
      <c r="G577" s="175">
        <v>100</v>
      </c>
      <c r="H577" s="175">
        <v>100</v>
      </c>
      <c r="I577" s="175">
        <v>100</v>
      </c>
      <c r="J577" s="175">
        <v>100</v>
      </c>
      <c r="K577" s="175">
        <v>100</v>
      </c>
      <c r="L577" s="175">
        <v>100</v>
      </c>
      <c r="M577" s="175">
        <v>100</v>
      </c>
      <c r="N577" s="175">
        <v>100</v>
      </c>
      <c r="O577" s="175">
        <v>100</v>
      </c>
      <c r="P577" s="175">
        <v>100</v>
      </c>
      <c r="Q577" s="175">
        <v>100</v>
      </c>
      <c r="R577" s="175">
        <v>100</v>
      </c>
      <c r="S577" s="175">
        <v>100</v>
      </c>
      <c r="T577" s="175">
        <v>100</v>
      </c>
      <c r="U577" s="175">
        <v>100</v>
      </c>
      <c r="V577" s="175">
        <v>100</v>
      </c>
      <c r="W577" s="175">
        <v>100</v>
      </c>
      <c r="X577" s="175">
        <v>100</v>
      </c>
      <c r="Y577" s="175">
        <v>100</v>
      </c>
      <c r="Z577" s="175">
        <v>100</v>
      </c>
      <c r="AA577" s="175">
        <v>100</v>
      </c>
      <c r="AB577" s="175">
        <v>100</v>
      </c>
      <c r="AC577" s="175">
        <v>100</v>
      </c>
      <c r="AD577" s="175">
        <v>100</v>
      </c>
      <c r="AE577" s="175">
        <v>100</v>
      </c>
      <c r="AF577" s="175">
        <v>100</v>
      </c>
      <c r="AG577" s="175">
        <v>100</v>
      </c>
      <c r="AH577" s="175">
        <v>100</v>
      </c>
      <c r="AI577" s="175">
        <v>100</v>
      </c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</row>
    <row r="578" spans="2:62" ht="15.75" hidden="1" thickBot="1" x14ac:dyDescent="0.3">
      <c r="B578" s="183"/>
      <c r="D578" s="142"/>
      <c r="E578" s="155" t="s">
        <v>146</v>
      </c>
      <c r="F578" s="143" t="s">
        <v>129</v>
      </c>
      <c r="G578" s="184">
        <v>100</v>
      </c>
      <c r="H578" s="184">
        <v>100</v>
      </c>
      <c r="I578" s="184">
        <v>100</v>
      </c>
      <c r="J578" s="184">
        <v>100</v>
      </c>
      <c r="K578" s="184">
        <v>100</v>
      </c>
      <c r="L578" s="184">
        <v>100</v>
      </c>
      <c r="M578" s="184">
        <v>100</v>
      </c>
      <c r="N578" s="184">
        <v>100</v>
      </c>
      <c r="O578" s="184">
        <v>100</v>
      </c>
      <c r="P578" s="184">
        <v>100</v>
      </c>
      <c r="Q578" s="184">
        <v>100</v>
      </c>
      <c r="R578" s="184">
        <v>100</v>
      </c>
      <c r="S578" s="184">
        <v>100</v>
      </c>
      <c r="T578" s="184">
        <v>100</v>
      </c>
      <c r="U578" s="184">
        <v>100</v>
      </c>
      <c r="V578" s="184">
        <v>100</v>
      </c>
      <c r="W578" s="184">
        <v>100</v>
      </c>
      <c r="X578" s="184">
        <v>100</v>
      </c>
      <c r="Y578" s="184">
        <v>100</v>
      </c>
      <c r="Z578" s="184">
        <v>100</v>
      </c>
      <c r="AA578" s="184">
        <v>100</v>
      </c>
      <c r="AB578" s="184">
        <v>100</v>
      </c>
      <c r="AC578" s="184">
        <v>100</v>
      </c>
      <c r="AD578" s="184">
        <v>100</v>
      </c>
      <c r="AE578" s="184">
        <v>100</v>
      </c>
      <c r="AF578" s="184">
        <v>100</v>
      </c>
      <c r="AG578" s="184">
        <v>100</v>
      </c>
      <c r="AH578" s="184">
        <v>100</v>
      </c>
      <c r="AI578" s="184">
        <v>100</v>
      </c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</row>
    <row r="579" spans="2:62" ht="15.75" hidden="1" thickTop="1" x14ac:dyDescent="0.25">
      <c r="B579" s="183"/>
      <c r="D579" s="142"/>
      <c r="E579" s="155" t="s">
        <v>147</v>
      </c>
      <c r="F579" s="143" t="s">
        <v>128</v>
      </c>
      <c r="G579" s="174">
        <v>100</v>
      </c>
      <c r="H579" s="174">
        <v>100</v>
      </c>
      <c r="I579" s="174">
        <v>100</v>
      </c>
      <c r="J579" s="174">
        <v>100</v>
      </c>
      <c r="K579" s="174">
        <v>100</v>
      </c>
      <c r="L579" s="174">
        <v>100</v>
      </c>
      <c r="M579" s="174">
        <v>100</v>
      </c>
      <c r="N579" s="174">
        <v>100</v>
      </c>
      <c r="O579" s="174">
        <v>100</v>
      </c>
      <c r="P579" s="174">
        <v>100</v>
      </c>
      <c r="Q579" s="174">
        <v>100</v>
      </c>
      <c r="R579" s="174">
        <v>100</v>
      </c>
      <c r="S579" s="174">
        <v>100</v>
      </c>
      <c r="T579" s="174">
        <v>100</v>
      </c>
      <c r="U579" s="174">
        <v>100</v>
      </c>
      <c r="V579" s="174">
        <v>100</v>
      </c>
      <c r="W579" s="174">
        <v>100</v>
      </c>
      <c r="X579" s="174">
        <v>100</v>
      </c>
      <c r="Y579" s="174">
        <v>100</v>
      </c>
      <c r="Z579" s="174">
        <v>100</v>
      </c>
      <c r="AA579" s="174">
        <v>100</v>
      </c>
      <c r="AB579" s="174">
        <v>100</v>
      </c>
      <c r="AC579" s="174">
        <v>100</v>
      </c>
      <c r="AD579" s="174">
        <v>100</v>
      </c>
      <c r="AE579" s="174">
        <v>100</v>
      </c>
      <c r="AF579" s="174">
        <v>100</v>
      </c>
      <c r="AG579" s="174">
        <v>100</v>
      </c>
      <c r="AH579" s="174">
        <v>100</v>
      </c>
      <c r="AI579" s="174">
        <v>100</v>
      </c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</row>
    <row r="580" spans="2:62" ht="15" hidden="1" x14ac:dyDescent="0.25">
      <c r="B580" s="183"/>
      <c r="D580" s="142"/>
      <c r="E580" s="155" t="s">
        <v>147</v>
      </c>
      <c r="F580" s="143" t="s">
        <v>22</v>
      </c>
      <c r="G580" s="175">
        <v>100</v>
      </c>
      <c r="H580" s="175">
        <v>100</v>
      </c>
      <c r="I580" s="175">
        <v>100</v>
      </c>
      <c r="J580" s="175">
        <v>100</v>
      </c>
      <c r="K580" s="175">
        <v>100</v>
      </c>
      <c r="L580" s="175">
        <v>100</v>
      </c>
      <c r="M580" s="175">
        <v>100</v>
      </c>
      <c r="N580" s="175">
        <v>100</v>
      </c>
      <c r="O580" s="175">
        <v>100</v>
      </c>
      <c r="P580" s="175">
        <v>100</v>
      </c>
      <c r="Q580" s="175">
        <v>100</v>
      </c>
      <c r="R580" s="175">
        <v>100</v>
      </c>
      <c r="S580" s="175">
        <v>100</v>
      </c>
      <c r="T580" s="175">
        <v>100</v>
      </c>
      <c r="U580" s="175">
        <v>100</v>
      </c>
      <c r="V580" s="175">
        <v>100</v>
      </c>
      <c r="W580" s="175">
        <v>100</v>
      </c>
      <c r="X580" s="175">
        <v>100</v>
      </c>
      <c r="Y580" s="175">
        <v>100</v>
      </c>
      <c r="Z580" s="175">
        <v>100</v>
      </c>
      <c r="AA580" s="175">
        <v>100</v>
      </c>
      <c r="AB580" s="175">
        <v>100</v>
      </c>
      <c r="AC580" s="175">
        <v>100</v>
      </c>
      <c r="AD580" s="175">
        <v>100</v>
      </c>
      <c r="AE580" s="175">
        <v>100</v>
      </c>
      <c r="AF580" s="175">
        <v>100</v>
      </c>
      <c r="AG580" s="175">
        <v>100</v>
      </c>
      <c r="AH580" s="175">
        <v>100</v>
      </c>
      <c r="AI580" s="175">
        <v>100</v>
      </c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</row>
    <row r="581" spans="2:62" ht="15.75" hidden="1" thickBot="1" x14ac:dyDescent="0.3">
      <c r="B581" s="183"/>
      <c r="D581" s="142"/>
      <c r="E581" s="155" t="s">
        <v>147</v>
      </c>
      <c r="F581" s="143" t="s">
        <v>129</v>
      </c>
      <c r="G581" s="184">
        <v>100</v>
      </c>
      <c r="H581" s="184">
        <v>100</v>
      </c>
      <c r="I581" s="184">
        <v>100</v>
      </c>
      <c r="J581" s="184">
        <v>100</v>
      </c>
      <c r="K581" s="184">
        <v>100</v>
      </c>
      <c r="L581" s="184">
        <v>100</v>
      </c>
      <c r="M581" s="184">
        <v>100</v>
      </c>
      <c r="N581" s="184">
        <v>100</v>
      </c>
      <c r="O581" s="184">
        <v>100</v>
      </c>
      <c r="P581" s="184">
        <v>100</v>
      </c>
      <c r="Q581" s="184">
        <v>100</v>
      </c>
      <c r="R581" s="184">
        <v>100</v>
      </c>
      <c r="S581" s="184">
        <v>100</v>
      </c>
      <c r="T581" s="184">
        <v>100</v>
      </c>
      <c r="U581" s="184">
        <v>100</v>
      </c>
      <c r="V581" s="184">
        <v>100</v>
      </c>
      <c r="W581" s="184">
        <v>100</v>
      </c>
      <c r="X581" s="184">
        <v>100</v>
      </c>
      <c r="Y581" s="184">
        <v>100</v>
      </c>
      <c r="Z581" s="184">
        <v>100</v>
      </c>
      <c r="AA581" s="184">
        <v>100</v>
      </c>
      <c r="AB581" s="184">
        <v>100</v>
      </c>
      <c r="AC581" s="184">
        <v>100</v>
      </c>
      <c r="AD581" s="184">
        <v>100</v>
      </c>
      <c r="AE581" s="184">
        <v>100</v>
      </c>
      <c r="AF581" s="184">
        <v>100</v>
      </c>
      <c r="AG581" s="184">
        <v>100</v>
      </c>
      <c r="AH581" s="184">
        <v>100</v>
      </c>
      <c r="AI581" s="184">
        <v>100</v>
      </c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</row>
    <row r="582" spans="2:62" ht="15.75" thickBot="1" x14ac:dyDescent="0.3">
      <c r="B582" s="181"/>
      <c r="C582" s="181"/>
      <c r="D582" s="181"/>
      <c r="E582" s="181"/>
      <c r="F582" s="181"/>
      <c r="G582" s="181"/>
      <c r="H582" s="181"/>
      <c r="I582" s="181"/>
      <c r="J582" s="181"/>
      <c r="K582" s="181"/>
      <c r="L582" s="181"/>
      <c r="M582" s="181"/>
      <c r="N582" s="181"/>
      <c r="O582" s="181"/>
      <c r="P582" s="181"/>
      <c r="Q582" s="181"/>
      <c r="R582" s="181"/>
      <c r="S582" s="181"/>
      <c r="T582" s="181"/>
      <c r="U582" s="181"/>
      <c r="V582" s="181"/>
      <c r="W582" s="181"/>
      <c r="X582" s="181"/>
      <c r="Y582" s="181"/>
      <c r="Z582" s="181"/>
      <c r="AA582" s="181"/>
      <c r="AB582" s="181"/>
      <c r="AC582" s="181"/>
      <c r="AD582" s="181"/>
      <c r="AE582" s="181"/>
      <c r="AF582" s="181"/>
      <c r="AG582" s="181"/>
      <c r="AH582" s="181"/>
      <c r="AI582" s="181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</row>
  </sheetData>
  <mergeCells count="60">
    <mergeCell ref="D546:D547"/>
    <mergeCell ref="B552:B581"/>
    <mergeCell ref="D552:D581"/>
    <mergeCell ref="D420:D449"/>
    <mergeCell ref="D452:D469"/>
    <mergeCell ref="D480:D481"/>
    <mergeCell ref="D484:D512"/>
    <mergeCell ref="D513:D514"/>
    <mergeCell ref="D517:D545"/>
    <mergeCell ref="B356:G356"/>
    <mergeCell ref="B358:G358"/>
    <mergeCell ref="B359:G359"/>
    <mergeCell ref="B360:G360"/>
    <mergeCell ref="D387:D405"/>
    <mergeCell ref="D416:D417"/>
    <mergeCell ref="B351:G351"/>
    <mergeCell ref="B352:G352"/>
    <mergeCell ref="B353:G353"/>
    <mergeCell ref="B354:G354"/>
    <mergeCell ref="H354:L354"/>
    <mergeCell ref="B355:G355"/>
    <mergeCell ref="B345:O345"/>
    <mergeCell ref="B347:G347"/>
    <mergeCell ref="H347:L347"/>
    <mergeCell ref="B348:G348"/>
    <mergeCell ref="B349:G349"/>
    <mergeCell ref="B350:G350"/>
    <mergeCell ref="D256:D257"/>
    <mergeCell ref="D260:D288"/>
    <mergeCell ref="D289:D290"/>
    <mergeCell ref="B295:B324"/>
    <mergeCell ref="D295:D324"/>
    <mergeCell ref="D328:D330"/>
    <mergeCell ref="D67:D90"/>
    <mergeCell ref="B94:O94"/>
    <mergeCell ref="B96:B291"/>
    <mergeCell ref="D97:D115"/>
    <mergeCell ref="D130:D148"/>
    <mergeCell ref="D159:D160"/>
    <mergeCell ref="D163:D192"/>
    <mergeCell ref="D195:D212"/>
    <mergeCell ref="D223:D224"/>
    <mergeCell ref="D227:D255"/>
    <mergeCell ref="B36:B90"/>
    <mergeCell ref="D36:I36"/>
    <mergeCell ref="D37:H37"/>
    <mergeCell ref="D38:H38"/>
    <mergeCell ref="D40:E40"/>
    <mergeCell ref="F41:F42"/>
    <mergeCell ref="G41:G42"/>
    <mergeCell ref="D48:O48"/>
    <mergeCell ref="H50:I50"/>
    <mergeCell ref="J50:M50"/>
    <mergeCell ref="O4:O5"/>
    <mergeCell ref="B7:O7"/>
    <mergeCell ref="B9:B33"/>
    <mergeCell ref="D9:F9"/>
    <mergeCell ref="G9:J9"/>
    <mergeCell ref="D11:J11"/>
    <mergeCell ref="D24:D33"/>
  </mergeCells>
  <hyperlinks>
    <hyperlink ref="H348" r:id="rId1" xr:uid="{FC84914C-31FB-4C79-98ED-46EF319688ED}"/>
    <hyperlink ref="H349" r:id="rId2" xr:uid="{2D702DA9-0CFB-4A2C-858E-2DB32FFC5737}"/>
    <hyperlink ref="H350" r:id="rId3" xr:uid="{6A75916D-04DA-47B8-8259-AAB4175251E9}"/>
    <hyperlink ref="H351" r:id="rId4" xr:uid="{6BD60CB7-860F-45F9-AB7E-95A844358437}"/>
    <hyperlink ref="H355" r:id="rId5" xr:uid="{B718BE3C-1546-4912-8497-BD454B8E95EC}"/>
    <hyperlink ref="H356" r:id="rId6" xr:uid="{0D5918F7-CA3C-4EB9-84EC-99E696473B2E}"/>
    <hyperlink ref="H358" r:id="rId7" xr:uid="{45CCD017-80EF-4B20-94A2-98DA8DFEBADA}"/>
    <hyperlink ref="H359" r:id="rId8" xr:uid="{CD6DD44C-8EE1-4D1E-892C-1A5BE2DE49B6}"/>
  </hyperlinks>
  <pageMargins left="0.7" right="0.7" top="0.75" bottom="0.75" header="0.3" footer="0.3"/>
  <legacy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58F4-A07B-42E8-9185-A95FA44EADC9}">
  <dimension ref="A1:DD328"/>
  <sheetViews>
    <sheetView workbookViewId="0">
      <selection activeCell="F69" sqref="F69"/>
    </sheetView>
  </sheetViews>
  <sheetFormatPr defaultColWidth="8.42578125" defaultRowHeight="15" x14ac:dyDescent="0.25"/>
  <cols>
    <col min="1" max="1" width="4.42578125" customWidth="1"/>
    <col min="4" max="4" width="36.42578125" customWidth="1"/>
    <col min="5" max="5" width="34.42578125" bestFit="1" customWidth="1"/>
    <col min="6" max="6" width="25.42578125" customWidth="1"/>
    <col min="7" max="7" width="12.42578125" customWidth="1"/>
    <col min="12" max="12" width="10" customWidth="1"/>
    <col min="13" max="13" width="10.42578125" customWidth="1"/>
  </cols>
  <sheetData>
    <row r="1" spans="1:108" s="15" customFormat="1" ht="18" x14ac:dyDescent="0.25">
      <c r="A1" s="23" t="s">
        <v>230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M1" s="26" t="s">
        <v>198</v>
      </c>
    </row>
    <row r="2" spans="1:108" s="15" customFormat="1" ht="14.25" customHeight="1" x14ac:dyDescent="0.25">
      <c r="A2"/>
      <c r="B2"/>
      <c r="C2"/>
      <c r="D2"/>
      <c r="E2"/>
      <c r="F2"/>
      <c r="G2" s="27"/>
      <c r="H2" s="27"/>
      <c r="I2" s="27"/>
      <c r="J2" s="27"/>
      <c r="K2" s="27"/>
      <c r="L2" s="28" t="s">
        <v>33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</row>
    <row r="3" spans="1:108" s="15" customFormat="1" ht="14.25" customHeight="1" x14ac:dyDescent="0.25">
      <c r="A3"/>
      <c r="B3"/>
      <c r="C3"/>
      <c r="D3"/>
      <c r="E3"/>
      <c r="F3"/>
      <c r="L3" s="29" t="s">
        <v>34</v>
      </c>
    </row>
    <row r="4" spans="1:108" s="15" customFormat="1" ht="14.25" customHeight="1" x14ac:dyDescent="0.2">
      <c r="D4" s="155"/>
      <c r="L4" s="31" t="s">
        <v>35</v>
      </c>
    </row>
    <row r="5" spans="1:108" ht="15" customHeight="1" x14ac:dyDescent="0.25">
      <c r="L5" s="32"/>
    </row>
    <row r="6" spans="1:108" s="15" customFormat="1" ht="14.25" customHeight="1" x14ac:dyDescent="0.2">
      <c r="H6" s="150"/>
      <c r="I6" s="151"/>
      <c r="J6" s="151"/>
      <c r="K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236"/>
      <c r="AF6" s="38"/>
    </row>
    <row r="7" spans="1:108" s="15" customFormat="1" ht="14.25" customHeight="1" x14ac:dyDescent="0.2">
      <c r="B7" s="34" t="s">
        <v>37</v>
      </c>
      <c r="C7" s="35" t="s">
        <v>38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/>
      <c r="S7" s="36"/>
      <c r="T7" s="36"/>
      <c r="U7" s="36"/>
      <c r="V7" s="36"/>
      <c r="W7" s="36"/>
      <c r="X7" s="36"/>
      <c r="Y7" s="36"/>
      <c r="Z7" s="36"/>
      <c r="AA7" s="37"/>
      <c r="AB7" s="38"/>
    </row>
    <row r="8" spans="1:108" s="15" customFormat="1" ht="14.25" customHeight="1" thickBot="1" x14ac:dyDescent="0.25">
      <c r="O8" s="39"/>
    </row>
    <row r="9" spans="1:108" s="15" customFormat="1" ht="14.25" customHeight="1" thickBot="1" x14ac:dyDescent="0.3">
      <c r="A9"/>
      <c r="B9" s="40" t="s">
        <v>39</v>
      </c>
      <c r="D9" s="41" t="s">
        <v>40</v>
      </c>
      <c r="E9" s="42"/>
      <c r="F9" s="43"/>
      <c r="G9" s="237">
        <v>2022</v>
      </c>
      <c r="H9" s="238"/>
      <c r="I9" s="238"/>
      <c r="J9" s="238"/>
      <c r="K9" s="239"/>
      <c r="L9" s="239"/>
    </row>
    <row r="10" spans="1:108" s="15" customFormat="1" ht="14.25" customHeight="1" thickBot="1" x14ac:dyDescent="0.25">
      <c r="B10" s="40"/>
      <c r="D10" s="47" t="s">
        <v>41</v>
      </c>
      <c r="J10" s="39"/>
    </row>
    <row r="11" spans="1:108" s="15" customFormat="1" ht="13.5" customHeight="1" thickBot="1" x14ac:dyDescent="0.3">
      <c r="B11" s="40"/>
      <c r="D11" s="240" t="s">
        <v>199</v>
      </c>
      <c r="E11" s="241"/>
      <c r="F11" s="241"/>
      <c r="G11" s="241"/>
      <c r="H11" s="241"/>
      <c r="I11" s="241"/>
      <c r="J11" s="241"/>
      <c r="K11" s="241"/>
      <c r="L11" s="241"/>
      <c r="W11" s="242"/>
      <c r="X11" s="243"/>
      <c r="Y11" s="243"/>
      <c r="Z11" s="243"/>
      <c r="AA11" s="243"/>
    </row>
    <row r="12" spans="1:108" s="15" customFormat="1" ht="17.25" customHeight="1" thickBot="1" x14ac:dyDescent="0.3">
      <c r="B12" s="40"/>
      <c r="D12" s="244" t="s">
        <v>200</v>
      </c>
      <c r="E12" s="245"/>
      <c r="F12" s="245"/>
      <c r="G12" s="245"/>
      <c r="H12" s="245"/>
      <c r="I12" s="245"/>
      <c r="J12" s="245"/>
      <c r="K12" s="245"/>
      <c r="L12" s="246"/>
      <c r="M12" s="247"/>
      <c r="W12" s="242"/>
      <c r="X12" s="243"/>
      <c r="Y12" s="243"/>
      <c r="Z12" s="243"/>
      <c r="AA12" s="243"/>
    </row>
    <row r="13" spans="1:108" s="15" customFormat="1" ht="13.5" customHeight="1" thickBot="1" x14ac:dyDescent="0.3">
      <c r="B13" s="40"/>
      <c r="D13" s="248"/>
      <c r="E13" s="249"/>
      <c r="F13" s="249"/>
      <c r="G13" s="249"/>
      <c r="H13" s="249"/>
      <c r="I13" s="249"/>
      <c r="J13" s="249"/>
      <c r="K13" s="249"/>
      <c r="L13" s="250"/>
      <c r="W13" s="242"/>
      <c r="X13" s="243"/>
      <c r="Y13" s="243"/>
      <c r="Z13" s="243"/>
      <c r="AA13" s="243"/>
    </row>
    <row r="14" spans="1:108" ht="37.5" customHeight="1" x14ac:dyDescent="0.25">
      <c r="B14" s="40"/>
    </row>
    <row r="15" spans="1:108" hidden="1" x14ac:dyDescent="0.25">
      <c r="B15" s="40"/>
      <c r="C15" s="251" t="s">
        <v>201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08" hidden="1" x14ac:dyDescent="0.25">
      <c r="B16" s="40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</row>
    <row r="17" spans="2:39" ht="15" hidden="1" customHeight="1" x14ac:dyDescent="0.25">
      <c r="B17" s="40"/>
      <c r="C17" s="253"/>
      <c r="D17" s="254" t="s">
        <v>202</v>
      </c>
      <c r="E17" s="1" t="s">
        <v>203</v>
      </c>
    </row>
    <row r="18" spans="2:39" ht="15" hidden="1" customHeight="1" x14ac:dyDescent="0.25">
      <c r="B18" s="40"/>
      <c r="C18" s="253"/>
      <c r="D18" s="142"/>
      <c r="F18" s="1">
        <v>2022</v>
      </c>
      <c r="G18" s="1">
        <v>2023</v>
      </c>
      <c r="H18" s="1">
        <v>2024</v>
      </c>
      <c r="I18" s="1">
        <v>2025</v>
      </c>
      <c r="J18" s="1">
        <v>2026</v>
      </c>
      <c r="K18" s="1">
        <v>2027</v>
      </c>
      <c r="L18" s="1">
        <v>2028</v>
      </c>
      <c r="M18" s="1">
        <v>2029</v>
      </c>
      <c r="N18" s="1">
        <v>2030</v>
      </c>
      <c r="O18" s="1">
        <v>2031</v>
      </c>
      <c r="P18" s="1">
        <v>2032</v>
      </c>
      <c r="Q18" s="1">
        <v>2033</v>
      </c>
      <c r="R18" s="1">
        <v>2034</v>
      </c>
      <c r="S18" s="1">
        <v>2035</v>
      </c>
      <c r="T18" s="1">
        <v>2036</v>
      </c>
      <c r="U18" s="1">
        <v>2037</v>
      </c>
      <c r="V18" s="1">
        <v>2038</v>
      </c>
      <c r="W18" s="1">
        <v>2039</v>
      </c>
      <c r="X18" s="1">
        <v>2040</v>
      </c>
      <c r="Y18" s="1">
        <v>2041</v>
      </c>
      <c r="Z18" s="1">
        <v>2042</v>
      </c>
      <c r="AA18" s="1">
        <v>2043</v>
      </c>
      <c r="AB18" s="1">
        <v>2044</v>
      </c>
      <c r="AC18" s="1">
        <v>2045</v>
      </c>
      <c r="AD18" s="1">
        <v>2046</v>
      </c>
      <c r="AE18" s="1">
        <v>2047</v>
      </c>
      <c r="AF18" s="1">
        <v>2048</v>
      </c>
      <c r="AG18" s="1">
        <v>2049</v>
      </c>
      <c r="AH18" s="1">
        <v>2050</v>
      </c>
    </row>
    <row r="19" spans="2:39" ht="15" hidden="1" customHeight="1" x14ac:dyDescent="0.25">
      <c r="B19" s="40"/>
      <c r="C19" s="253"/>
      <c r="D19" s="142"/>
      <c r="E19" t="s">
        <v>128</v>
      </c>
      <c r="F19" s="255">
        <v>390.92859792000002</v>
      </c>
      <c r="G19" s="255">
        <v>386.91932356000001</v>
      </c>
      <c r="H19" s="255">
        <v>319.42973460964845</v>
      </c>
      <c r="I19" s="255">
        <v>252.16371135813651</v>
      </c>
      <c r="J19" s="255">
        <v>241.37114705366977</v>
      </c>
      <c r="K19" s="255">
        <v>230.59282252821924</v>
      </c>
      <c r="L19" s="255">
        <v>219.78980859494726</v>
      </c>
      <c r="M19" s="255">
        <v>208.97961498915245</v>
      </c>
      <c r="N19" s="255">
        <v>198.50613234762025</v>
      </c>
      <c r="O19" s="255">
        <v>195.06705156072391</v>
      </c>
      <c r="P19" s="255">
        <v>191.62796341630556</v>
      </c>
      <c r="Q19" s="255">
        <v>187.86185859761096</v>
      </c>
      <c r="R19" s="255">
        <v>184.42307347185084</v>
      </c>
      <c r="S19" s="255">
        <v>181.3337710457462</v>
      </c>
      <c r="T19" s="255">
        <v>177.56604003680545</v>
      </c>
      <c r="U19" s="255">
        <v>174.12768277241486</v>
      </c>
      <c r="V19" s="255">
        <v>170.68934699931677</v>
      </c>
      <c r="W19" s="255">
        <v>167.251034077724</v>
      </c>
      <c r="X19" s="255">
        <v>163.47927720412986</v>
      </c>
      <c r="Y19" s="255">
        <v>160.04125346833737</v>
      </c>
      <c r="Z19" s="255">
        <v>156.96008629197249</v>
      </c>
      <c r="AA19" s="255">
        <v>153.5224444365509</v>
      </c>
      <c r="AB19" s="255">
        <v>149.74865440841438</v>
      </c>
      <c r="AC19" s="255">
        <v>146.31134000532478</v>
      </c>
      <c r="AD19" s="255">
        <v>142.87410473914247</v>
      </c>
      <c r="AE19" s="255">
        <v>139.43695477639977</v>
      </c>
      <c r="AF19" s="255">
        <v>135.65735064893082</v>
      </c>
      <c r="AG19" s="255">
        <v>132.22045332129136</v>
      </c>
      <c r="AH19" s="255">
        <v>129.15171555556242</v>
      </c>
    </row>
    <row r="20" spans="2:39" ht="15" hidden="1" customHeight="1" x14ac:dyDescent="0.25">
      <c r="B20" s="40"/>
      <c r="C20" s="253"/>
      <c r="D20" s="256"/>
      <c r="E20" t="s">
        <v>22</v>
      </c>
      <c r="F20" s="255">
        <v>390.92859792000002</v>
      </c>
      <c r="G20" s="255">
        <v>386.91932356000001</v>
      </c>
      <c r="H20" s="255">
        <v>355.75385652566109</v>
      </c>
      <c r="I20" s="255">
        <v>309.92799463125499</v>
      </c>
      <c r="J20" s="255">
        <v>297.13649478514333</v>
      </c>
      <c r="K20" s="255">
        <v>284.32039820942248</v>
      </c>
      <c r="L20" s="255">
        <v>271.47673154677557</v>
      </c>
      <c r="M20" s="255">
        <v>258.60202207533877</v>
      </c>
      <c r="N20" s="255">
        <v>245.69218828113821</v>
      </c>
      <c r="O20" s="255">
        <v>241.2178785299694</v>
      </c>
      <c r="P20" s="255">
        <v>236.74774317902819</v>
      </c>
      <c r="Q20" s="255">
        <v>232.281944858175</v>
      </c>
      <c r="R20" s="255">
        <v>227.82065475625149</v>
      </c>
      <c r="S20" s="255">
        <v>223.3640531916453</v>
      </c>
      <c r="T20" s="255">
        <v>218.91233022911618</v>
      </c>
      <c r="U20" s="255">
        <v>214.46568634731594</v>
      </c>
      <c r="V20" s="255">
        <v>210.02433316193202</v>
      </c>
      <c r="W20" s="255">
        <v>205.5884942099384</v>
      </c>
      <c r="X20" s="255">
        <v>201.15840580106337</v>
      </c>
      <c r="Y20" s="255">
        <v>196.73431794329383</v>
      </c>
      <c r="Z20" s="255">
        <v>192.31649535003584</v>
      </c>
      <c r="AA20" s="255">
        <v>187.90521853746415</v>
      </c>
      <c r="AB20" s="255">
        <v>183.50078502162239</v>
      </c>
      <c r="AC20" s="255">
        <v>179.10351062601924</v>
      </c>
      <c r="AD20" s="255">
        <v>174.71373091180257</v>
      </c>
      <c r="AE20" s="255">
        <v>170.33180274413155</v>
      </c>
      <c r="AF20" s="255">
        <v>165.95810601012255</v>
      </c>
      <c r="AG20" s="255">
        <v>161.59304550576113</v>
      </c>
      <c r="AH20" s="255">
        <v>157.23705301149212</v>
      </c>
    </row>
    <row r="21" spans="2:39" ht="15" hidden="1" customHeight="1" x14ac:dyDescent="0.25">
      <c r="B21" s="40"/>
      <c r="C21" s="253"/>
      <c r="D21" s="256"/>
      <c r="E21" t="s">
        <v>129</v>
      </c>
      <c r="F21" s="255">
        <v>390.92859792000002</v>
      </c>
      <c r="G21" s="255">
        <v>386.91932356000001</v>
      </c>
      <c r="H21" s="255">
        <v>408.27509269213226</v>
      </c>
      <c r="I21" s="255">
        <v>402.30868347004071</v>
      </c>
      <c r="J21" s="255">
        <v>385.51586079042539</v>
      </c>
      <c r="K21" s="255">
        <v>368.74458887537446</v>
      </c>
      <c r="L21" s="255">
        <v>351.99714335973744</v>
      </c>
      <c r="M21" s="255">
        <v>335.27613195860403</v>
      </c>
      <c r="N21" s="255">
        <v>318.58455733589824</v>
      </c>
      <c r="O21" s="255">
        <v>316.40327814479258</v>
      </c>
      <c r="P21" s="255">
        <v>314.22199895368698</v>
      </c>
      <c r="Q21" s="255">
        <v>312.04071976258132</v>
      </c>
      <c r="R21" s="255">
        <v>309.85944057147566</v>
      </c>
      <c r="S21" s="255">
        <v>307.67816138037006</v>
      </c>
      <c r="T21" s="255">
        <v>305.4968821892644</v>
      </c>
      <c r="U21" s="255">
        <v>303.31560299815879</v>
      </c>
      <c r="V21" s="255">
        <v>301.13432380705314</v>
      </c>
      <c r="W21" s="255">
        <v>298.95304461594748</v>
      </c>
      <c r="X21" s="255">
        <v>296.77176542484187</v>
      </c>
      <c r="Y21" s="255">
        <v>294.59048623373621</v>
      </c>
      <c r="Z21" s="255">
        <v>292.40920704263056</v>
      </c>
      <c r="AA21" s="255">
        <v>290.22792785152495</v>
      </c>
      <c r="AB21" s="255">
        <v>288.04664866041929</v>
      </c>
      <c r="AC21" s="255">
        <v>285.86536946931369</v>
      </c>
      <c r="AD21" s="255">
        <v>283.68409027820803</v>
      </c>
      <c r="AE21" s="255">
        <v>281.50281108710237</v>
      </c>
      <c r="AF21" s="255">
        <v>279.32153189599677</v>
      </c>
      <c r="AG21" s="255">
        <v>277.14025270489111</v>
      </c>
      <c r="AH21" s="255">
        <v>274.95897351378562</v>
      </c>
    </row>
    <row r="22" spans="2:39" ht="15" hidden="1" customHeight="1" x14ac:dyDescent="0.25">
      <c r="B22" s="40"/>
      <c r="C22" s="253"/>
      <c r="D22" s="256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</row>
    <row r="23" spans="2:39" ht="15" hidden="1" customHeight="1" x14ac:dyDescent="0.25">
      <c r="B23" s="40"/>
      <c r="C23" s="253"/>
      <c r="D23" s="256"/>
      <c r="E23" s="1" t="s">
        <v>204</v>
      </c>
    </row>
    <row r="24" spans="2:39" ht="15" hidden="1" customHeight="1" x14ac:dyDescent="0.25">
      <c r="B24" s="40"/>
      <c r="C24" s="253"/>
      <c r="D24" s="256"/>
      <c r="F24" s="1">
        <v>2022</v>
      </c>
      <c r="G24" s="1">
        <v>2023</v>
      </c>
      <c r="H24" s="1">
        <v>2024</v>
      </c>
      <c r="I24" s="1">
        <v>2025</v>
      </c>
      <c r="J24" s="1">
        <v>2026</v>
      </c>
      <c r="K24" s="1">
        <v>2027</v>
      </c>
      <c r="L24" s="1">
        <v>2028</v>
      </c>
      <c r="M24" s="1">
        <v>2029</v>
      </c>
      <c r="N24" s="1">
        <v>2030</v>
      </c>
      <c r="O24" s="1">
        <v>2031</v>
      </c>
      <c r="P24" s="1">
        <v>2032</v>
      </c>
      <c r="Q24" s="1">
        <v>2033</v>
      </c>
      <c r="R24" s="1">
        <v>2034</v>
      </c>
      <c r="S24" s="1">
        <v>2035</v>
      </c>
      <c r="T24" s="1">
        <v>2036</v>
      </c>
      <c r="U24" s="1">
        <v>2037</v>
      </c>
      <c r="V24" s="1">
        <v>2038</v>
      </c>
      <c r="W24" s="1">
        <v>2039</v>
      </c>
      <c r="X24" s="1">
        <v>2040</v>
      </c>
      <c r="Y24" s="1">
        <v>2041</v>
      </c>
      <c r="Z24" s="1">
        <v>2042</v>
      </c>
      <c r="AA24" s="1">
        <v>2043</v>
      </c>
      <c r="AB24" s="1">
        <v>2044</v>
      </c>
      <c r="AC24" s="1">
        <v>2045</v>
      </c>
      <c r="AD24" s="1">
        <v>2046</v>
      </c>
      <c r="AE24" s="1">
        <v>2047</v>
      </c>
      <c r="AF24" s="1">
        <v>2048</v>
      </c>
      <c r="AG24" s="1">
        <v>2049</v>
      </c>
      <c r="AH24" s="1">
        <v>2050</v>
      </c>
    </row>
    <row r="25" spans="2:39" ht="15" hidden="1" customHeight="1" x14ac:dyDescent="0.25">
      <c r="B25" s="40"/>
      <c r="C25" s="253"/>
      <c r="D25" s="256"/>
      <c r="E25" t="s">
        <v>128</v>
      </c>
      <c r="F25" s="255">
        <v>363.00560831999996</v>
      </c>
      <c r="G25" s="255">
        <v>359.28270576</v>
      </c>
      <c r="H25" s="255">
        <v>296.61371857783774</v>
      </c>
      <c r="I25" s="255">
        <v>233.06201580269595</v>
      </c>
      <c r="J25" s="255">
        <v>223.52592824186164</v>
      </c>
      <c r="K25" s="255">
        <v>213.93361705171665</v>
      </c>
      <c r="L25" s="255">
        <v>204.43878828118483</v>
      </c>
      <c r="M25" s="255">
        <v>194.97230736956564</v>
      </c>
      <c r="N25" s="255">
        <v>184.17637377345832</v>
      </c>
      <c r="O25" s="255">
        <v>180.78164234122013</v>
      </c>
      <c r="P25" s="255">
        <v>177.38693995905294</v>
      </c>
      <c r="Q25" s="255">
        <v>175.28341381298176</v>
      </c>
      <c r="R25" s="255">
        <v>171.88751500714136</v>
      </c>
      <c r="S25" s="255">
        <v>167.11173623731906</v>
      </c>
      <c r="T25" s="255">
        <v>165.0146308592586</v>
      </c>
      <c r="U25" s="255">
        <v>161.61704270704513</v>
      </c>
      <c r="V25" s="255">
        <v>158.21936969968996</v>
      </c>
      <c r="W25" s="255">
        <v>154.82160646659736</v>
      </c>
      <c r="X25" s="255">
        <v>152.74039661062824</v>
      </c>
      <c r="Y25" s="255">
        <v>149.34149157082516</v>
      </c>
      <c r="Z25" s="255">
        <v>144.53359198893125</v>
      </c>
      <c r="AA25" s="255">
        <v>141.13317915182378</v>
      </c>
      <c r="AB25" s="255">
        <v>139.05999690128266</v>
      </c>
      <c r="AC25" s="255">
        <v>135.65829116781003</v>
      </c>
      <c r="AD25" s="255">
        <v>132.25627297414167</v>
      </c>
      <c r="AE25" s="255">
        <v>128.85391797265041</v>
      </c>
      <c r="AF25" s="255">
        <v>126.80369182032342</v>
      </c>
      <c r="AG25" s="255">
        <v>123.40033932706066</v>
      </c>
      <c r="AH25" s="255">
        <v>118.54336408357527</v>
      </c>
    </row>
    <row r="26" spans="2:39" ht="15" hidden="1" customHeight="1" x14ac:dyDescent="0.25">
      <c r="B26" s="40"/>
      <c r="C26" s="253"/>
      <c r="D26" s="256"/>
      <c r="E26" t="s">
        <v>22</v>
      </c>
      <c r="F26" s="255">
        <v>363.00560831999996</v>
      </c>
      <c r="G26" s="255">
        <v>359.28270576</v>
      </c>
      <c r="H26" s="255">
        <v>346.86121490666903</v>
      </c>
      <c r="I26" s="255">
        <v>311.35931967394174</v>
      </c>
      <c r="J26" s="255">
        <v>312.34993618268317</v>
      </c>
      <c r="K26" s="255">
        <v>313.43525911568241</v>
      </c>
      <c r="L26" s="255">
        <v>314.62673698841286</v>
      </c>
      <c r="M26" s="255">
        <v>315.93774105288139</v>
      </c>
      <c r="N26" s="255">
        <v>317.38398663385573</v>
      </c>
      <c r="O26" s="255">
        <v>315.22877081956847</v>
      </c>
      <c r="P26" s="255">
        <v>313.05748203439202</v>
      </c>
      <c r="Q26" s="255">
        <v>310.86949409375643</v>
      </c>
      <c r="R26" s="255">
        <v>308.66414785787623</v>
      </c>
      <c r="S26" s="255">
        <v>306.44074903486859</v>
      </c>
      <c r="T26" s="255">
        <v>304.19856580574526</v>
      </c>
      <c r="U26" s="255">
        <v>301.93682625421673</v>
      </c>
      <c r="V26" s="255">
        <v>299.65471558232468</v>
      </c>
      <c r="W26" s="255">
        <v>297.35137309078732</v>
      </c>
      <c r="X26" s="255">
        <v>295.02588890053846</v>
      </c>
      <c r="Y26" s="255">
        <v>292.67730038919456</v>
      </c>
      <c r="Z26" s="255">
        <v>290.30458831311864</v>
      </c>
      <c r="AA26" s="255">
        <v>287.90667258222277</v>
      </c>
      <c r="AB26" s="255">
        <v>285.48240765069221</v>
      </c>
      <c r="AC26" s="255">
        <v>283.03057748226229</v>
      </c>
      <c r="AD26" s="255">
        <v>280.54989004352262</v>
      </c>
      <c r="AE26" s="255">
        <v>278.0389712728113</v>
      </c>
      <c r="AF26" s="255">
        <v>275.49635846549313</v>
      </c>
      <c r="AG26" s="255">
        <v>272.92049300865665</v>
      </c>
      <c r="AH26" s="255">
        <v>270.30971238933148</v>
      </c>
    </row>
    <row r="27" spans="2:39" ht="15" hidden="1" customHeight="1" x14ac:dyDescent="0.25">
      <c r="B27" s="40"/>
      <c r="C27" s="253"/>
      <c r="D27" s="256"/>
      <c r="E27" t="s">
        <v>129</v>
      </c>
      <c r="F27" s="255">
        <v>363.00560831999996</v>
      </c>
      <c r="G27" s="255">
        <v>359.28270576</v>
      </c>
      <c r="H27" s="255">
        <v>379.25035399347507</v>
      </c>
      <c r="I27" s="255">
        <v>374.56405741115378</v>
      </c>
      <c r="J27" s="255">
        <v>367.44224457016668</v>
      </c>
      <c r="K27" s="255">
        <v>360.23520635731757</v>
      </c>
      <c r="L27" s="255">
        <v>352.93394347118038</v>
      </c>
      <c r="M27" s="255">
        <v>345.52814335474199</v>
      </c>
      <c r="N27" s="255">
        <v>338.00593157316615</v>
      </c>
      <c r="O27" s="255">
        <v>335.69167845563851</v>
      </c>
      <c r="P27" s="255">
        <v>333.37742533811058</v>
      </c>
      <c r="Q27" s="255">
        <v>331.06317222058283</v>
      </c>
      <c r="R27" s="255">
        <v>328.7489191030549</v>
      </c>
      <c r="S27" s="255">
        <v>326.43466598552715</v>
      </c>
      <c r="T27" s="255">
        <v>324.12041286799922</v>
      </c>
      <c r="U27" s="255">
        <v>321.80615975047152</v>
      </c>
      <c r="V27" s="255">
        <v>319.4919066329436</v>
      </c>
      <c r="W27" s="255">
        <v>317.1776535154159</v>
      </c>
      <c r="X27" s="255">
        <v>314.86340039788792</v>
      </c>
      <c r="Y27" s="255">
        <v>312.54914728036022</v>
      </c>
      <c r="Z27" s="255">
        <v>310.23489416283229</v>
      </c>
      <c r="AA27" s="255">
        <v>307.92064104530454</v>
      </c>
      <c r="AB27" s="255">
        <v>305.60638792777684</v>
      </c>
      <c r="AC27" s="255">
        <v>303.29213481024891</v>
      </c>
      <c r="AD27" s="255">
        <v>300.97788169272121</v>
      </c>
      <c r="AE27" s="255">
        <v>298.66362857519323</v>
      </c>
      <c r="AF27" s="255">
        <v>296.3493754576653</v>
      </c>
      <c r="AG27" s="255">
        <v>294.0351223401376</v>
      </c>
      <c r="AH27" s="255">
        <v>291.72086922260991</v>
      </c>
    </row>
    <row r="28" spans="2:39" ht="15" hidden="1" customHeight="1" x14ac:dyDescent="0.25">
      <c r="B28" s="40"/>
      <c r="C28" s="253"/>
      <c r="D28" s="253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</row>
    <row r="29" spans="2:39" ht="15" hidden="1" customHeight="1" x14ac:dyDescent="0.25">
      <c r="B29" s="40"/>
      <c r="C29" s="253"/>
      <c r="D29" s="253"/>
      <c r="E29" s="1" t="s">
        <v>205</v>
      </c>
      <c r="F29" s="1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</row>
    <row r="30" spans="2:39" ht="15" hidden="1" customHeight="1" x14ac:dyDescent="0.25">
      <c r="B30" s="40"/>
      <c r="C30" s="253"/>
      <c r="D30" s="253"/>
      <c r="E30" s="1"/>
      <c r="F30" s="1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</row>
    <row r="31" spans="2:39" ht="15" hidden="1" customHeight="1" x14ac:dyDescent="0.25">
      <c r="B31" s="40"/>
      <c r="C31" s="253"/>
      <c r="D31" s="142" t="s">
        <v>64</v>
      </c>
      <c r="E31" s="61" t="s">
        <v>65</v>
      </c>
      <c r="F31" s="258" t="s">
        <v>66</v>
      </c>
      <c r="G31" s="258" t="s">
        <v>67</v>
      </c>
      <c r="H31" s="258" t="s">
        <v>68</v>
      </c>
      <c r="I31" s="259" t="s">
        <v>69</v>
      </c>
      <c r="J31" s="257"/>
      <c r="K31" s="260"/>
      <c r="L31" s="18"/>
      <c r="M31" s="261"/>
      <c r="N31" s="18"/>
      <c r="O31" s="18"/>
      <c r="P31" s="18"/>
      <c r="Q31" s="18"/>
      <c r="R31" s="18"/>
      <c r="S31" s="18"/>
      <c r="T31" s="18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</row>
    <row r="32" spans="2:39" ht="15" hidden="1" customHeight="1" x14ac:dyDescent="0.25">
      <c r="B32" s="40"/>
      <c r="C32" s="253"/>
      <c r="D32" s="142"/>
      <c r="E32" s="262" t="s">
        <v>206</v>
      </c>
      <c r="F32" s="263" t="s">
        <v>207</v>
      </c>
      <c r="G32" s="263" t="s">
        <v>179</v>
      </c>
      <c r="H32" s="263" t="s">
        <v>71</v>
      </c>
      <c r="I32" s="264" t="s">
        <v>72</v>
      </c>
      <c r="J32" s="257"/>
      <c r="K32" s="260"/>
      <c r="L32" s="18"/>
      <c r="M32" s="261"/>
      <c r="N32" s="18"/>
      <c r="O32" s="18"/>
      <c r="P32" s="18"/>
      <c r="Q32" s="18"/>
      <c r="R32" s="18"/>
      <c r="S32" s="18"/>
      <c r="T32" s="18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</row>
    <row r="33" spans="2:39" ht="15" hidden="1" customHeight="1" x14ac:dyDescent="0.25">
      <c r="B33" s="40"/>
      <c r="C33" s="253"/>
      <c r="D33" s="142"/>
      <c r="E33" s="265" t="s">
        <v>208</v>
      </c>
      <c r="F33" s="266" t="s">
        <v>209</v>
      </c>
      <c r="G33" s="266" t="s">
        <v>179</v>
      </c>
      <c r="H33" s="266" t="s">
        <v>71</v>
      </c>
      <c r="I33" s="267" t="s">
        <v>72</v>
      </c>
      <c r="J33" s="257"/>
      <c r="K33" s="260"/>
      <c r="L33" s="18"/>
      <c r="M33" s="260"/>
      <c r="N33" s="18"/>
      <c r="O33" s="18"/>
      <c r="P33" s="18"/>
      <c r="Q33" s="18"/>
      <c r="R33" s="18"/>
      <c r="S33" s="18"/>
      <c r="T33" s="18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</row>
    <row r="34" spans="2:39" ht="15" hidden="1" customHeight="1" x14ac:dyDescent="0.25">
      <c r="B34" s="40"/>
      <c r="C34" s="253"/>
      <c r="D34" s="142"/>
      <c r="E34" s="268" t="s">
        <v>210</v>
      </c>
      <c r="F34" s="269" t="s">
        <v>211</v>
      </c>
      <c r="G34" s="269" t="s">
        <v>179</v>
      </c>
      <c r="H34" s="269" t="s">
        <v>71</v>
      </c>
      <c r="I34" s="270" t="s">
        <v>72</v>
      </c>
      <c r="J34" s="257"/>
      <c r="K34" s="260"/>
      <c r="L34" s="18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</row>
    <row r="35" spans="2:39" ht="15" hidden="1" customHeight="1" x14ac:dyDescent="0.25">
      <c r="B35" s="40"/>
      <c r="C35" s="253"/>
      <c r="D35" s="142"/>
      <c r="E35" s="265" t="s">
        <v>212</v>
      </c>
      <c r="F35" s="266" t="s">
        <v>213</v>
      </c>
      <c r="G35" s="266" t="s">
        <v>179</v>
      </c>
      <c r="H35" s="266" t="s">
        <v>71</v>
      </c>
      <c r="I35" s="267" t="s">
        <v>72</v>
      </c>
      <c r="J35" s="257"/>
      <c r="K35" s="260"/>
      <c r="L35" s="18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</row>
    <row r="36" spans="2:39" ht="15" hidden="1" customHeight="1" x14ac:dyDescent="0.25">
      <c r="B36" s="40"/>
      <c r="C36" s="253"/>
      <c r="D36" s="142"/>
      <c r="E36" s="271" t="s">
        <v>214</v>
      </c>
      <c r="F36" s="272" t="s">
        <v>215</v>
      </c>
      <c r="G36" s="272" t="s">
        <v>179</v>
      </c>
      <c r="H36" s="272" t="s">
        <v>71</v>
      </c>
      <c r="I36" s="273" t="s">
        <v>72</v>
      </c>
      <c r="J36" s="257"/>
      <c r="K36" s="260"/>
      <c r="L36" s="18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</row>
    <row r="37" spans="2:39" ht="15" hidden="1" customHeight="1" x14ac:dyDescent="0.25">
      <c r="C37" s="253"/>
      <c r="D37" s="253"/>
      <c r="E37" s="1"/>
      <c r="F37" s="1"/>
      <c r="G37" s="257"/>
      <c r="H37" s="257"/>
      <c r="I37" s="257"/>
      <c r="J37" s="257"/>
      <c r="K37" s="260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</row>
    <row r="38" spans="2:39" ht="15" hidden="1" customHeight="1" x14ac:dyDescent="0.25">
      <c r="B38" s="79" t="s">
        <v>80</v>
      </c>
      <c r="C38" s="253"/>
      <c r="D38" s="80" t="s">
        <v>81</v>
      </c>
      <c r="E38" s="81"/>
      <c r="F38" s="81"/>
      <c r="G38" s="81"/>
      <c r="H38" s="81"/>
      <c r="I38" s="82"/>
      <c r="J38" s="15"/>
      <c r="K38" s="15" t="s">
        <v>83</v>
      </c>
      <c r="L38" s="15"/>
      <c r="M38" s="87" t="str">
        <f>'[1]Financial and CRP Inputs'!$B$5</f>
        <v>R&amp;D</v>
      </c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</row>
    <row r="39" spans="2:39" ht="15" hidden="1" customHeight="1" x14ac:dyDescent="0.25">
      <c r="B39" s="79"/>
      <c r="C39" s="253"/>
      <c r="D39" s="88" t="s">
        <v>84</v>
      </c>
      <c r="E39" s="89"/>
      <c r="F39" s="89"/>
      <c r="G39" s="89"/>
      <c r="H39" s="89"/>
      <c r="I39" s="90">
        <v>0.02</v>
      </c>
      <c r="J39" s="15"/>
      <c r="K39" s="15"/>
      <c r="L39" s="15"/>
      <c r="M39" s="15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</row>
    <row r="40" spans="2:39" ht="15" hidden="1" customHeight="1" x14ac:dyDescent="0.25">
      <c r="B40" s="79"/>
      <c r="C40" s="253"/>
      <c r="D40" s="15"/>
      <c r="E40" s="15"/>
      <c r="F40" s="15"/>
      <c r="G40" s="91"/>
      <c r="H40" s="91"/>
      <c r="I40" s="15"/>
      <c r="J40" s="15"/>
      <c r="K40" s="15"/>
      <c r="L40" s="15"/>
      <c r="M40" s="15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</row>
    <row r="41" spans="2:39" ht="15" hidden="1" customHeight="1" x14ac:dyDescent="0.25">
      <c r="B41" s="79"/>
      <c r="C41" s="253"/>
      <c r="D41" s="92" t="s">
        <v>85</v>
      </c>
      <c r="E41" s="93"/>
      <c r="F41" s="94"/>
      <c r="G41" s="15"/>
      <c r="H41" s="95"/>
      <c r="I41" s="96">
        <v>1</v>
      </c>
      <c r="J41" s="15"/>
      <c r="K41" s="15"/>
      <c r="L41" s="15"/>
      <c r="M41" s="15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</row>
    <row r="42" spans="2:39" ht="15" hidden="1" customHeight="1" x14ac:dyDescent="0.25">
      <c r="B42" s="79"/>
      <c r="C42" s="253"/>
      <c r="D42" s="98" t="s">
        <v>8</v>
      </c>
      <c r="E42" s="99" t="s">
        <v>87</v>
      </c>
      <c r="F42" s="100" t="s">
        <v>216</v>
      </c>
      <c r="G42" s="101" t="s">
        <v>88</v>
      </c>
      <c r="H42" s="15"/>
      <c r="I42" s="15"/>
      <c r="J42" s="15"/>
      <c r="K42" s="15"/>
      <c r="L42" s="15"/>
      <c r="M42" s="15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</row>
    <row r="43" spans="2:39" ht="15" hidden="1" customHeight="1" x14ac:dyDescent="0.25">
      <c r="B43" s="79"/>
      <c r="C43" s="253"/>
      <c r="D43" s="102" t="s">
        <v>89</v>
      </c>
      <c r="E43" s="103" t="s">
        <v>90</v>
      </c>
      <c r="F43" s="104"/>
      <c r="G43" s="105"/>
      <c r="H43" s="15"/>
      <c r="I43" s="15"/>
      <c r="J43" s="15"/>
      <c r="K43" s="15"/>
      <c r="L43" s="15"/>
      <c r="M43" s="15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</row>
    <row r="44" spans="2:39" ht="15" hidden="1" customHeight="1" x14ac:dyDescent="0.25">
      <c r="B44" s="79"/>
      <c r="C44" s="253"/>
      <c r="D44" s="106">
        <v>0</v>
      </c>
      <c r="E44" s="108">
        <v>1</v>
      </c>
      <c r="F44" s="108">
        <v>0.8</v>
      </c>
      <c r="G44" s="274">
        <v>0.19999999999999996</v>
      </c>
      <c r="H44" s="15"/>
      <c r="I44" s="15"/>
      <c r="J44" s="15"/>
      <c r="K44" s="15"/>
      <c r="L44" s="15"/>
      <c r="M44" s="15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</row>
    <row r="45" spans="2:39" ht="15" hidden="1" customHeight="1" x14ac:dyDescent="0.25">
      <c r="B45" s="79"/>
      <c r="C45" s="253"/>
      <c r="D45" s="110">
        <v>1</v>
      </c>
      <c r="E45" s="275">
        <v>0</v>
      </c>
      <c r="F45" s="275">
        <v>0.8</v>
      </c>
      <c r="G45" s="276">
        <v>0.19999999999999996</v>
      </c>
      <c r="H45" s="15"/>
      <c r="I45" s="15"/>
      <c r="J45" s="15"/>
      <c r="K45" s="15"/>
      <c r="L45" s="15"/>
      <c r="M45" s="15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</row>
    <row r="46" spans="2:39" ht="15" hidden="1" customHeight="1" x14ac:dyDescent="0.25">
      <c r="B46" s="79"/>
      <c r="C46" s="253"/>
      <c r="D46" s="113">
        <v>2</v>
      </c>
      <c r="E46" s="277">
        <v>0</v>
      </c>
      <c r="F46" s="277">
        <v>0.8</v>
      </c>
      <c r="G46" s="278">
        <v>0.19999999999999996</v>
      </c>
      <c r="H46" s="15"/>
      <c r="I46" s="15"/>
      <c r="J46" s="15"/>
      <c r="K46" s="15"/>
      <c r="L46" s="15"/>
      <c r="M46" s="15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</row>
    <row r="47" spans="2:39" ht="15" hidden="1" customHeight="1" x14ac:dyDescent="0.25">
      <c r="B47" s="79"/>
      <c r="C47" s="253"/>
      <c r="D47" s="279"/>
      <c r="E47" s="15"/>
      <c r="F47" s="15"/>
      <c r="G47" s="15"/>
      <c r="H47" s="15"/>
      <c r="I47" s="15"/>
      <c r="J47" s="15"/>
      <c r="K47" s="15"/>
      <c r="L47" s="15"/>
      <c r="M47" s="15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</row>
    <row r="48" spans="2:39" s="15" customFormat="1" ht="14.25" customHeight="1" x14ac:dyDescent="0.2">
      <c r="B48" s="79"/>
      <c r="D48" s="142" t="s">
        <v>38</v>
      </c>
      <c r="G48" s="141">
        <v>2022</v>
      </c>
      <c r="H48" s="141">
        <v>2023</v>
      </c>
      <c r="I48" s="141">
        <v>2024</v>
      </c>
      <c r="J48" s="141">
        <v>2025</v>
      </c>
      <c r="K48" s="141">
        <v>2026</v>
      </c>
      <c r="L48" s="141">
        <v>2027</v>
      </c>
      <c r="M48" s="141">
        <v>2028</v>
      </c>
      <c r="N48" s="141">
        <v>2029</v>
      </c>
      <c r="O48" s="141">
        <v>2030</v>
      </c>
      <c r="P48" s="141">
        <v>2031</v>
      </c>
      <c r="Q48" s="141">
        <v>2032</v>
      </c>
      <c r="R48" s="141">
        <v>2033</v>
      </c>
      <c r="S48" s="141">
        <v>2034</v>
      </c>
      <c r="T48" s="141">
        <v>2035</v>
      </c>
      <c r="U48" s="141">
        <v>2036</v>
      </c>
      <c r="V48" s="141">
        <v>2037</v>
      </c>
      <c r="W48" s="141">
        <v>2038</v>
      </c>
      <c r="X48" s="141">
        <v>2039</v>
      </c>
      <c r="Y48" s="141">
        <v>2040</v>
      </c>
      <c r="Z48" s="141">
        <v>2041</v>
      </c>
      <c r="AA48" s="141">
        <v>2042</v>
      </c>
      <c r="AB48" s="141">
        <v>2043</v>
      </c>
      <c r="AC48" s="141">
        <v>2044</v>
      </c>
      <c r="AD48" s="141">
        <v>2045</v>
      </c>
      <c r="AE48" s="141">
        <v>2046</v>
      </c>
      <c r="AF48" s="141">
        <v>2047</v>
      </c>
      <c r="AG48" s="141">
        <v>2048</v>
      </c>
      <c r="AH48" s="141">
        <v>2049</v>
      </c>
      <c r="AI48" s="141">
        <v>2050</v>
      </c>
    </row>
    <row r="49" spans="2:39" s="15" customFormat="1" ht="14.25" customHeight="1" x14ac:dyDescent="0.2">
      <c r="B49" s="79"/>
      <c r="D49" s="142"/>
      <c r="E49" s="143" t="s">
        <v>125</v>
      </c>
      <c r="F49" s="143" t="s">
        <v>126</v>
      </c>
      <c r="G49" s="144">
        <f>IF($M$38="Market",'[1]WACC Calc'!F400,'[1]WACC Calc'!F864)</f>
        <v>2.5000000000000001E-2</v>
      </c>
      <c r="H49" s="144">
        <f>IF($M$38="Market",'[1]WACC Calc'!G400,'[1]WACC Calc'!G864)</f>
        <v>2.5000000000000001E-2</v>
      </c>
      <c r="I49" s="144">
        <f>IF($M$38="Market",'[1]WACC Calc'!H400,'[1]WACC Calc'!H864)</f>
        <v>2.5000000000000001E-2</v>
      </c>
      <c r="J49" s="144">
        <f>IF($M$38="Market",'[1]WACC Calc'!I400,'[1]WACC Calc'!I864)</f>
        <v>2.5000000000000001E-2</v>
      </c>
      <c r="K49" s="144">
        <f>IF($M$38="Market",'[1]WACC Calc'!J400,'[1]WACC Calc'!J864)</f>
        <v>2.5000000000000001E-2</v>
      </c>
      <c r="L49" s="144">
        <f>IF($M$38="Market",'[1]WACC Calc'!K400,'[1]WACC Calc'!K864)</f>
        <v>2.5000000000000001E-2</v>
      </c>
      <c r="M49" s="144">
        <f>IF($M$38="Market",'[1]WACC Calc'!L400,'[1]WACC Calc'!L864)</f>
        <v>2.5000000000000001E-2</v>
      </c>
      <c r="N49" s="144">
        <f>IF($M$38="Market",'[1]WACC Calc'!M400,'[1]WACC Calc'!M864)</f>
        <v>2.5000000000000001E-2</v>
      </c>
      <c r="O49" s="144">
        <f>IF($M$38="Market",'[1]WACC Calc'!N400,'[1]WACC Calc'!N864)</f>
        <v>2.5000000000000001E-2</v>
      </c>
      <c r="P49" s="144">
        <f>IF($M$38="Market",'[1]WACC Calc'!O400,'[1]WACC Calc'!O864)</f>
        <v>2.5000000000000001E-2</v>
      </c>
      <c r="Q49" s="144">
        <f>IF($M$38="Market",'[1]WACC Calc'!P400,'[1]WACC Calc'!P864)</f>
        <v>2.5000000000000001E-2</v>
      </c>
      <c r="R49" s="144">
        <f>IF($M$38="Market",'[1]WACC Calc'!Q400,'[1]WACC Calc'!Q864)</f>
        <v>2.5000000000000001E-2</v>
      </c>
      <c r="S49" s="144">
        <f>IF($M$38="Market",'[1]WACC Calc'!R400,'[1]WACC Calc'!R864)</f>
        <v>2.5000000000000001E-2</v>
      </c>
      <c r="T49" s="144">
        <f>IF($M$38="Market",'[1]WACC Calc'!S400,'[1]WACC Calc'!S864)</f>
        <v>2.5000000000000001E-2</v>
      </c>
      <c r="U49" s="144">
        <f>IF($M$38="Market",'[1]WACC Calc'!T400,'[1]WACC Calc'!T864)</f>
        <v>2.5000000000000001E-2</v>
      </c>
      <c r="V49" s="144">
        <f>IF($M$38="Market",'[1]WACC Calc'!U400,'[1]WACC Calc'!U864)</f>
        <v>2.5000000000000001E-2</v>
      </c>
      <c r="W49" s="144">
        <f>IF($M$38="Market",'[1]WACC Calc'!V400,'[1]WACC Calc'!V864)</f>
        <v>2.5000000000000001E-2</v>
      </c>
      <c r="X49" s="144">
        <f>IF($M$38="Market",'[1]WACC Calc'!W400,'[1]WACC Calc'!W864)</f>
        <v>2.5000000000000001E-2</v>
      </c>
      <c r="Y49" s="144">
        <f>IF($M$38="Market",'[1]WACC Calc'!X400,'[1]WACC Calc'!X864)</f>
        <v>2.5000000000000001E-2</v>
      </c>
      <c r="Z49" s="144">
        <f>IF($M$38="Market",'[1]WACC Calc'!Y400,'[1]WACC Calc'!Y864)</f>
        <v>2.5000000000000001E-2</v>
      </c>
      <c r="AA49" s="144">
        <f>IF($M$38="Market",'[1]WACC Calc'!Z400,'[1]WACC Calc'!Z864)</f>
        <v>2.5000000000000001E-2</v>
      </c>
      <c r="AB49" s="144">
        <f>IF($M$38="Market",'[1]WACC Calc'!AA400,'[1]WACC Calc'!AA864)</f>
        <v>2.5000000000000001E-2</v>
      </c>
      <c r="AC49" s="144">
        <f>IF($M$38="Market",'[1]WACC Calc'!AB400,'[1]WACC Calc'!AB864)</f>
        <v>2.5000000000000001E-2</v>
      </c>
      <c r="AD49" s="144">
        <f>IF($M$38="Market",'[1]WACC Calc'!AC400,'[1]WACC Calc'!AC864)</f>
        <v>2.5000000000000001E-2</v>
      </c>
      <c r="AE49" s="144">
        <f>IF($M$38="Market",'[1]WACC Calc'!AD400,'[1]WACC Calc'!AD864)</f>
        <v>2.5000000000000001E-2</v>
      </c>
      <c r="AF49" s="144">
        <f>IF($M$38="Market",'[1]WACC Calc'!AE400,'[1]WACC Calc'!AE864)</f>
        <v>2.5000000000000001E-2</v>
      </c>
      <c r="AG49" s="144">
        <f>IF($M$38="Market",'[1]WACC Calc'!AF400,'[1]WACC Calc'!AF864)</f>
        <v>2.5000000000000001E-2</v>
      </c>
      <c r="AH49" s="144">
        <f>IF($M$38="Market",'[1]WACC Calc'!AG400,'[1]WACC Calc'!AG864)</f>
        <v>2.5000000000000001E-2</v>
      </c>
      <c r="AI49" s="144">
        <f>IF($M$38="Market",'[1]WACC Calc'!AH400,'[1]WACC Calc'!AH864)</f>
        <v>2.5000000000000001E-2</v>
      </c>
    </row>
    <row r="50" spans="2:39" s="15" customFormat="1" ht="14.25" hidden="1" customHeight="1" x14ac:dyDescent="0.2">
      <c r="B50" s="79"/>
      <c r="D50" s="142"/>
      <c r="E50" s="143" t="s">
        <v>127</v>
      </c>
      <c r="F50" s="143" t="s">
        <v>128</v>
      </c>
      <c r="G50" s="144">
        <f>IF($M$38="Market",'[1]WACC Calc'!F401,'[1]WACC Calc'!F865)</f>
        <v>7.0000000000000007E-2</v>
      </c>
      <c r="H50" s="144">
        <f>IF($M$38="Market",'[1]WACC Calc'!G401,'[1]WACC Calc'!G865)</f>
        <v>7.0000000000000007E-2</v>
      </c>
      <c r="I50" s="144">
        <f>IF($M$38="Market",'[1]WACC Calc'!H401,'[1]WACC Calc'!H865)</f>
        <v>7.0000000000000007E-2</v>
      </c>
      <c r="J50" s="144">
        <f>IF($M$38="Market",'[1]WACC Calc'!I401,'[1]WACC Calc'!I865)</f>
        <v>7.0000000000000007E-2</v>
      </c>
      <c r="K50" s="144">
        <f>IF($M$38="Market",'[1]WACC Calc'!J401,'[1]WACC Calc'!J865)</f>
        <v>7.0000000000000007E-2</v>
      </c>
      <c r="L50" s="144">
        <f>IF($M$38="Market",'[1]WACC Calc'!K401,'[1]WACC Calc'!K865)</f>
        <v>7.0000000000000007E-2</v>
      </c>
      <c r="M50" s="144">
        <f>IF($M$38="Market",'[1]WACC Calc'!L401,'[1]WACC Calc'!L865)</f>
        <v>7.0000000000000007E-2</v>
      </c>
      <c r="N50" s="144">
        <f>IF($M$38="Market",'[1]WACC Calc'!M401,'[1]WACC Calc'!M865)</f>
        <v>7.0000000000000007E-2</v>
      </c>
      <c r="O50" s="144">
        <f>IF($M$38="Market",'[1]WACC Calc'!N401,'[1]WACC Calc'!N865)</f>
        <v>7.0000000000000007E-2</v>
      </c>
      <c r="P50" s="144">
        <f>IF($M$38="Market",'[1]WACC Calc'!O401,'[1]WACC Calc'!O865)</f>
        <v>7.0000000000000007E-2</v>
      </c>
      <c r="Q50" s="144">
        <f>IF($M$38="Market",'[1]WACC Calc'!P401,'[1]WACC Calc'!P865)</f>
        <v>7.0000000000000007E-2</v>
      </c>
      <c r="R50" s="144">
        <f>IF($M$38="Market",'[1]WACC Calc'!Q401,'[1]WACC Calc'!Q865)</f>
        <v>7.0000000000000007E-2</v>
      </c>
      <c r="S50" s="144">
        <f>IF($M$38="Market",'[1]WACC Calc'!R401,'[1]WACC Calc'!R865)</f>
        <v>7.0000000000000007E-2</v>
      </c>
      <c r="T50" s="144">
        <f>IF($M$38="Market",'[1]WACC Calc'!S401,'[1]WACC Calc'!S865)</f>
        <v>7.0000000000000007E-2</v>
      </c>
      <c r="U50" s="144">
        <f>IF($M$38="Market",'[1]WACC Calc'!T401,'[1]WACC Calc'!T865)</f>
        <v>7.0000000000000007E-2</v>
      </c>
      <c r="V50" s="144">
        <f>IF($M$38="Market",'[1]WACC Calc'!U401,'[1]WACC Calc'!U865)</f>
        <v>7.0000000000000007E-2</v>
      </c>
      <c r="W50" s="144">
        <f>IF($M$38="Market",'[1]WACC Calc'!V401,'[1]WACC Calc'!V865)</f>
        <v>7.0000000000000007E-2</v>
      </c>
      <c r="X50" s="144">
        <f>IF($M$38="Market",'[1]WACC Calc'!W401,'[1]WACC Calc'!W865)</f>
        <v>7.0000000000000007E-2</v>
      </c>
      <c r="Y50" s="144">
        <f>IF($M$38="Market",'[1]WACC Calc'!X401,'[1]WACC Calc'!X865)</f>
        <v>7.0000000000000007E-2</v>
      </c>
      <c r="Z50" s="144">
        <f>IF($M$38="Market",'[1]WACC Calc'!Y401,'[1]WACC Calc'!Y865)</f>
        <v>7.0000000000000007E-2</v>
      </c>
      <c r="AA50" s="144">
        <f>IF($M$38="Market",'[1]WACC Calc'!Z401,'[1]WACC Calc'!Z865)</f>
        <v>7.0000000000000007E-2</v>
      </c>
      <c r="AB50" s="144">
        <f>IF($M$38="Market",'[1]WACC Calc'!AA401,'[1]WACC Calc'!AA865)</f>
        <v>7.0000000000000007E-2</v>
      </c>
      <c r="AC50" s="144">
        <f>IF($M$38="Market",'[1]WACC Calc'!AB401,'[1]WACC Calc'!AB865)</f>
        <v>7.0000000000000007E-2</v>
      </c>
      <c r="AD50" s="144">
        <f>IF($M$38="Market",'[1]WACC Calc'!AC401,'[1]WACC Calc'!AC865)</f>
        <v>7.0000000000000007E-2</v>
      </c>
      <c r="AE50" s="144">
        <f>IF($M$38="Market",'[1]WACC Calc'!AD401,'[1]WACC Calc'!AD865)</f>
        <v>7.0000000000000007E-2</v>
      </c>
      <c r="AF50" s="144">
        <f>IF($M$38="Market",'[1]WACC Calc'!AE401,'[1]WACC Calc'!AE865)</f>
        <v>7.0000000000000007E-2</v>
      </c>
      <c r="AG50" s="144">
        <f>IF($M$38="Market",'[1]WACC Calc'!AF401,'[1]WACC Calc'!AF865)</f>
        <v>7.0000000000000007E-2</v>
      </c>
      <c r="AH50" s="144">
        <f>IF($M$38="Market",'[1]WACC Calc'!AG401,'[1]WACC Calc'!AG865)</f>
        <v>7.0000000000000007E-2</v>
      </c>
      <c r="AI50" s="144">
        <f>IF($M$38="Market",'[1]WACC Calc'!AH401,'[1]WACC Calc'!AH865)</f>
        <v>7.0000000000000007E-2</v>
      </c>
    </row>
    <row r="51" spans="2:39" s="15" customFormat="1" ht="14.25" hidden="1" customHeight="1" x14ac:dyDescent="0.2">
      <c r="B51" s="79"/>
      <c r="D51" s="142"/>
      <c r="E51" s="143" t="s">
        <v>127</v>
      </c>
      <c r="F51" s="143" t="s">
        <v>22</v>
      </c>
      <c r="G51" s="144">
        <f>IF($M$38="Market",'[1]WACC Calc'!F402,'[1]WACC Calc'!F866)</f>
        <v>7.0000000000000007E-2</v>
      </c>
      <c r="H51" s="144">
        <f>IF($M$38="Market",'[1]WACC Calc'!G402,'[1]WACC Calc'!G866)</f>
        <v>7.0000000000000007E-2</v>
      </c>
      <c r="I51" s="144">
        <f>IF($M$38="Market",'[1]WACC Calc'!H402,'[1]WACC Calc'!H866)</f>
        <v>7.0000000000000007E-2</v>
      </c>
      <c r="J51" s="144">
        <f>IF($M$38="Market",'[1]WACC Calc'!I402,'[1]WACC Calc'!I866)</f>
        <v>7.0000000000000007E-2</v>
      </c>
      <c r="K51" s="144">
        <f>IF($M$38="Market",'[1]WACC Calc'!J402,'[1]WACC Calc'!J866)</f>
        <v>7.0000000000000007E-2</v>
      </c>
      <c r="L51" s="144">
        <f>IF($M$38="Market",'[1]WACC Calc'!K402,'[1]WACC Calc'!K866)</f>
        <v>7.0000000000000007E-2</v>
      </c>
      <c r="M51" s="144">
        <f>IF($M$38="Market",'[1]WACC Calc'!L402,'[1]WACC Calc'!L866)</f>
        <v>7.0000000000000007E-2</v>
      </c>
      <c r="N51" s="144">
        <f>IF($M$38="Market",'[1]WACC Calc'!M402,'[1]WACC Calc'!M866)</f>
        <v>7.0000000000000007E-2</v>
      </c>
      <c r="O51" s="144">
        <f>IF($M$38="Market",'[1]WACC Calc'!N402,'[1]WACC Calc'!N866)</f>
        <v>7.0000000000000007E-2</v>
      </c>
      <c r="P51" s="144">
        <f>IF($M$38="Market",'[1]WACC Calc'!O402,'[1]WACC Calc'!O866)</f>
        <v>7.0000000000000007E-2</v>
      </c>
      <c r="Q51" s="144">
        <f>IF($M$38="Market",'[1]WACC Calc'!P402,'[1]WACC Calc'!P866)</f>
        <v>7.0000000000000007E-2</v>
      </c>
      <c r="R51" s="144">
        <f>IF($M$38="Market",'[1]WACC Calc'!Q402,'[1]WACC Calc'!Q866)</f>
        <v>7.0000000000000007E-2</v>
      </c>
      <c r="S51" s="144">
        <f>IF($M$38="Market",'[1]WACC Calc'!R402,'[1]WACC Calc'!R866)</f>
        <v>7.0000000000000007E-2</v>
      </c>
      <c r="T51" s="144">
        <f>IF($M$38="Market",'[1]WACC Calc'!S402,'[1]WACC Calc'!S866)</f>
        <v>7.0000000000000007E-2</v>
      </c>
      <c r="U51" s="144">
        <f>IF($M$38="Market",'[1]WACC Calc'!T402,'[1]WACC Calc'!T866)</f>
        <v>7.0000000000000007E-2</v>
      </c>
      <c r="V51" s="144">
        <f>IF($M$38="Market",'[1]WACC Calc'!U402,'[1]WACC Calc'!U866)</f>
        <v>7.0000000000000007E-2</v>
      </c>
      <c r="W51" s="144">
        <f>IF($M$38="Market",'[1]WACC Calc'!V402,'[1]WACC Calc'!V866)</f>
        <v>7.0000000000000007E-2</v>
      </c>
      <c r="X51" s="144">
        <f>IF($M$38="Market",'[1]WACC Calc'!W402,'[1]WACC Calc'!W866)</f>
        <v>7.0000000000000007E-2</v>
      </c>
      <c r="Y51" s="144">
        <f>IF($M$38="Market",'[1]WACC Calc'!X402,'[1]WACC Calc'!X866)</f>
        <v>7.0000000000000007E-2</v>
      </c>
      <c r="Z51" s="144">
        <f>IF($M$38="Market",'[1]WACC Calc'!Y402,'[1]WACC Calc'!Y866)</f>
        <v>7.0000000000000007E-2</v>
      </c>
      <c r="AA51" s="144">
        <f>IF($M$38="Market",'[1]WACC Calc'!Z402,'[1]WACC Calc'!Z866)</f>
        <v>7.0000000000000007E-2</v>
      </c>
      <c r="AB51" s="144">
        <f>IF($M$38="Market",'[1]WACC Calc'!AA402,'[1]WACC Calc'!AA866)</f>
        <v>7.0000000000000007E-2</v>
      </c>
      <c r="AC51" s="144">
        <f>IF($M$38="Market",'[1]WACC Calc'!AB402,'[1]WACC Calc'!AB866)</f>
        <v>7.0000000000000007E-2</v>
      </c>
      <c r="AD51" s="144">
        <f>IF($M$38="Market",'[1]WACC Calc'!AC402,'[1]WACC Calc'!AC866)</f>
        <v>7.0000000000000007E-2</v>
      </c>
      <c r="AE51" s="144">
        <f>IF($M$38="Market",'[1]WACC Calc'!AD402,'[1]WACC Calc'!AD866)</f>
        <v>7.0000000000000007E-2</v>
      </c>
      <c r="AF51" s="144">
        <f>IF($M$38="Market",'[1]WACC Calc'!AE402,'[1]WACC Calc'!AE866)</f>
        <v>7.0000000000000007E-2</v>
      </c>
      <c r="AG51" s="144">
        <f>IF($M$38="Market",'[1]WACC Calc'!AF402,'[1]WACC Calc'!AF866)</f>
        <v>7.0000000000000007E-2</v>
      </c>
      <c r="AH51" s="144">
        <f>IF($M$38="Market",'[1]WACC Calc'!AG402,'[1]WACC Calc'!AG866)</f>
        <v>7.0000000000000007E-2</v>
      </c>
      <c r="AI51" s="144">
        <f>IF($M$38="Market",'[1]WACC Calc'!AH402,'[1]WACC Calc'!AH866)</f>
        <v>7.0000000000000007E-2</v>
      </c>
    </row>
    <row r="52" spans="2:39" s="15" customFormat="1" ht="14.25" hidden="1" customHeight="1" x14ac:dyDescent="0.2">
      <c r="B52" s="79"/>
      <c r="D52" s="142"/>
      <c r="E52" s="143" t="s">
        <v>127</v>
      </c>
      <c r="F52" s="143" t="s">
        <v>129</v>
      </c>
      <c r="G52" s="144">
        <f>IF($M$38="Market",'[1]WACC Calc'!F403,'[1]WACC Calc'!F867)</f>
        <v>7.0000000000000007E-2</v>
      </c>
      <c r="H52" s="144">
        <f>IF($M$38="Market",'[1]WACC Calc'!G403,'[1]WACC Calc'!G867)</f>
        <v>7.0000000000000007E-2</v>
      </c>
      <c r="I52" s="144">
        <f>IF($M$38="Market",'[1]WACC Calc'!H403,'[1]WACC Calc'!H867)</f>
        <v>7.0000000000000007E-2</v>
      </c>
      <c r="J52" s="144">
        <f>IF($M$38="Market",'[1]WACC Calc'!I403,'[1]WACC Calc'!I867)</f>
        <v>7.0000000000000007E-2</v>
      </c>
      <c r="K52" s="144">
        <f>IF($M$38="Market",'[1]WACC Calc'!J403,'[1]WACC Calc'!J867)</f>
        <v>7.0000000000000007E-2</v>
      </c>
      <c r="L52" s="144">
        <f>IF($M$38="Market",'[1]WACC Calc'!K403,'[1]WACC Calc'!K867)</f>
        <v>7.0000000000000007E-2</v>
      </c>
      <c r="M52" s="144">
        <f>IF($M$38="Market",'[1]WACC Calc'!L403,'[1]WACC Calc'!L867)</f>
        <v>7.0000000000000007E-2</v>
      </c>
      <c r="N52" s="144">
        <f>IF($M$38="Market",'[1]WACC Calc'!M403,'[1]WACC Calc'!M867)</f>
        <v>7.0000000000000007E-2</v>
      </c>
      <c r="O52" s="144">
        <f>IF($M$38="Market",'[1]WACC Calc'!N403,'[1]WACC Calc'!N867)</f>
        <v>7.0000000000000007E-2</v>
      </c>
      <c r="P52" s="144">
        <f>IF($M$38="Market",'[1]WACC Calc'!O403,'[1]WACC Calc'!O867)</f>
        <v>7.0000000000000007E-2</v>
      </c>
      <c r="Q52" s="144">
        <f>IF($M$38="Market",'[1]WACC Calc'!P403,'[1]WACC Calc'!P867)</f>
        <v>7.0000000000000007E-2</v>
      </c>
      <c r="R52" s="144">
        <f>IF($M$38="Market",'[1]WACC Calc'!Q403,'[1]WACC Calc'!Q867)</f>
        <v>7.0000000000000007E-2</v>
      </c>
      <c r="S52" s="144">
        <f>IF($M$38="Market",'[1]WACC Calc'!R403,'[1]WACC Calc'!R867)</f>
        <v>7.0000000000000007E-2</v>
      </c>
      <c r="T52" s="144">
        <f>IF($M$38="Market",'[1]WACC Calc'!S403,'[1]WACC Calc'!S867)</f>
        <v>7.0000000000000007E-2</v>
      </c>
      <c r="U52" s="144">
        <f>IF($M$38="Market",'[1]WACC Calc'!T403,'[1]WACC Calc'!T867)</f>
        <v>7.0000000000000007E-2</v>
      </c>
      <c r="V52" s="144">
        <f>IF($M$38="Market",'[1]WACC Calc'!U403,'[1]WACC Calc'!U867)</f>
        <v>7.0000000000000007E-2</v>
      </c>
      <c r="W52" s="144">
        <f>IF($M$38="Market",'[1]WACC Calc'!V403,'[1]WACC Calc'!V867)</f>
        <v>7.0000000000000007E-2</v>
      </c>
      <c r="X52" s="144">
        <f>IF($M$38="Market",'[1]WACC Calc'!W403,'[1]WACC Calc'!W867)</f>
        <v>7.0000000000000007E-2</v>
      </c>
      <c r="Y52" s="144">
        <f>IF($M$38="Market",'[1]WACC Calc'!X403,'[1]WACC Calc'!X867)</f>
        <v>7.0000000000000007E-2</v>
      </c>
      <c r="Z52" s="144">
        <f>IF($M$38="Market",'[1]WACC Calc'!Y403,'[1]WACC Calc'!Y867)</f>
        <v>7.0000000000000007E-2</v>
      </c>
      <c r="AA52" s="144">
        <f>IF($M$38="Market",'[1]WACC Calc'!Z403,'[1]WACC Calc'!Z867)</f>
        <v>7.0000000000000007E-2</v>
      </c>
      <c r="AB52" s="144">
        <f>IF($M$38="Market",'[1]WACC Calc'!AA403,'[1]WACC Calc'!AA867)</f>
        <v>7.0000000000000007E-2</v>
      </c>
      <c r="AC52" s="144">
        <f>IF($M$38="Market",'[1]WACC Calc'!AB403,'[1]WACC Calc'!AB867)</f>
        <v>7.0000000000000007E-2</v>
      </c>
      <c r="AD52" s="144">
        <f>IF($M$38="Market",'[1]WACC Calc'!AC403,'[1]WACC Calc'!AC867)</f>
        <v>7.0000000000000007E-2</v>
      </c>
      <c r="AE52" s="144">
        <f>IF($M$38="Market",'[1]WACC Calc'!AD403,'[1]WACC Calc'!AD867)</f>
        <v>7.0000000000000007E-2</v>
      </c>
      <c r="AF52" s="144">
        <f>IF($M$38="Market",'[1]WACC Calc'!AE403,'[1]WACC Calc'!AE867)</f>
        <v>7.0000000000000007E-2</v>
      </c>
      <c r="AG52" s="144">
        <f>IF($M$38="Market",'[1]WACC Calc'!AF403,'[1]WACC Calc'!AF867)</f>
        <v>7.0000000000000007E-2</v>
      </c>
      <c r="AH52" s="144">
        <f>IF($M$38="Market",'[1]WACC Calc'!AG403,'[1]WACC Calc'!AG867)</f>
        <v>7.0000000000000007E-2</v>
      </c>
      <c r="AI52" s="144">
        <f>IF($M$38="Market",'[1]WACC Calc'!AH403,'[1]WACC Calc'!AH867)</f>
        <v>7.0000000000000007E-2</v>
      </c>
    </row>
    <row r="53" spans="2:39" s="15" customFormat="1" ht="14.25" hidden="1" customHeight="1" x14ac:dyDescent="0.25">
      <c r="B53" s="79"/>
      <c r="D53" s="142"/>
      <c r="E53" s="143" t="s">
        <v>130</v>
      </c>
      <c r="F53" s="143" t="s">
        <v>128</v>
      </c>
      <c r="G53" s="145">
        <f>(1+G50)/(1+G$49) - 1</f>
        <v>4.3902439024390505E-2</v>
      </c>
      <c r="H53" s="145">
        <f t="shared" ref="H53:AI55" si="0">(1+H50)/(1+H$49) - 1</f>
        <v>4.3902439024390505E-2</v>
      </c>
      <c r="I53" s="145">
        <f t="shared" si="0"/>
        <v>4.3902439024390505E-2</v>
      </c>
      <c r="J53" s="145">
        <f t="shared" si="0"/>
        <v>4.3902439024390505E-2</v>
      </c>
      <c r="K53" s="145">
        <f t="shared" si="0"/>
        <v>4.3902439024390505E-2</v>
      </c>
      <c r="L53" s="145">
        <f t="shared" si="0"/>
        <v>4.3902439024390505E-2</v>
      </c>
      <c r="M53" s="145">
        <f t="shared" si="0"/>
        <v>4.3902439024390505E-2</v>
      </c>
      <c r="N53" s="145">
        <f t="shared" si="0"/>
        <v>4.3902439024390505E-2</v>
      </c>
      <c r="O53" s="145">
        <f t="shared" si="0"/>
        <v>4.3902439024390505E-2</v>
      </c>
      <c r="P53" s="145">
        <f t="shared" si="0"/>
        <v>4.3902439024390505E-2</v>
      </c>
      <c r="Q53" s="145">
        <f t="shared" si="0"/>
        <v>4.3902439024390505E-2</v>
      </c>
      <c r="R53" s="145">
        <f t="shared" si="0"/>
        <v>4.3902439024390505E-2</v>
      </c>
      <c r="S53" s="145">
        <f t="shared" si="0"/>
        <v>4.3902439024390505E-2</v>
      </c>
      <c r="T53" s="145">
        <f t="shared" si="0"/>
        <v>4.3902439024390505E-2</v>
      </c>
      <c r="U53" s="145">
        <f t="shared" si="0"/>
        <v>4.3902439024390505E-2</v>
      </c>
      <c r="V53" s="145">
        <f t="shared" si="0"/>
        <v>4.3902439024390505E-2</v>
      </c>
      <c r="W53" s="145">
        <f t="shared" si="0"/>
        <v>4.3902439024390505E-2</v>
      </c>
      <c r="X53" s="145">
        <f t="shared" si="0"/>
        <v>4.3902439024390505E-2</v>
      </c>
      <c r="Y53" s="145">
        <f t="shared" si="0"/>
        <v>4.3902439024390505E-2</v>
      </c>
      <c r="Z53" s="145">
        <f t="shared" si="0"/>
        <v>4.3902439024390505E-2</v>
      </c>
      <c r="AA53" s="145">
        <f t="shared" si="0"/>
        <v>4.3902439024390505E-2</v>
      </c>
      <c r="AB53" s="145">
        <f t="shared" si="0"/>
        <v>4.3902439024390505E-2</v>
      </c>
      <c r="AC53" s="145">
        <f t="shared" si="0"/>
        <v>4.3902439024390505E-2</v>
      </c>
      <c r="AD53" s="145">
        <f t="shared" si="0"/>
        <v>4.3902439024390505E-2</v>
      </c>
      <c r="AE53" s="145">
        <f t="shared" si="0"/>
        <v>4.3902439024390505E-2</v>
      </c>
      <c r="AF53" s="145">
        <f t="shared" si="0"/>
        <v>4.3902439024390505E-2</v>
      </c>
      <c r="AG53" s="145">
        <f t="shared" si="0"/>
        <v>4.3902439024390505E-2</v>
      </c>
      <c r="AH53" s="145">
        <f t="shared" si="0"/>
        <v>4.3902439024390505E-2</v>
      </c>
      <c r="AI53" s="145">
        <f t="shared" si="0"/>
        <v>4.3902439024390505E-2</v>
      </c>
    </row>
    <row r="54" spans="2:39" s="15" customFormat="1" ht="14.25" hidden="1" customHeight="1" x14ac:dyDescent="0.25">
      <c r="B54" s="79"/>
      <c r="D54" s="142"/>
      <c r="E54" s="143" t="s">
        <v>130</v>
      </c>
      <c r="F54" s="143" t="s">
        <v>22</v>
      </c>
      <c r="G54" s="145">
        <f>(1+G51)/(1+G$49) - 1</f>
        <v>4.3902439024390505E-2</v>
      </c>
      <c r="H54" s="145">
        <f t="shared" si="0"/>
        <v>4.3902439024390505E-2</v>
      </c>
      <c r="I54" s="145">
        <f t="shared" si="0"/>
        <v>4.3902439024390505E-2</v>
      </c>
      <c r="J54" s="145">
        <f t="shared" si="0"/>
        <v>4.3902439024390505E-2</v>
      </c>
      <c r="K54" s="145">
        <f t="shared" si="0"/>
        <v>4.3902439024390505E-2</v>
      </c>
      <c r="L54" s="145">
        <f t="shared" si="0"/>
        <v>4.3902439024390505E-2</v>
      </c>
      <c r="M54" s="145">
        <f t="shared" si="0"/>
        <v>4.3902439024390505E-2</v>
      </c>
      <c r="N54" s="145">
        <f t="shared" si="0"/>
        <v>4.3902439024390505E-2</v>
      </c>
      <c r="O54" s="145">
        <f t="shared" si="0"/>
        <v>4.3902439024390505E-2</v>
      </c>
      <c r="P54" s="145">
        <f t="shared" si="0"/>
        <v>4.3902439024390505E-2</v>
      </c>
      <c r="Q54" s="145">
        <f t="shared" si="0"/>
        <v>4.3902439024390505E-2</v>
      </c>
      <c r="R54" s="145">
        <f t="shared" si="0"/>
        <v>4.3902439024390505E-2</v>
      </c>
      <c r="S54" s="145">
        <f t="shared" si="0"/>
        <v>4.3902439024390505E-2</v>
      </c>
      <c r="T54" s="145">
        <f t="shared" si="0"/>
        <v>4.3902439024390505E-2</v>
      </c>
      <c r="U54" s="145">
        <f t="shared" si="0"/>
        <v>4.3902439024390505E-2</v>
      </c>
      <c r="V54" s="145">
        <f t="shared" si="0"/>
        <v>4.3902439024390505E-2</v>
      </c>
      <c r="W54" s="145">
        <f t="shared" si="0"/>
        <v>4.3902439024390505E-2</v>
      </c>
      <c r="X54" s="145">
        <f t="shared" si="0"/>
        <v>4.3902439024390505E-2</v>
      </c>
      <c r="Y54" s="145">
        <f t="shared" si="0"/>
        <v>4.3902439024390505E-2</v>
      </c>
      <c r="Z54" s="145">
        <f t="shared" si="0"/>
        <v>4.3902439024390505E-2</v>
      </c>
      <c r="AA54" s="145">
        <f t="shared" si="0"/>
        <v>4.3902439024390505E-2</v>
      </c>
      <c r="AB54" s="145">
        <f t="shared" si="0"/>
        <v>4.3902439024390505E-2</v>
      </c>
      <c r="AC54" s="145">
        <f t="shared" si="0"/>
        <v>4.3902439024390505E-2</v>
      </c>
      <c r="AD54" s="145">
        <f t="shared" si="0"/>
        <v>4.3902439024390505E-2</v>
      </c>
      <c r="AE54" s="145">
        <f t="shared" si="0"/>
        <v>4.3902439024390505E-2</v>
      </c>
      <c r="AF54" s="145">
        <f t="shared" si="0"/>
        <v>4.3902439024390505E-2</v>
      </c>
      <c r="AG54" s="145">
        <f t="shared" si="0"/>
        <v>4.3902439024390505E-2</v>
      </c>
      <c r="AH54" s="145">
        <f t="shared" si="0"/>
        <v>4.3902439024390505E-2</v>
      </c>
      <c r="AI54" s="145">
        <f t="shared" si="0"/>
        <v>4.3902439024390505E-2</v>
      </c>
    </row>
    <row r="55" spans="2:39" s="15" customFormat="1" ht="14.25" hidden="1" customHeight="1" x14ac:dyDescent="0.25">
      <c r="B55" s="79"/>
      <c r="D55" s="142"/>
      <c r="E55" s="143" t="s">
        <v>130</v>
      </c>
      <c r="F55" s="143" t="s">
        <v>129</v>
      </c>
      <c r="G55" s="145">
        <f>(1+G52)/(1+G$49) - 1</f>
        <v>4.3902439024390505E-2</v>
      </c>
      <c r="H55" s="145">
        <f t="shared" si="0"/>
        <v>4.3902439024390505E-2</v>
      </c>
      <c r="I55" s="145">
        <f t="shared" si="0"/>
        <v>4.3902439024390505E-2</v>
      </c>
      <c r="J55" s="145">
        <f t="shared" si="0"/>
        <v>4.3902439024390505E-2</v>
      </c>
      <c r="K55" s="145">
        <f t="shared" si="0"/>
        <v>4.3902439024390505E-2</v>
      </c>
      <c r="L55" s="145">
        <f t="shared" si="0"/>
        <v>4.3902439024390505E-2</v>
      </c>
      <c r="M55" s="145">
        <f t="shared" si="0"/>
        <v>4.3902439024390505E-2</v>
      </c>
      <c r="N55" s="145">
        <f t="shared" si="0"/>
        <v>4.3902439024390505E-2</v>
      </c>
      <c r="O55" s="145">
        <f t="shared" si="0"/>
        <v>4.3902439024390505E-2</v>
      </c>
      <c r="P55" s="145">
        <f t="shared" si="0"/>
        <v>4.3902439024390505E-2</v>
      </c>
      <c r="Q55" s="145">
        <f t="shared" si="0"/>
        <v>4.3902439024390505E-2</v>
      </c>
      <c r="R55" s="145">
        <f t="shared" si="0"/>
        <v>4.3902439024390505E-2</v>
      </c>
      <c r="S55" s="145">
        <f t="shared" si="0"/>
        <v>4.3902439024390505E-2</v>
      </c>
      <c r="T55" s="145">
        <f t="shared" si="0"/>
        <v>4.3902439024390505E-2</v>
      </c>
      <c r="U55" s="145">
        <f t="shared" si="0"/>
        <v>4.3902439024390505E-2</v>
      </c>
      <c r="V55" s="145">
        <f t="shared" si="0"/>
        <v>4.3902439024390505E-2</v>
      </c>
      <c r="W55" s="145">
        <f t="shared" si="0"/>
        <v>4.3902439024390505E-2</v>
      </c>
      <c r="X55" s="145">
        <f t="shared" si="0"/>
        <v>4.3902439024390505E-2</v>
      </c>
      <c r="Y55" s="145">
        <f t="shared" si="0"/>
        <v>4.3902439024390505E-2</v>
      </c>
      <c r="Z55" s="145">
        <f t="shared" si="0"/>
        <v>4.3902439024390505E-2</v>
      </c>
      <c r="AA55" s="145">
        <f t="shared" si="0"/>
        <v>4.3902439024390505E-2</v>
      </c>
      <c r="AB55" s="145">
        <f t="shared" si="0"/>
        <v>4.3902439024390505E-2</v>
      </c>
      <c r="AC55" s="145">
        <f t="shared" si="0"/>
        <v>4.3902439024390505E-2</v>
      </c>
      <c r="AD55" s="145">
        <f t="shared" si="0"/>
        <v>4.3902439024390505E-2</v>
      </c>
      <c r="AE55" s="145">
        <f t="shared" si="0"/>
        <v>4.3902439024390505E-2</v>
      </c>
      <c r="AF55" s="145">
        <f t="shared" si="0"/>
        <v>4.3902439024390505E-2</v>
      </c>
      <c r="AG55" s="145">
        <f t="shared" si="0"/>
        <v>4.3902439024390505E-2</v>
      </c>
      <c r="AH55" s="145">
        <f t="shared" si="0"/>
        <v>4.3902439024390505E-2</v>
      </c>
      <c r="AI55" s="145">
        <f t="shared" si="0"/>
        <v>4.3902439024390505E-2</v>
      </c>
    </row>
    <row r="56" spans="2:39" s="15" customFormat="1" ht="14.25" hidden="1" customHeight="1" x14ac:dyDescent="0.2">
      <c r="B56" s="79"/>
      <c r="D56" s="142"/>
      <c r="E56" s="143" t="s">
        <v>131</v>
      </c>
      <c r="F56" s="143" t="s">
        <v>126</v>
      </c>
      <c r="G56" s="144">
        <f>IF($M$38="Market",'[1]WACC Calc'!F407,'[1]WACC Calc'!F871)</f>
        <v>6.5000000000000002E-2</v>
      </c>
      <c r="H56" s="144">
        <f>IF($M$38="Market",'[1]WACC Calc'!G407,'[1]WACC Calc'!G871)</f>
        <v>6.5000000000000002E-2</v>
      </c>
      <c r="I56" s="144">
        <f>IF($M$38="Market",'[1]WACC Calc'!H407,'[1]WACC Calc'!H871)</f>
        <v>6.5000000000000002E-2</v>
      </c>
      <c r="J56" s="144">
        <f>IF($M$38="Market",'[1]WACC Calc'!I407,'[1]WACC Calc'!I871)</f>
        <v>6.5000000000000002E-2</v>
      </c>
      <c r="K56" s="144">
        <f>IF($M$38="Market",'[1]WACC Calc'!J407,'[1]WACC Calc'!J871)</f>
        <v>6.5000000000000002E-2</v>
      </c>
      <c r="L56" s="144">
        <f>IF($M$38="Market",'[1]WACC Calc'!K407,'[1]WACC Calc'!K871)</f>
        <v>6.5000000000000002E-2</v>
      </c>
      <c r="M56" s="144">
        <f>IF($M$38="Market",'[1]WACC Calc'!L407,'[1]WACC Calc'!L871)</f>
        <v>6.5000000000000002E-2</v>
      </c>
      <c r="N56" s="144">
        <f>IF($M$38="Market",'[1]WACC Calc'!M407,'[1]WACC Calc'!M871)</f>
        <v>6.5000000000000002E-2</v>
      </c>
      <c r="O56" s="144">
        <f>IF($M$38="Market",'[1]WACC Calc'!N407,'[1]WACC Calc'!N871)</f>
        <v>6.5000000000000002E-2</v>
      </c>
      <c r="P56" s="144">
        <f>IF($M$38="Market",'[1]WACC Calc'!O407,'[1]WACC Calc'!O871)</f>
        <v>6.5000000000000002E-2</v>
      </c>
      <c r="Q56" s="144">
        <f>IF($M$38="Market",'[1]WACC Calc'!P407,'[1]WACC Calc'!P871)</f>
        <v>6.5000000000000002E-2</v>
      </c>
      <c r="R56" s="144">
        <f>IF($M$38="Market",'[1]WACC Calc'!Q407,'[1]WACC Calc'!Q871)</f>
        <v>6.5000000000000002E-2</v>
      </c>
      <c r="S56" s="144">
        <f>IF($M$38="Market",'[1]WACC Calc'!R407,'[1]WACC Calc'!R871)</f>
        <v>6.5000000000000002E-2</v>
      </c>
      <c r="T56" s="144">
        <f>IF($M$38="Market",'[1]WACC Calc'!S407,'[1]WACC Calc'!S871)</f>
        <v>6.5000000000000002E-2</v>
      </c>
      <c r="U56" s="144">
        <f>IF($M$38="Market",'[1]WACC Calc'!T407,'[1]WACC Calc'!T871)</f>
        <v>6.5000000000000002E-2</v>
      </c>
      <c r="V56" s="144">
        <f>IF($M$38="Market",'[1]WACC Calc'!U407,'[1]WACC Calc'!U871)</f>
        <v>6.5000000000000002E-2</v>
      </c>
      <c r="W56" s="144">
        <f>IF($M$38="Market",'[1]WACC Calc'!V407,'[1]WACC Calc'!V871)</f>
        <v>6.5000000000000002E-2</v>
      </c>
      <c r="X56" s="144">
        <f>IF($M$38="Market",'[1]WACC Calc'!W407,'[1]WACC Calc'!W871)</f>
        <v>6.5000000000000002E-2</v>
      </c>
      <c r="Y56" s="144">
        <f>IF($M$38="Market",'[1]WACC Calc'!X407,'[1]WACC Calc'!X871)</f>
        <v>6.5000000000000002E-2</v>
      </c>
      <c r="Z56" s="144">
        <f>IF($M$38="Market",'[1]WACC Calc'!Y407,'[1]WACC Calc'!Y871)</f>
        <v>6.5000000000000002E-2</v>
      </c>
      <c r="AA56" s="144">
        <f>IF($M$38="Market",'[1]WACC Calc'!Z407,'[1]WACC Calc'!Z871)</f>
        <v>6.5000000000000002E-2</v>
      </c>
      <c r="AB56" s="144">
        <f>IF($M$38="Market",'[1]WACC Calc'!AA407,'[1]WACC Calc'!AA871)</f>
        <v>6.5000000000000002E-2</v>
      </c>
      <c r="AC56" s="144">
        <f>IF($M$38="Market",'[1]WACC Calc'!AB407,'[1]WACC Calc'!AB871)</f>
        <v>6.5000000000000002E-2</v>
      </c>
      <c r="AD56" s="144">
        <f>IF($M$38="Market",'[1]WACC Calc'!AC407,'[1]WACC Calc'!AC871)</f>
        <v>6.5000000000000002E-2</v>
      </c>
      <c r="AE56" s="144">
        <f>IF($M$38="Market",'[1]WACC Calc'!AD407,'[1]WACC Calc'!AD871)</f>
        <v>6.5000000000000002E-2</v>
      </c>
      <c r="AF56" s="144">
        <f>IF($M$38="Market",'[1]WACC Calc'!AE407,'[1]WACC Calc'!AE871)</f>
        <v>6.5000000000000002E-2</v>
      </c>
      <c r="AG56" s="144">
        <f>IF($M$38="Market",'[1]WACC Calc'!AF407,'[1]WACC Calc'!AF871)</f>
        <v>6.5000000000000002E-2</v>
      </c>
      <c r="AH56" s="144">
        <f>IF($M$38="Market",'[1]WACC Calc'!AG407,'[1]WACC Calc'!AG871)</f>
        <v>6.5000000000000002E-2</v>
      </c>
      <c r="AI56" s="144">
        <f>IF($M$38="Market",'[1]WACC Calc'!AH407,'[1]WACC Calc'!AH871)</f>
        <v>6.5000000000000002E-2</v>
      </c>
    </row>
    <row r="57" spans="2:39" s="15" customFormat="1" ht="14.25" hidden="1" customHeight="1" x14ac:dyDescent="0.2">
      <c r="B57" s="79"/>
      <c r="D57" s="142"/>
      <c r="E57" s="143" t="s">
        <v>132</v>
      </c>
      <c r="F57" s="143" t="s">
        <v>128</v>
      </c>
      <c r="G57" s="144">
        <f>IF($M$38="Market",'[1]WACC Calc'!F408,'[1]WACC Calc'!F872)</f>
        <v>9.2499999999999999E-2</v>
      </c>
      <c r="H57" s="144">
        <f>IF($M$38="Market",'[1]WACC Calc'!G408,'[1]WACC Calc'!G872)</f>
        <v>9.2499999999999999E-2</v>
      </c>
      <c r="I57" s="144">
        <f>IF($M$38="Market",'[1]WACC Calc'!H408,'[1]WACC Calc'!H872)</f>
        <v>9.2499999999999999E-2</v>
      </c>
      <c r="J57" s="144">
        <f>IF($M$38="Market",'[1]WACC Calc'!I408,'[1]WACC Calc'!I872)</f>
        <v>9.2499999999999999E-2</v>
      </c>
      <c r="K57" s="144">
        <f>IF($M$38="Market",'[1]WACC Calc'!J408,'[1]WACC Calc'!J872)</f>
        <v>9.2499999999999999E-2</v>
      </c>
      <c r="L57" s="144">
        <f>IF($M$38="Market",'[1]WACC Calc'!K408,'[1]WACC Calc'!K872)</f>
        <v>9.2499999999999999E-2</v>
      </c>
      <c r="M57" s="144">
        <f>IF($M$38="Market",'[1]WACC Calc'!L408,'[1]WACC Calc'!L872)</f>
        <v>9.2499999999999999E-2</v>
      </c>
      <c r="N57" s="144">
        <f>IF($M$38="Market",'[1]WACC Calc'!M408,'[1]WACC Calc'!M872)</f>
        <v>9.2499999999999999E-2</v>
      </c>
      <c r="O57" s="144">
        <f>IF($M$38="Market",'[1]WACC Calc'!N408,'[1]WACC Calc'!N872)</f>
        <v>9.2499999999999999E-2</v>
      </c>
      <c r="P57" s="144">
        <f>IF($M$38="Market",'[1]WACC Calc'!O408,'[1]WACC Calc'!O872)</f>
        <v>9.2499999999999999E-2</v>
      </c>
      <c r="Q57" s="144">
        <f>IF($M$38="Market",'[1]WACC Calc'!P408,'[1]WACC Calc'!P872)</f>
        <v>9.2499999999999999E-2</v>
      </c>
      <c r="R57" s="144">
        <f>IF($M$38="Market",'[1]WACC Calc'!Q408,'[1]WACC Calc'!Q872)</f>
        <v>9.2499999999999999E-2</v>
      </c>
      <c r="S57" s="144">
        <f>IF($M$38="Market",'[1]WACC Calc'!R408,'[1]WACC Calc'!R872)</f>
        <v>9.2499999999999999E-2</v>
      </c>
      <c r="T57" s="144">
        <f>IF($M$38="Market",'[1]WACC Calc'!S408,'[1]WACC Calc'!S872)</f>
        <v>9.2499999999999999E-2</v>
      </c>
      <c r="U57" s="144">
        <f>IF($M$38="Market",'[1]WACC Calc'!T408,'[1]WACC Calc'!T872)</f>
        <v>9.2499999999999999E-2</v>
      </c>
      <c r="V57" s="144">
        <f>IF($M$38="Market",'[1]WACC Calc'!U408,'[1]WACC Calc'!U872)</f>
        <v>9.2499999999999999E-2</v>
      </c>
      <c r="W57" s="144">
        <f>IF($M$38="Market",'[1]WACC Calc'!V408,'[1]WACC Calc'!V872)</f>
        <v>9.2499999999999999E-2</v>
      </c>
      <c r="X57" s="144">
        <f>IF($M$38="Market",'[1]WACC Calc'!W408,'[1]WACC Calc'!W872)</f>
        <v>9.2499999999999999E-2</v>
      </c>
      <c r="Y57" s="144">
        <f>IF($M$38="Market",'[1]WACC Calc'!X408,'[1]WACC Calc'!X872)</f>
        <v>9.2499999999999999E-2</v>
      </c>
      <c r="Z57" s="144">
        <f>IF($M$38="Market",'[1]WACC Calc'!Y408,'[1]WACC Calc'!Y872)</f>
        <v>9.2499999999999999E-2</v>
      </c>
      <c r="AA57" s="144">
        <f>IF($M$38="Market",'[1]WACC Calc'!Z408,'[1]WACC Calc'!Z872)</f>
        <v>9.2499999999999999E-2</v>
      </c>
      <c r="AB57" s="144">
        <f>IF($M$38="Market",'[1]WACC Calc'!AA408,'[1]WACC Calc'!AA872)</f>
        <v>9.2499999999999999E-2</v>
      </c>
      <c r="AC57" s="144">
        <f>IF($M$38="Market",'[1]WACC Calc'!AB408,'[1]WACC Calc'!AB872)</f>
        <v>9.2499999999999999E-2</v>
      </c>
      <c r="AD57" s="144">
        <f>IF($M$38="Market",'[1]WACC Calc'!AC408,'[1]WACC Calc'!AC872)</f>
        <v>9.2499999999999999E-2</v>
      </c>
      <c r="AE57" s="144">
        <f>IF($M$38="Market",'[1]WACC Calc'!AD408,'[1]WACC Calc'!AD872)</f>
        <v>9.2499999999999999E-2</v>
      </c>
      <c r="AF57" s="144">
        <f>IF($M$38="Market",'[1]WACC Calc'!AE408,'[1]WACC Calc'!AE872)</f>
        <v>9.2499999999999999E-2</v>
      </c>
      <c r="AG57" s="144">
        <f>IF($M$38="Market",'[1]WACC Calc'!AF408,'[1]WACC Calc'!AF872)</f>
        <v>9.2499999999999999E-2</v>
      </c>
      <c r="AH57" s="144">
        <f>IF($M$38="Market",'[1]WACC Calc'!AG408,'[1]WACC Calc'!AG872)</f>
        <v>9.2499999999999999E-2</v>
      </c>
      <c r="AI57" s="144">
        <f>IF($M$38="Market",'[1]WACC Calc'!AH408,'[1]WACC Calc'!AH872)</f>
        <v>9.2499999999999999E-2</v>
      </c>
    </row>
    <row r="58" spans="2:39" s="15" customFormat="1" ht="14.25" hidden="1" customHeight="1" x14ac:dyDescent="0.2">
      <c r="B58" s="79"/>
      <c r="D58" s="142"/>
      <c r="E58" s="143" t="s">
        <v>132</v>
      </c>
      <c r="F58" s="143" t="s">
        <v>22</v>
      </c>
      <c r="G58" s="144">
        <f>IF($M$38="Market",'[1]WACC Calc'!F409,'[1]WACC Calc'!F873)</f>
        <v>9.2499999999999999E-2</v>
      </c>
      <c r="H58" s="144">
        <f>IF($M$38="Market",'[1]WACC Calc'!G409,'[1]WACC Calc'!G873)</f>
        <v>9.2499999999999999E-2</v>
      </c>
      <c r="I58" s="144">
        <f>IF($M$38="Market",'[1]WACC Calc'!H409,'[1]WACC Calc'!H873)</f>
        <v>9.2499999999999999E-2</v>
      </c>
      <c r="J58" s="144">
        <f>IF($M$38="Market",'[1]WACC Calc'!I409,'[1]WACC Calc'!I873)</f>
        <v>9.2499999999999999E-2</v>
      </c>
      <c r="K58" s="144">
        <f>IF($M$38="Market",'[1]WACC Calc'!J409,'[1]WACC Calc'!J873)</f>
        <v>9.2499999999999999E-2</v>
      </c>
      <c r="L58" s="144">
        <f>IF($M$38="Market",'[1]WACC Calc'!K409,'[1]WACC Calc'!K873)</f>
        <v>9.2499999999999999E-2</v>
      </c>
      <c r="M58" s="144">
        <f>IF($M$38="Market",'[1]WACC Calc'!L409,'[1]WACC Calc'!L873)</f>
        <v>9.2499999999999999E-2</v>
      </c>
      <c r="N58" s="144">
        <f>IF($M$38="Market",'[1]WACC Calc'!M409,'[1]WACC Calc'!M873)</f>
        <v>9.2499999999999999E-2</v>
      </c>
      <c r="O58" s="144">
        <f>IF($M$38="Market",'[1]WACC Calc'!N409,'[1]WACC Calc'!N873)</f>
        <v>9.2499999999999999E-2</v>
      </c>
      <c r="P58" s="144">
        <f>IF($M$38="Market",'[1]WACC Calc'!O409,'[1]WACC Calc'!O873)</f>
        <v>9.2499999999999999E-2</v>
      </c>
      <c r="Q58" s="144">
        <f>IF($M$38="Market",'[1]WACC Calc'!P409,'[1]WACC Calc'!P873)</f>
        <v>9.2499999999999999E-2</v>
      </c>
      <c r="R58" s="144">
        <f>IF($M$38="Market",'[1]WACC Calc'!Q409,'[1]WACC Calc'!Q873)</f>
        <v>9.2499999999999999E-2</v>
      </c>
      <c r="S58" s="144">
        <f>IF($M$38="Market",'[1]WACC Calc'!R409,'[1]WACC Calc'!R873)</f>
        <v>9.2499999999999999E-2</v>
      </c>
      <c r="T58" s="144">
        <f>IF($M$38="Market",'[1]WACC Calc'!S409,'[1]WACC Calc'!S873)</f>
        <v>9.2499999999999999E-2</v>
      </c>
      <c r="U58" s="144">
        <f>IF($M$38="Market",'[1]WACC Calc'!T409,'[1]WACC Calc'!T873)</f>
        <v>9.2499999999999999E-2</v>
      </c>
      <c r="V58" s="144">
        <f>IF($M$38="Market",'[1]WACC Calc'!U409,'[1]WACC Calc'!U873)</f>
        <v>9.2499999999999999E-2</v>
      </c>
      <c r="W58" s="144">
        <f>IF($M$38="Market",'[1]WACC Calc'!V409,'[1]WACC Calc'!V873)</f>
        <v>9.2499999999999999E-2</v>
      </c>
      <c r="X58" s="144">
        <f>IF($M$38="Market",'[1]WACC Calc'!W409,'[1]WACC Calc'!W873)</f>
        <v>9.2499999999999999E-2</v>
      </c>
      <c r="Y58" s="144">
        <f>IF($M$38="Market",'[1]WACC Calc'!X409,'[1]WACC Calc'!X873)</f>
        <v>9.2499999999999999E-2</v>
      </c>
      <c r="Z58" s="144">
        <f>IF($M$38="Market",'[1]WACC Calc'!Y409,'[1]WACC Calc'!Y873)</f>
        <v>9.2499999999999999E-2</v>
      </c>
      <c r="AA58" s="144">
        <f>IF($M$38="Market",'[1]WACC Calc'!Z409,'[1]WACC Calc'!Z873)</f>
        <v>9.2499999999999999E-2</v>
      </c>
      <c r="AB58" s="144">
        <f>IF($M$38="Market",'[1]WACC Calc'!AA409,'[1]WACC Calc'!AA873)</f>
        <v>9.2499999999999999E-2</v>
      </c>
      <c r="AC58" s="144">
        <f>IF($M$38="Market",'[1]WACC Calc'!AB409,'[1]WACC Calc'!AB873)</f>
        <v>9.2499999999999999E-2</v>
      </c>
      <c r="AD58" s="144">
        <f>IF($M$38="Market",'[1]WACC Calc'!AC409,'[1]WACC Calc'!AC873)</f>
        <v>9.2499999999999999E-2</v>
      </c>
      <c r="AE58" s="144">
        <f>IF($M$38="Market",'[1]WACC Calc'!AD409,'[1]WACC Calc'!AD873)</f>
        <v>9.2499999999999999E-2</v>
      </c>
      <c r="AF58" s="144">
        <f>IF($M$38="Market",'[1]WACC Calc'!AE409,'[1]WACC Calc'!AE873)</f>
        <v>9.2499999999999999E-2</v>
      </c>
      <c r="AG58" s="144">
        <f>IF($M$38="Market",'[1]WACC Calc'!AF409,'[1]WACC Calc'!AF873)</f>
        <v>9.2499999999999999E-2</v>
      </c>
      <c r="AH58" s="144">
        <f>IF($M$38="Market",'[1]WACC Calc'!AG409,'[1]WACC Calc'!AG873)</f>
        <v>9.2499999999999999E-2</v>
      </c>
      <c r="AI58" s="144">
        <f>IF($M$38="Market",'[1]WACC Calc'!AH409,'[1]WACC Calc'!AH873)</f>
        <v>9.2499999999999999E-2</v>
      </c>
    </row>
    <row r="59" spans="2:39" s="15" customFormat="1" ht="14.25" hidden="1" customHeight="1" x14ac:dyDescent="0.2">
      <c r="B59" s="79"/>
      <c r="D59" s="142"/>
      <c r="E59" s="143" t="s">
        <v>132</v>
      </c>
      <c r="F59" s="143" t="s">
        <v>129</v>
      </c>
      <c r="G59" s="144">
        <f>IF($M$38="Market",'[1]WACC Calc'!F410,'[1]WACC Calc'!F874)</f>
        <v>9.2499999999999999E-2</v>
      </c>
      <c r="H59" s="144">
        <f>IF($M$38="Market",'[1]WACC Calc'!G410,'[1]WACC Calc'!G874)</f>
        <v>9.2499999999999999E-2</v>
      </c>
      <c r="I59" s="144">
        <f>IF($M$38="Market",'[1]WACC Calc'!H410,'[1]WACC Calc'!H874)</f>
        <v>9.2499999999999999E-2</v>
      </c>
      <c r="J59" s="144">
        <f>IF($M$38="Market",'[1]WACC Calc'!I410,'[1]WACC Calc'!I874)</f>
        <v>9.2499999999999999E-2</v>
      </c>
      <c r="K59" s="144">
        <f>IF($M$38="Market",'[1]WACC Calc'!J410,'[1]WACC Calc'!J874)</f>
        <v>9.2499999999999999E-2</v>
      </c>
      <c r="L59" s="144">
        <f>IF($M$38="Market",'[1]WACC Calc'!K410,'[1]WACC Calc'!K874)</f>
        <v>9.2499999999999999E-2</v>
      </c>
      <c r="M59" s="144">
        <f>IF($M$38="Market",'[1]WACC Calc'!L410,'[1]WACC Calc'!L874)</f>
        <v>9.2499999999999999E-2</v>
      </c>
      <c r="N59" s="144">
        <f>IF($M$38="Market",'[1]WACC Calc'!M410,'[1]WACC Calc'!M874)</f>
        <v>9.2499999999999999E-2</v>
      </c>
      <c r="O59" s="144">
        <f>IF($M$38="Market",'[1]WACC Calc'!N410,'[1]WACC Calc'!N874)</f>
        <v>9.2499999999999999E-2</v>
      </c>
      <c r="P59" s="144">
        <f>IF($M$38="Market",'[1]WACC Calc'!O410,'[1]WACC Calc'!O874)</f>
        <v>9.2499999999999999E-2</v>
      </c>
      <c r="Q59" s="144">
        <f>IF($M$38="Market",'[1]WACC Calc'!P410,'[1]WACC Calc'!P874)</f>
        <v>9.2499999999999999E-2</v>
      </c>
      <c r="R59" s="144">
        <f>IF($M$38="Market",'[1]WACC Calc'!Q410,'[1]WACC Calc'!Q874)</f>
        <v>9.2499999999999999E-2</v>
      </c>
      <c r="S59" s="144">
        <f>IF($M$38="Market",'[1]WACC Calc'!R410,'[1]WACC Calc'!R874)</f>
        <v>9.2499999999999999E-2</v>
      </c>
      <c r="T59" s="144">
        <f>IF($M$38="Market",'[1]WACC Calc'!S410,'[1]WACC Calc'!S874)</f>
        <v>9.2499999999999999E-2</v>
      </c>
      <c r="U59" s="144">
        <f>IF($M$38="Market",'[1]WACC Calc'!T410,'[1]WACC Calc'!T874)</f>
        <v>9.2499999999999999E-2</v>
      </c>
      <c r="V59" s="144">
        <f>IF($M$38="Market",'[1]WACC Calc'!U410,'[1]WACC Calc'!U874)</f>
        <v>9.2499999999999999E-2</v>
      </c>
      <c r="W59" s="144">
        <f>IF($M$38="Market",'[1]WACC Calc'!V410,'[1]WACC Calc'!V874)</f>
        <v>9.2499999999999999E-2</v>
      </c>
      <c r="X59" s="144">
        <f>IF($M$38="Market",'[1]WACC Calc'!W410,'[1]WACC Calc'!W874)</f>
        <v>9.2499999999999999E-2</v>
      </c>
      <c r="Y59" s="144">
        <f>IF($M$38="Market",'[1]WACC Calc'!X410,'[1]WACC Calc'!X874)</f>
        <v>9.2499999999999999E-2</v>
      </c>
      <c r="Z59" s="144">
        <f>IF($M$38="Market",'[1]WACC Calc'!Y410,'[1]WACC Calc'!Y874)</f>
        <v>9.2499999999999999E-2</v>
      </c>
      <c r="AA59" s="144">
        <f>IF($M$38="Market",'[1]WACC Calc'!Z410,'[1]WACC Calc'!Z874)</f>
        <v>9.2499999999999999E-2</v>
      </c>
      <c r="AB59" s="144">
        <f>IF($M$38="Market",'[1]WACC Calc'!AA410,'[1]WACC Calc'!AA874)</f>
        <v>9.2499999999999999E-2</v>
      </c>
      <c r="AC59" s="144">
        <f>IF($M$38="Market",'[1]WACC Calc'!AB410,'[1]WACC Calc'!AB874)</f>
        <v>9.2499999999999999E-2</v>
      </c>
      <c r="AD59" s="144">
        <f>IF($M$38="Market",'[1]WACC Calc'!AC410,'[1]WACC Calc'!AC874)</f>
        <v>9.2499999999999999E-2</v>
      </c>
      <c r="AE59" s="144">
        <f>IF($M$38="Market",'[1]WACC Calc'!AD410,'[1]WACC Calc'!AD874)</f>
        <v>9.2499999999999999E-2</v>
      </c>
      <c r="AF59" s="144">
        <f>IF($M$38="Market",'[1]WACC Calc'!AE410,'[1]WACC Calc'!AE874)</f>
        <v>9.2499999999999999E-2</v>
      </c>
      <c r="AG59" s="144">
        <f>IF($M$38="Market",'[1]WACC Calc'!AF410,'[1]WACC Calc'!AF874)</f>
        <v>9.2499999999999999E-2</v>
      </c>
      <c r="AH59" s="144">
        <f>IF($M$38="Market",'[1]WACC Calc'!AG410,'[1]WACC Calc'!AG874)</f>
        <v>9.2499999999999999E-2</v>
      </c>
      <c r="AI59" s="144">
        <f>IF($M$38="Market",'[1]WACC Calc'!AH410,'[1]WACC Calc'!AH874)</f>
        <v>9.2499999999999999E-2</v>
      </c>
    </row>
    <row r="60" spans="2:39" s="15" customFormat="1" ht="14.25" hidden="1" customHeight="1" x14ac:dyDescent="0.25">
      <c r="B60" s="79"/>
      <c r="D60" s="142"/>
      <c r="E60" s="143" t="s">
        <v>133</v>
      </c>
      <c r="F60" s="143" t="s">
        <v>128</v>
      </c>
      <c r="G60" s="145">
        <f>(1+G57)/(1+G$49) - 1</f>
        <v>6.5853658536585424E-2</v>
      </c>
      <c r="H60" s="145">
        <f t="shared" ref="H60:AI62" si="1">(1+H57)/(1+H$49) - 1</f>
        <v>6.5853658536585424E-2</v>
      </c>
      <c r="I60" s="145">
        <f t="shared" si="1"/>
        <v>6.5853658536585424E-2</v>
      </c>
      <c r="J60" s="145">
        <f t="shared" si="1"/>
        <v>6.5853658536585424E-2</v>
      </c>
      <c r="K60" s="145">
        <f t="shared" si="1"/>
        <v>6.5853658536585424E-2</v>
      </c>
      <c r="L60" s="145">
        <f t="shared" si="1"/>
        <v>6.5853658536585424E-2</v>
      </c>
      <c r="M60" s="145">
        <f t="shared" si="1"/>
        <v>6.5853658536585424E-2</v>
      </c>
      <c r="N60" s="145">
        <f t="shared" si="1"/>
        <v>6.5853658536585424E-2</v>
      </c>
      <c r="O60" s="145">
        <f t="shared" si="1"/>
        <v>6.5853658536585424E-2</v>
      </c>
      <c r="P60" s="145">
        <f t="shared" si="1"/>
        <v>6.5853658536585424E-2</v>
      </c>
      <c r="Q60" s="145">
        <f t="shared" si="1"/>
        <v>6.5853658536585424E-2</v>
      </c>
      <c r="R60" s="145">
        <f t="shared" si="1"/>
        <v>6.5853658536585424E-2</v>
      </c>
      <c r="S60" s="145">
        <f t="shared" si="1"/>
        <v>6.5853658536585424E-2</v>
      </c>
      <c r="T60" s="145">
        <f t="shared" si="1"/>
        <v>6.5853658536585424E-2</v>
      </c>
      <c r="U60" s="145">
        <f t="shared" si="1"/>
        <v>6.5853658536585424E-2</v>
      </c>
      <c r="V60" s="145">
        <f t="shared" si="1"/>
        <v>6.5853658536585424E-2</v>
      </c>
      <c r="W60" s="145">
        <f t="shared" si="1"/>
        <v>6.5853658536585424E-2</v>
      </c>
      <c r="X60" s="145">
        <f t="shared" si="1"/>
        <v>6.5853658536585424E-2</v>
      </c>
      <c r="Y60" s="145">
        <f t="shared" si="1"/>
        <v>6.5853658536585424E-2</v>
      </c>
      <c r="Z60" s="145">
        <f t="shared" si="1"/>
        <v>6.5853658536585424E-2</v>
      </c>
      <c r="AA60" s="145">
        <f t="shared" si="1"/>
        <v>6.5853658536585424E-2</v>
      </c>
      <c r="AB60" s="145">
        <f t="shared" si="1"/>
        <v>6.5853658536585424E-2</v>
      </c>
      <c r="AC60" s="145">
        <f t="shared" si="1"/>
        <v>6.5853658536585424E-2</v>
      </c>
      <c r="AD60" s="145">
        <f t="shared" si="1"/>
        <v>6.5853658536585424E-2</v>
      </c>
      <c r="AE60" s="145">
        <f t="shared" si="1"/>
        <v>6.5853658536585424E-2</v>
      </c>
      <c r="AF60" s="145">
        <f t="shared" si="1"/>
        <v>6.5853658536585424E-2</v>
      </c>
      <c r="AG60" s="145">
        <f t="shared" si="1"/>
        <v>6.5853658536585424E-2</v>
      </c>
      <c r="AH60" s="145">
        <f t="shared" si="1"/>
        <v>6.5853658536585424E-2</v>
      </c>
      <c r="AI60" s="145">
        <f t="shared" si="1"/>
        <v>6.5853658536585424E-2</v>
      </c>
    </row>
    <row r="61" spans="2:39" s="15" customFormat="1" ht="14.25" hidden="1" customHeight="1" x14ac:dyDescent="0.25">
      <c r="B61" s="79"/>
      <c r="D61" s="142"/>
      <c r="E61" s="143" t="s">
        <v>133</v>
      </c>
      <c r="F61" s="143" t="s">
        <v>22</v>
      </c>
      <c r="G61" s="145">
        <f>(1+G58)/(1+G$49) - 1</f>
        <v>6.5853658536585424E-2</v>
      </c>
      <c r="H61" s="145">
        <f t="shared" si="1"/>
        <v>6.5853658536585424E-2</v>
      </c>
      <c r="I61" s="145">
        <f t="shared" si="1"/>
        <v>6.5853658536585424E-2</v>
      </c>
      <c r="J61" s="145">
        <f t="shared" si="1"/>
        <v>6.5853658536585424E-2</v>
      </c>
      <c r="K61" s="145">
        <f t="shared" si="1"/>
        <v>6.5853658536585424E-2</v>
      </c>
      <c r="L61" s="145">
        <f t="shared" si="1"/>
        <v>6.5853658536585424E-2</v>
      </c>
      <c r="M61" s="145">
        <f t="shared" si="1"/>
        <v>6.5853658536585424E-2</v>
      </c>
      <c r="N61" s="145">
        <f t="shared" si="1"/>
        <v>6.5853658536585424E-2</v>
      </c>
      <c r="O61" s="145">
        <f t="shared" si="1"/>
        <v>6.5853658536585424E-2</v>
      </c>
      <c r="P61" s="145">
        <f t="shared" si="1"/>
        <v>6.5853658536585424E-2</v>
      </c>
      <c r="Q61" s="145">
        <f t="shared" si="1"/>
        <v>6.5853658536585424E-2</v>
      </c>
      <c r="R61" s="145">
        <f t="shared" si="1"/>
        <v>6.5853658536585424E-2</v>
      </c>
      <c r="S61" s="145">
        <f t="shared" si="1"/>
        <v>6.5853658536585424E-2</v>
      </c>
      <c r="T61" s="145">
        <f t="shared" si="1"/>
        <v>6.5853658536585424E-2</v>
      </c>
      <c r="U61" s="145">
        <f t="shared" si="1"/>
        <v>6.5853658536585424E-2</v>
      </c>
      <c r="V61" s="145">
        <f t="shared" si="1"/>
        <v>6.5853658536585424E-2</v>
      </c>
      <c r="W61" s="145">
        <f t="shared" si="1"/>
        <v>6.5853658536585424E-2</v>
      </c>
      <c r="X61" s="145">
        <f t="shared" si="1"/>
        <v>6.5853658536585424E-2</v>
      </c>
      <c r="Y61" s="145">
        <f t="shared" si="1"/>
        <v>6.5853658536585424E-2</v>
      </c>
      <c r="Z61" s="145">
        <f t="shared" si="1"/>
        <v>6.5853658536585424E-2</v>
      </c>
      <c r="AA61" s="145">
        <f t="shared" si="1"/>
        <v>6.5853658536585424E-2</v>
      </c>
      <c r="AB61" s="145">
        <f t="shared" si="1"/>
        <v>6.5853658536585424E-2</v>
      </c>
      <c r="AC61" s="145">
        <f t="shared" si="1"/>
        <v>6.5853658536585424E-2</v>
      </c>
      <c r="AD61" s="145">
        <f t="shared" si="1"/>
        <v>6.5853658536585424E-2</v>
      </c>
      <c r="AE61" s="145">
        <f t="shared" si="1"/>
        <v>6.5853658536585424E-2</v>
      </c>
      <c r="AF61" s="145">
        <f t="shared" si="1"/>
        <v>6.5853658536585424E-2</v>
      </c>
      <c r="AG61" s="145">
        <f t="shared" si="1"/>
        <v>6.5853658536585424E-2</v>
      </c>
      <c r="AH61" s="145">
        <f t="shared" si="1"/>
        <v>6.5853658536585424E-2</v>
      </c>
      <c r="AI61" s="145">
        <f t="shared" si="1"/>
        <v>6.5853658536585424E-2</v>
      </c>
    </row>
    <row r="62" spans="2:39" s="15" customFormat="1" ht="14.25" hidden="1" customHeight="1" x14ac:dyDescent="0.25">
      <c r="B62" s="79"/>
      <c r="D62" s="142"/>
      <c r="E62" s="143" t="s">
        <v>133</v>
      </c>
      <c r="F62" s="143" t="s">
        <v>129</v>
      </c>
      <c r="G62" s="145">
        <f>(1+G59)/(1+G$49) - 1</f>
        <v>6.5853658536585424E-2</v>
      </c>
      <c r="H62" s="145">
        <f t="shared" si="1"/>
        <v>6.5853658536585424E-2</v>
      </c>
      <c r="I62" s="145">
        <f t="shared" si="1"/>
        <v>6.5853658536585424E-2</v>
      </c>
      <c r="J62" s="145">
        <f t="shared" si="1"/>
        <v>6.5853658536585424E-2</v>
      </c>
      <c r="K62" s="145">
        <f t="shared" si="1"/>
        <v>6.5853658536585424E-2</v>
      </c>
      <c r="L62" s="145">
        <f t="shared" si="1"/>
        <v>6.5853658536585424E-2</v>
      </c>
      <c r="M62" s="145">
        <f t="shared" si="1"/>
        <v>6.5853658536585424E-2</v>
      </c>
      <c r="N62" s="145">
        <f t="shared" si="1"/>
        <v>6.5853658536585424E-2</v>
      </c>
      <c r="O62" s="145">
        <f t="shared" si="1"/>
        <v>6.5853658536585424E-2</v>
      </c>
      <c r="P62" s="145">
        <f t="shared" si="1"/>
        <v>6.5853658536585424E-2</v>
      </c>
      <c r="Q62" s="145">
        <f t="shared" si="1"/>
        <v>6.5853658536585424E-2</v>
      </c>
      <c r="R62" s="145">
        <f t="shared" si="1"/>
        <v>6.5853658536585424E-2</v>
      </c>
      <c r="S62" s="145">
        <f t="shared" si="1"/>
        <v>6.5853658536585424E-2</v>
      </c>
      <c r="T62" s="145">
        <f t="shared" si="1"/>
        <v>6.5853658536585424E-2</v>
      </c>
      <c r="U62" s="145">
        <f t="shared" si="1"/>
        <v>6.5853658536585424E-2</v>
      </c>
      <c r="V62" s="145">
        <f t="shared" si="1"/>
        <v>6.5853658536585424E-2</v>
      </c>
      <c r="W62" s="145">
        <f t="shared" si="1"/>
        <v>6.5853658536585424E-2</v>
      </c>
      <c r="X62" s="145">
        <f t="shared" si="1"/>
        <v>6.5853658536585424E-2</v>
      </c>
      <c r="Y62" s="145">
        <f t="shared" si="1"/>
        <v>6.5853658536585424E-2</v>
      </c>
      <c r="Z62" s="145">
        <f t="shared" si="1"/>
        <v>6.5853658536585424E-2</v>
      </c>
      <c r="AA62" s="145">
        <f t="shared" si="1"/>
        <v>6.5853658536585424E-2</v>
      </c>
      <c r="AB62" s="145">
        <f t="shared" si="1"/>
        <v>6.5853658536585424E-2</v>
      </c>
      <c r="AC62" s="145">
        <f t="shared" si="1"/>
        <v>6.5853658536585424E-2</v>
      </c>
      <c r="AD62" s="145">
        <f t="shared" si="1"/>
        <v>6.5853658536585424E-2</v>
      </c>
      <c r="AE62" s="145">
        <f t="shared" si="1"/>
        <v>6.5853658536585424E-2</v>
      </c>
      <c r="AF62" s="145">
        <f t="shared" si="1"/>
        <v>6.5853658536585424E-2</v>
      </c>
      <c r="AG62" s="145">
        <f t="shared" si="1"/>
        <v>6.5853658536585424E-2</v>
      </c>
      <c r="AH62" s="145">
        <f t="shared" si="1"/>
        <v>6.5853658536585424E-2</v>
      </c>
      <c r="AI62" s="145">
        <f t="shared" si="1"/>
        <v>6.5853658536585424E-2</v>
      </c>
    </row>
    <row r="63" spans="2:39" ht="15" hidden="1" customHeight="1" x14ac:dyDescent="0.25">
      <c r="B63" s="79"/>
      <c r="C63" s="253"/>
      <c r="D63" s="253"/>
      <c r="E63" s="1"/>
      <c r="F63" s="1"/>
      <c r="G63" s="257"/>
      <c r="H63" s="257"/>
      <c r="I63" s="257"/>
      <c r="J63" s="257"/>
      <c r="K63" s="260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</row>
    <row r="64" spans="2:39" ht="15" customHeight="1" x14ac:dyDescent="0.25">
      <c r="C64" s="253"/>
      <c r="D64" s="253"/>
      <c r="E64" s="1"/>
      <c r="F64" s="1"/>
      <c r="G64" s="257"/>
      <c r="H64" s="257"/>
      <c r="I64" s="257"/>
      <c r="J64" s="257"/>
      <c r="K64" s="260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</row>
    <row r="65" spans="2:73" s="15" customFormat="1" ht="14.25" customHeight="1" x14ac:dyDescent="0.2">
      <c r="C65" s="35" t="s">
        <v>138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6"/>
      <c r="S65" s="36"/>
      <c r="T65" s="36"/>
      <c r="U65" s="36"/>
      <c r="V65" s="36"/>
      <c r="W65" s="36"/>
      <c r="X65" s="36"/>
      <c r="Y65" s="36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</row>
    <row r="66" spans="2:73" s="15" customFormat="1" ht="14.25" customHeight="1" x14ac:dyDescent="0.2"/>
    <row r="67" spans="2:73" ht="15.75" hidden="1" thickBot="1" x14ac:dyDescent="0.3">
      <c r="D67" s="47" t="s">
        <v>217</v>
      </c>
    </row>
    <row r="68" spans="2:73" x14ac:dyDescent="0.25">
      <c r="D68" t="s">
        <v>218</v>
      </c>
    </row>
    <row r="69" spans="2:73" ht="27.75" x14ac:dyDescent="0.4">
      <c r="D69" s="170" t="s">
        <v>148</v>
      </c>
      <c r="G69" s="1">
        <v>2022</v>
      </c>
      <c r="H69" s="1">
        <v>2023</v>
      </c>
      <c r="I69" s="1">
        <v>2024</v>
      </c>
      <c r="J69" s="1">
        <v>2025</v>
      </c>
      <c r="K69" s="1">
        <v>2026</v>
      </c>
      <c r="L69" s="1">
        <v>2027</v>
      </c>
      <c r="M69" s="1">
        <v>2028</v>
      </c>
      <c r="N69" s="1">
        <v>2029</v>
      </c>
      <c r="O69" s="1">
        <v>2030</v>
      </c>
      <c r="P69" s="1">
        <v>2031</v>
      </c>
      <c r="Q69" s="1">
        <v>2032</v>
      </c>
      <c r="R69" s="1">
        <v>2033</v>
      </c>
      <c r="S69" s="1">
        <v>2034</v>
      </c>
      <c r="T69" s="1">
        <v>2035</v>
      </c>
      <c r="U69" s="1">
        <v>2036</v>
      </c>
      <c r="V69" s="1">
        <v>2037</v>
      </c>
      <c r="W69" s="1">
        <v>2038</v>
      </c>
      <c r="X69" s="1">
        <v>2039</v>
      </c>
      <c r="Y69" s="1">
        <v>2040</v>
      </c>
      <c r="Z69" s="1">
        <v>2041</v>
      </c>
      <c r="AA69" s="1">
        <v>2042</v>
      </c>
      <c r="AB69" s="1">
        <v>2043</v>
      </c>
      <c r="AC69" s="1">
        <v>2044</v>
      </c>
      <c r="AD69" s="1">
        <v>2045</v>
      </c>
      <c r="AE69" s="1">
        <v>2046</v>
      </c>
      <c r="AF69" s="1">
        <v>2047</v>
      </c>
      <c r="AG69" s="1">
        <v>2048</v>
      </c>
      <c r="AH69" s="1">
        <v>2049</v>
      </c>
      <c r="AI69" s="1">
        <v>2050</v>
      </c>
    </row>
    <row r="70" spans="2:73" ht="15" hidden="1" customHeight="1" x14ac:dyDescent="0.25">
      <c r="B70" s="153" t="s">
        <v>219</v>
      </c>
      <c r="D70" s="254" t="s">
        <v>149</v>
      </c>
      <c r="E70" s="280" t="s">
        <v>206</v>
      </c>
      <c r="F70" s="143" t="s">
        <v>128</v>
      </c>
      <c r="G70" s="281">
        <f>(G104+G155)*G$206</f>
        <v>1290.3512471521203</v>
      </c>
      <c r="H70" s="281">
        <f t="shared" ref="H70:AI70" si="2">(H104+H155)*H$206</f>
        <v>1278.1807523378366</v>
      </c>
      <c r="I70" s="281">
        <f t="shared" si="2"/>
        <v>1073.3103397431776</v>
      </c>
      <c r="J70" s="281">
        <f t="shared" si="2"/>
        <v>867.98842630218655</v>
      </c>
      <c r="K70" s="281">
        <f t="shared" si="2"/>
        <v>835.73001199070131</v>
      </c>
      <c r="L70" s="281">
        <f t="shared" si="2"/>
        <v>803.44283981380681</v>
      </c>
      <c r="M70" s="281">
        <f t="shared" si="2"/>
        <v>771.20552899124641</v>
      </c>
      <c r="N70" s="281">
        <f t="shared" si="2"/>
        <v>738.98271783584107</v>
      </c>
      <c r="O70" s="281">
        <f t="shared" si="2"/>
        <v>706.07990395138165</v>
      </c>
      <c r="P70" s="281">
        <f t="shared" si="2"/>
        <v>695.43162989427628</v>
      </c>
      <c r="Q70" s="281">
        <f t="shared" si="2"/>
        <v>684.78337069601332</v>
      </c>
      <c r="R70" s="281">
        <f t="shared" si="2"/>
        <v>674.79553617813144</v>
      </c>
      <c r="S70" s="281">
        <f t="shared" si="2"/>
        <v>664.14666502024579</v>
      </c>
      <c r="T70" s="281">
        <f t="shared" si="2"/>
        <v>652.79199804711766</v>
      </c>
      <c r="U70" s="281">
        <f t="shared" si="2"/>
        <v>642.80744769257672</v>
      </c>
      <c r="V70" s="281">
        <f t="shared" si="2"/>
        <v>632.15771244967539</v>
      </c>
      <c r="W70" s="281">
        <f t="shared" si="2"/>
        <v>621.50793380415507</v>
      </c>
      <c r="X70" s="281">
        <f t="shared" si="2"/>
        <v>610.85810900900628</v>
      </c>
      <c r="Y70" s="281">
        <f t="shared" si="2"/>
        <v>600.88168906672308</v>
      </c>
      <c r="Z70" s="281">
        <f t="shared" si="2"/>
        <v>590.23128024802202</v>
      </c>
      <c r="AA70" s="281">
        <f t="shared" si="2"/>
        <v>578.86018377715925</v>
      </c>
      <c r="AB70" s="281">
        <f t="shared" si="2"/>
        <v>568.20900373410871</v>
      </c>
      <c r="AC70" s="281">
        <f t="shared" si="2"/>
        <v>558.23668983761593</v>
      </c>
      <c r="AD70" s="281">
        <f t="shared" si="2"/>
        <v>547.58484849005504</v>
      </c>
      <c r="AE70" s="281">
        <f t="shared" si="2"/>
        <v>536.93284732199936</v>
      </c>
      <c r="AF70" s="281">
        <f t="shared" si="2"/>
        <v>526.28067387986323</v>
      </c>
      <c r="AG70" s="281">
        <f t="shared" si="2"/>
        <v>516.32010181488965</v>
      </c>
      <c r="AH70" s="281">
        <f t="shared" si="2"/>
        <v>505.66741816495539</v>
      </c>
      <c r="AI70" s="281">
        <f t="shared" si="2"/>
        <v>494.27121994793703</v>
      </c>
    </row>
    <row r="71" spans="2:73" x14ac:dyDescent="0.25">
      <c r="B71" s="153"/>
      <c r="D71" s="142"/>
      <c r="E71" s="282" t="s">
        <v>206</v>
      </c>
      <c r="F71" s="143" t="s">
        <v>22</v>
      </c>
      <c r="G71" s="281">
        <f>(G105+G156)*G$207</f>
        <v>1290.3512471521203</v>
      </c>
      <c r="H71" s="281">
        <f t="shared" ref="H71:AI71" si="3">(H105+H156)*H$207</f>
        <v>1278.1807523378366</v>
      </c>
      <c r="I71" s="281">
        <f t="shared" si="3"/>
        <v>1200.6968043851577</v>
      </c>
      <c r="J71" s="281">
        <f t="shared" si="3"/>
        <v>1068.896874034551</v>
      </c>
      <c r="K71" s="281">
        <f t="shared" si="3"/>
        <v>1043.4058623301239</v>
      </c>
      <c r="L71" s="281">
        <f t="shared" si="3"/>
        <v>1017.9620266767472</v>
      </c>
      <c r="M71" s="281">
        <f t="shared" si="3"/>
        <v>992.57106991617354</v>
      </c>
      <c r="N71" s="281">
        <f t="shared" si="3"/>
        <v>967.23965266168386</v>
      </c>
      <c r="O71" s="281">
        <f t="shared" si="3"/>
        <v>941.97560317803834</v>
      </c>
      <c r="P71" s="281">
        <f t="shared" si="3"/>
        <v>930.46602340659774</v>
      </c>
      <c r="Q71" s="281">
        <f t="shared" si="3"/>
        <v>918.94843721636198</v>
      </c>
      <c r="R71" s="281">
        <f t="shared" si="3"/>
        <v>907.42253268640843</v>
      </c>
      <c r="S71" s="281">
        <f t="shared" si="3"/>
        <v>895.88798147985347</v>
      </c>
      <c r="T71" s="281">
        <f t="shared" si="3"/>
        <v>884.34443774952217</v>
      </c>
      <c r="U71" s="281">
        <f t="shared" si="3"/>
        <v>872.79153695488594</v>
      </c>
      <c r="V71" s="281">
        <f t="shared" si="3"/>
        <v>861.22889458177292</v>
      </c>
      <c r="W71" s="281">
        <f t="shared" si="3"/>
        <v>849.65610475539313</v>
      </c>
      <c r="X71" s="281">
        <f t="shared" si="3"/>
        <v>838.07273873615895</v>
      </c>
      <c r="Y71" s="281">
        <f t="shared" si="3"/>
        <v>826.47834328658837</v>
      </c>
      <c r="Z71" s="281">
        <f t="shared" si="3"/>
        <v>814.87243889620413</v>
      </c>
      <c r="AA71" s="281">
        <f t="shared" si="3"/>
        <v>803.25451784981931</v>
      </c>
      <c r="AB71" s="281">
        <f t="shared" si="3"/>
        <v>791.62404212284389</v>
      </c>
      <c r="AC71" s="281">
        <f t="shared" si="3"/>
        <v>779.98044108526767</v>
      </c>
      <c r="AD71" s="281">
        <f t="shared" si="3"/>
        <v>768.32310899371703</v>
      </c>
      <c r="AE71" s="281">
        <f t="shared" si="3"/>
        <v>756.65140224840889</v>
      </c>
      <c r="AF71" s="281">
        <f t="shared" si="3"/>
        <v>744.96463638887917</v>
      </c>
      <c r="AG71" s="281">
        <f t="shared" si="3"/>
        <v>733.26208279899538</v>
      </c>
      <c r="AH71" s="281">
        <f t="shared" si="3"/>
        <v>721.54296508789662</v>
      </c>
      <c r="AI71" s="281">
        <f t="shared" si="3"/>
        <v>709.80645510905117</v>
      </c>
    </row>
    <row r="72" spans="2:73" hidden="1" x14ac:dyDescent="0.25">
      <c r="B72" s="153"/>
      <c r="D72" s="142"/>
      <c r="E72" s="283" t="s">
        <v>206</v>
      </c>
      <c r="F72" s="143" t="s">
        <v>129</v>
      </c>
      <c r="G72" s="281">
        <f>(G106+G157)*G$208</f>
        <v>1290.3512471521203</v>
      </c>
      <c r="H72" s="281">
        <f t="shared" ref="H72:AI72" si="4">(H106+H157)*H$208</f>
        <v>1278.1807523378366</v>
      </c>
      <c r="I72" s="281">
        <f t="shared" si="4"/>
        <v>1343.1502945215741</v>
      </c>
      <c r="J72" s="281">
        <f t="shared" si="4"/>
        <v>1325.9239015975081</v>
      </c>
      <c r="K72" s="281">
        <f t="shared" si="4"/>
        <v>1283.7289550688524</v>
      </c>
      <c r="L72" s="281">
        <f t="shared" si="4"/>
        <v>1241.4903454531286</v>
      </c>
      <c r="M72" s="281">
        <f t="shared" si="4"/>
        <v>1199.2034621833996</v>
      </c>
      <c r="N72" s="281">
        <f t="shared" si="4"/>
        <v>1156.8630218790834</v>
      </c>
      <c r="O72" s="281">
        <f t="shared" si="4"/>
        <v>1114.4629409705715</v>
      </c>
      <c r="P72" s="281">
        <f t="shared" si="4"/>
        <v>1107.5421525777483</v>
      </c>
      <c r="Q72" s="281">
        <f t="shared" si="4"/>
        <v>1100.6213641849251</v>
      </c>
      <c r="R72" s="281">
        <f t="shared" si="4"/>
        <v>1093.7005757921017</v>
      </c>
      <c r="S72" s="281">
        <f t="shared" si="4"/>
        <v>1086.7797873992783</v>
      </c>
      <c r="T72" s="281">
        <f t="shared" si="4"/>
        <v>1079.8589990064552</v>
      </c>
      <c r="U72" s="281">
        <f t="shared" si="4"/>
        <v>1072.9382106136318</v>
      </c>
      <c r="V72" s="281">
        <f t="shared" si="4"/>
        <v>1066.0174222208086</v>
      </c>
      <c r="W72" s="281">
        <f t="shared" si="4"/>
        <v>1059.0966338279852</v>
      </c>
      <c r="X72" s="281">
        <f t="shared" si="4"/>
        <v>1052.175845435162</v>
      </c>
      <c r="Y72" s="281">
        <f t="shared" si="4"/>
        <v>1045.2550570423389</v>
      </c>
      <c r="Z72" s="281">
        <f t="shared" si="4"/>
        <v>1038.3342686495155</v>
      </c>
      <c r="AA72" s="281">
        <f t="shared" si="4"/>
        <v>1031.4134802566921</v>
      </c>
      <c r="AB72" s="281">
        <f t="shared" si="4"/>
        <v>1024.4926918638689</v>
      </c>
      <c r="AC72" s="281">
        <f t="shared" si="4"/>
        <v>1017.5719034710457</v>
      </c>
      <c r="AD72" s="281">
        <f t="shared" si="4"/>
        <v>1010.6511150782225</v>
      </c>
      <c r="AE72" s="281">
        <f t="shared" si="4"/>
        <v>1003.7303266853993</v>
      </c>
      <c r="AF72" s="281">
        <f t="shared" si="4"/>
        <v>996.80953829257578</v>
      </c>
      <c r="AG72" s="281">
        <f t="shared" si="4"/>
        <v>989.8887498997525</v>
      </c>
      <c r="AH72" s="281">
        <f t="shared" si="4"/>
        <v>982.96796150692933</v>
      </c>
      <c r="AI72" s="281">
        <f t="shared" si="4"/>
        <v>976.0471731141065</v>
      </c>
    </row>
    <row r="73" spans="2:73" hidden="1" x14ac:dyDescent="0.25">
      <c r="B73" s="153"/>
      <c r="D73" s="256"/>
      <c r="E73" s="280" t="s">
        <v>208</v>
      </c>
      <c r="F73" s="143" t="s">
        <v>128</v>
      </c>
      <c r="G73" s="281">
        <f t="shared" ref="G73:AI73" si="5">(G107+G158)*G$206</f>
        <v>2100.7782310539828</v>
      </c>
      <c r="H73" s="281">
        <f t="shared" si="5"/>
        <v>2080.2961823024893</v>
      </c>
      <c r="I73" s="281">
        <f t="shared" si="5"/>
        <v>1735.5143272888677</v>
      </c>
      <c r="J73" s="281">
        <f t="shared" si="5"/>
        <v>1390.744441423124</v>
      </c>
      <c r="K73" s="281">
        <f t="shared" si="5"/>
        <v>1336.1121578568091</v>
      </c>
      <c r="L73" s="281">
        <f t="shared" si="5"/>
        <v>1281.4806366526177</v>
      </c>
      <c r="M73" s="281">
        <f t="shared" si="5"/>
        <v>1226.8477936393347</v>
      </c>
      <c r="N73" s="281">
        <f t="shared" si="5"/>
        <v>1172.2145662443572</v>
      </c>
      <c r="O73" s="281">
        <f t="shared" si="5"/>
        <v>1117.5993655115392</v>
      </c>
      <c r="P73" s="281">
        <f t="shared" si="5"/>
        <v>1099.8215954688535</v>
      </c>
      <c r="Q73" s="281">
        <f t="shared" si="5"/>
        <v>1082.0438250322645</v>
      </c>
      <c r="R73" s="281">
        <f t="shared" si="5"/>
        <v>1064.2485469415349</v>
      </c>
      <c r="S73" s="281">
        <f t="shared" si="5"/>
        <v>1046.4707927278064</v>
      </c>
      <c r="T73" s="281">
        <f t="shared" si="5"/>
        <v>1028.7117489429795</v>
      </c>
      <c r="U73" s="281">
        <f t="shared" si="5"/>
        <v>1010.9163837900946</v>
      </c>
      <c r="V73" s="281">
        <f t="shared" si="5"/>
        <v>993.13865248299294</v>
      </c>
      <c r="W73" s="281">
        <f t="shared" si="5"/>
        <v>975.36092232648105</v>
      </c>
      <c r="X73" s="281">
        <f t="shared" si="5"/>
        <v>957.58319339338152</v>
      </c>
      <c r="Y73" s="281">
        <f t="shared" si="5"/>
        <v>939.78761270578082</v>
      </c>
      <c r="Z73" s="281">
        <f t="shared" si="5"/>
        <v>922.00989925496515</v>
      </c>
      <c r="AA73" s="281">
        <f t="shared" si="5"/>
        <v>904.25129101104494</v>
      </c>
      <c r="AB73" s="281">
        <f t="shared" si="5"/>
        <v>886.47359800514846</v>
      </c>
      <c r="AC73" s="281">
        <f t="shared" si="5"/>
        <v>868.67790846754303</v>
      </c>
      <c r="AD73" s="281">
        <f t="shared" si="5"/>
        <v>850.90023299262475</v>
      </c>
      <c r="AE73" s="281">
        <f t="shared" si="5"/>
        <v>833.12256175449829</v>
      </c>
      <c r="AF73" s="281">
        <f t="shared" si="5"/>
        <v>815.34489508330455</v>
      </c>
      <c r="AG73" s="281">
        <f t="shared" si="5"/>
        <v>797.54889427337503</v>
      </c>
      <c r="AH73" s="281">
        <f t="shared" si="5"/>
        <v>779.77124112763215</v>
      </c>
      <c r="AI73" s="281">
        <f t="shared" si="5"/>
        <v>762.0132983232445</v>
      </c>
      <c r="AO73" s="257"/>
      <c r="AP73" s="257"/>
      <c r="AQ73" s="257"/>
      <c r="AR73" s="257"/>
      <c r="AS73" s="257"/>
      <c r="AT73" s="257"/>
      <c r="AU73" s="257"/>
      <c r="AV73" s="257"/>
      <c r="AW73" s="257"/>
      <c r="AX73" s="257"/>
      <c r="AY73" s="257"/>
      <c r="AZ73" s="257"/>
      <c r="BA73" s="257"/>
      <c r="BB73" s="257"/>
      <c r="BC73" s="257"/>
      <c r="BD73" s="257"/>
      <c r="BE73" s="257"/>
      <c r="BF73" s="257"/>
      <c r="BG73" s="257"/>
      <c r="BH73" s="257"/>
      <c r="BI73" s="257"/>
      <c r="BJ73" s="257"/>
      <c r="BK73" s="257"/>
      <c r="BL73" s="257"/>
      <c r="BM73" s="257"/>
      <c r="BN73" s="257"/>
      <c r="BO73" s="257"/>
      <c r="BP73" s="257"/>
      <c r="BQ73" s="257"/>
      <c r="BR73" s="257"/>
      <c r="BS73" s="257"/>
      <c r="BT73" s="257"/>
      <c r="BU73" s="257"/>
    </row>
    <row r="74" spans="2:73" x14ac:dyDescent="0.25">
      <c r="B74" s="153"/>
      <c r="D74" s="256"/>
      <c r="E74" s="280" t="s">
        <v>208</v>
      </c>
      <c r="F74" s="143" t="s">
        <v>22</v>
      </c>
      <c r="G74" s="281">
        <f t="shared" ref="G74:AI74" si="6">(G108+G159)*G$207</f>
        <v>2100.7782310539828</v>
      </c>
      <c r="H74" s="281">
        <f t="shared" si="6"/>
        <v>2080.2961823024893</v>
      </c>
      <c r="I74" s="281">
        <f t="shared" si="6"/>
        <v>1938.2036700623216</v>
      </c>
      <c r="J74" s="281">
        <f t="shared" si="6"/>
        <v>1711.4029768169346</v>
      </c>
      <c r="K74" s="281">
        <f t="shared" si="6"/>
        <v>1659.3941388521046</v>
      </c>
      <c r="L74" s="281">
        <f t="shared" si="6"/>
        <v>1607.3814859044201</v>
      </c>
      <c r="M74" s="281">
        <f t="shared" si="6"/>
        <v>1555.364556802524</v>
      </c>
      <c r="N74" s="281">
        <f t="shared" si="6"/>
        <v>1503.3428129230058</v>
      </c>
      <c r="O74" s="281">
        <f t="shared" si="6"/>
        <v>1451.3156212180554</v>
      </c>
      <c r="P74" s="281">
        <f t="shared" si="6"/>
        <v>1430.5304310769061</v>
      </c>
      <c r="Q74" s="281">
        <f t="shared" si="6"/>
        <v>1409.7458883903391</v>
      </c>
      <c r="R74" s="281">
        <f t="shared" si="6"/>
        <v>1388.962018382445</v>
      </c>
      <c r="S74" s="281">
        <f t="shared" si="6"/>
        <v>1368.1788476048221</v>
      </c>
      <c r="T74" s="281">
        <f t="shared" si="6"/>
        <v>1347.3964040250733</v>
      </c>
      <c r="U74" s="281">
        <f t="shared" si="6"/>
        <v>1326.614717122475</v>
      </c>
      <c r="V74" s="281">
        <f t="shared" si="6"/>
        <v>1305.8338179915115</v>
      </c>
      <c r="W74" s="281">
        <f t="shared" si="6"/>
        <v>1285.0537394540352</v>
      </c>
      <c r="X74" s="281">
        <f t="shared" si="6"/>
        <v>1264.2745161809034</v>
      </c>
      <c r="Y74" s="281">
        <f t="shared" si="6"/>
        <v>1243.496184824045</v>
      </c>
      <c r="Z74" s="281">
        <f t="shared" si="6"/>
        <v>1222.7187841600041</v>
      </c>
      <c r="AA74" s="281">
        <f t="shared" si="6"/>
        <v>1201.9423552461542</v>
      </c>
      <c r="AB74" s="281">
        <f t="shared" si="6"/>
        <v>1181.1669415908968</v>
      </c>
      <c r="AC74" s="281">
        <f t="shared" si="6"/>
        <v>1160.3925893393343</v>
      </c>
      <c r="AD74" s="281">
        <f t="shared" si="6"/>
        <v>1139.6193474760794</v>
      </c>
      <c r="AE74" s="281">
        <f t="shared" si="6"/>
        <v>1118.8472680470768</v>
      </c>
      <c r="AF74" s="281">
        <f t="shared" si="6"/>
        <v>1098.0764064025491</v>
      </c>
      <c r="AG74" s="281">
        <f t="shared" si="6"/>
        <v>1077.3068214634529</v>
      </c>
      <c r="AH74" s="281">
        <f t="shared" si="6"/>
        <v>1056.5385760141407</v>
      </c>
      <c r="AI74" s="281">
        <f t="shared" si="6"/>
        <v>1035.7717370242874</v>
      </c>
      <c r="AO74" s="257"/>
      <c r="AP74" s="257"/>
      <c r="AQ74" s="257"/>
      <c r="AR74" s="257"/>
      <c r="AS74" s="257"/>
      <c r="AT74" s="257"/>
      <c r="AU74" s="257"/>
      <c r="AV74" s="257"/>
      <c r="AW74" s="257"/>
      <c r="AX74" s="257"/>
      <c r="AY74" s="257"/>
      <c r="AZ74" s="257"/>
      <c r="BA74" s="257"/>
      <c r="BB74" s="257"/>
      <c r="BC74" s="257"/>
      <c r="BD74" s="257"/>
      <c r="BE74" s="257"/>
      <c r="BF74" s="257"/>
      <c r="BG74" s="257"/>
      <c r="BH74" s="257"/>
      <c r="BI74" s="257"/>
      <c r="BJ74" s="257"/>
      <c r="BK74" s="257"/>
      <c r="BL74" s="257"/>
      <c r="BM74" s="257"/>
      <c r="BN74" s="257"/>
      <c r="BO74" s="257"/>
      <c r="BP74" s="257"/>
      <c r="BQ74" s="257"/>
      <c r="BR74" s="257"/>
      <c r="BS74" s="257"/>
      <c r="BT74" s="257"/>
      <c r="BU74" s="257"/>
    </row>
    <row r="75" spans="2:73" hidden="1" x14ac:dyDescent="0.25">
      <c r="B75" s="153"/>
      <c r="D75" s="256"/>
      <c r="E75" s="280" t="s">
        <v>208</v>
      </c>
      <c r="F75" s="143" t="s">
        <v>129</v>
      </c>
      <c r="G75" s="281">
        <f t="shared" ref="G75:AI75" si="7">(G109+G160)*G$208</f>
        <v>2100.7782310539828</v>
      </c>
      <c r="H75" s="281">
        <f t="shared" si="7"/>
        <v>2080.2961823024893</v>
      </c>
      <c r="I75" s="281">
        <f t="shared" si="7"/>
        <v>2189.5379820256971</v>
      </c>
      <c r="J75" s="281">
        <f t="shared" si="7"/>
        <v>2159.9427343892594</v>
      </c>
      <c r="K75" s="281">
        <f t="shared" si="7"/>
        <v>2082.9348918283094</v>
      </c>
      <c r="L75" s="281">
        <f t="shared" si="7"/>
        <v>2005.9280626793238</v>
      </c>
      <c r="M75" s="281">
        <f t="shared" si="7"/>
        <v>1928.9223539526863</v>
      </c>
      <c r="N75" s="281">
        <f t="shared" si="7"/>
        <v>1851.9178882746564</v>
      </c>
      <c r="O75" s="281">
        <f t="shared" si="7"/>
        <v>1774.9148068437305</v>
      </c>
      <c r="P75" s="281">
        <f t="shared" si="7"/>
        <v>1763.4720481338179</v>
      </c>
      <c r="Q75" s="281">
        <f t="shared" si="7"/>
        <v>1752.0292894239051</v>
      </c>
      <c r="R75" s="281">
        <f t="shared" si="7"/>
        <v>1740.5865307139925</v>
      </c>
      <c r="S75" s="281">
        <f t="shared" si="7"/>
        <v>1729.1437720040797</v>
      </c>
      <c r="T75" s="281">
        <f t="shared" si="7"/>
        <v>1717.7010132941671</v>
      </c>
      <c r="U75" s="281">
        <f t="shared" si="7"/>
        <v>1706.258254584254</v>
      </c>
      <c r="V75" s="281">
        <f t="shared" si="7"/>
        <v>1694.8154958743417</v>
      </c>
      <c r="W75" s="281">
        <f t="shared" si="7"/>
        <v>1683.3727371644288</v>
      </c>
      <c r="X75" s="281">
        <f t="shared" si="7"/>
        <v>1671.929978454516</v>
      </c>
      <c r="Y75" s="281">
        <f t="shared" si="7"/>
        <v>1660.4872197446034</v>
      </c>
      <c r="Z75" s="281">
        <f t="shared" si="7"/>
        <v>1649.0444610346906</v>
      </c>
      <c r="AA75" s="281">
        <f t="shared" si="7"/>
        <v>1637.6017023247775</v>
      </c>
      <c r="AB75" s="281">
        <f t="shared" si="7"/>
        <v>1626.1589436148652</v>
      </c>
      <c r="AC75" s="281">
        <f t="shared" si="7"/>
        <v>1614.7161849049526</v>
      </c>
      <c r="AD75" s="281">
        <f t="shared" si="7"/>
        <v>1603.2734261950397</v>
      </c>
      <c r="AE75" s="281">
        <f t="shared" si="7"/>
        <v>1591.8306674851272</v>
      </c>
      <c r="AF75" s="281">
        <f t="shared" si="7"/>
        <v>1580.3879087752143</v>
      </c>
      <c r="AG75" s="281">
        <f t="shared" si="7"/>
        <v>1568.9451500653013</v>
      </c>
      <c r="AH75" s="281">
        <f t="shared" si="7"/>
        <v>1557.5023913553887</v>
      </c>
      <c r="AI75" s="281">
        <f t="shared" si="7"/>
        <v>1546.0596326454768</v>
      </c>
      <c r="AO75" s="257"/>
      <c r="AP75" s="257"/>
      <c r="AQ75" s="257"/>
      <c r="AR75" s="257"/>
      <c r="AS75" s="257"/>
      <c r="AT75" s="257"/>
      <c r="AU75" s="257"/>
      <c r="AV75" s="257"/>
      <c r="AW75" s="257"/>
      <c r="AX75" s="257"/>
      <c r="AY75" s="257"/>
      <c r="AZ75" s="257"/>
      <c r="BA75" s="257"/>
      <c r="BB75" s="257"/>
      <c r="BC75" s="257"/>
      <c r="BD75" s="257"/>
      <c r="BE75" s="257"/>
      <c r="BF75" s="257"/>
      <c r="BG75" s="257"/>
      <c r="BH75" s="257"/>
      <c r="BI75" s="257"/>
      <c r="BJ75" s="257"/>
      <c r="BK75" s="257"/>
      <c r="BL75" s="257"/>
      <c r="BM75" s="257"/>
      <c r="BN75" s="257"/>
      <c r="BO75" s="257"/>
      <c r="BP75" s="257"/>
      <c r="BQ75" s="257"/>
      <c r="BR75" s="257"/>
      <c r="BS75" s="257"/>
      <c r="BT75" s="257"/>
      <c r="BU75" s="257"/>
    </row>
    <row r="76" spans="2:73" hidden="1" x14ac:dyDescent="0.25">
      <c r="B76" s="153"/>
      <c r="D76" s="256"/>
      <c r="E76" s="280" t="s">
        <v>210</v>
      </c>
      <c r="F76" s="143" t="s">
        <v>128</v>
      </c>
      <c r="G76" s="281">
        <f t="shared" ref="G76:AI76" si="8">(G110+G161)*G$206</f>
        <v>2911.2052149558453</v>
      </c>
      <c r="H76" s="281">
        <f t="shared" si="8"/>
        <v>2882.4116122671421</v>
      </c>
      <c r="I76" s="281">
        <f t="shared" si="8"/>
        <v>2397.7183148345575</v>
      </c>
      <c r="J76" s="281">
        <f t="shared" si="8"/>
        <v>1913.5004565440611</v>
      </c>
      <c r="K76" s="281">
        <f t="shared" si="8"/>
        <v>1836.494303722917</v>
      </c>
      <c r="L76" s="281">
        <f t="shared" si="8"/>
        <v>1759.5184334914286</v>
      </c>
      <c r="M76" s="281">
        <f t="shared" si="8"/>
        <v>1682.4900582874227</v>
      </c>
      <c r="N76" s="281">
        <f t="shared" si="8"/>
        <v>1605.4464146528737</v>
      </c>
      <c r="O76" s="281">
        <f t="shared" si="8"/>
        <v>1529.1188270716973</v>
      </c>
      <c r="P76" s="281">
        <f t="shared" si="8"/>
        <v>1504.2115610434307</v>
      </c>
      <c r="Q76" s="281">
        <f t="shared" si="8"/>
        <v>1479.3042793685163</v>
      </c>
      <c r="R76" s="281">
        <f t="shared" si="8"/>
        <v>1453.7015577049383</v>
      </c>
      <c r="S76" s="281">
        <f t="shared" si="8"/>
        <v>1428.7949204353667</v>
      </c>
      <c r="T76" s="281">
        <f t="shared" si="8"/>
        <v>1404.6314998388416</v>
      </c>
      <c r="U76" s="281">
        <f t="shared" si="8"/>
        <v>1379.0253198876128</v>
      </c>
      <c r="V76" s="281">
        <f t="shared" si="8"/>
        <v>1354.1195925163106</v>
      </c>
      <c r="W76" s="281">
        <f t="shared" si="8"/>
        <v>1329.2139108488068</v>
      </c>
      <c r="X76" s="281">
        <f t="shared" si="8"/>
        <v>1304.3082777777565</v>
      </c>
      <c r="Y76" s="281">
        <f t="shared" si="8"/>
        <v>1278.6935363448385</v>
      </c>
      <c r="Z76" s="281">
        <f t="shared" si="8"/>
        <v>1253.7885182619084</v>
      </c>
      <c r="AA76" s="281">
        <f t="shared" si="8"/>
        <v>1229.6423982449305</v>
      </c>
      <c r="AB76" s="281">
        <f t="shared" si="8"/>
        <v>1204.7381922761879</v>
      </c>
      <c r="AC76" s="281">
        <f t="shared" si="8"/>
        <v>1179.1191270974703</v>
      </c>
      <c r="AD76" s="281">
        <f t="shared" si="8"/>
        <v>1154.2156174951945</v>
      </c>
      <c r="AE76" s="281">
        <f t="shared" si="8"/>
        <v>1129.3122761869972</v>
      </c>
      <c r="AF76" s="281">
        <f t="shared" si="8"/>
        <v>1104.409116286746</v>
      </c>
      <c r="AG76" s="281">
        <f t="shared" si="8"/>
        <v>1078.7776867318603</v>
      </c>
      <c r="AH76" s="281">
        <f t="shared" si="8"/>
        <v>1053.875064090309</v>
      </c>
      <c r="AI76" s="281">
        <f t="shared" si="8"/>
        <v>1029.7553766985518</v>
      </c>
      <c r="AO76" s="257"/>
      <c r="AP76" s="257"/>
      <c r="AQ76" s="257"/>
      <c r="AR76" s="257"/>
      <c r="AS76" s="257"/>
      <c r="AT76" s="257"/>
      <c r="AU76" s="257"/>
      <c r="AV76" s="257"/>
      <c r="AW76" s="257"/>
      <c r="AX76" s="257"/>
      <c r="AY76" s="257"/>
      <c r="AZ76" s="257"/>
      <c r="BA76" s="257"/>
      <c r="BB76" s="257"/>
      <c r="BC76" s="257"/>
      <c r="BD76" s="257"/>
      <c r="BE76" s="257"/>
      <c r="BF76" s="257"/>
      <c r="BG76" s="257"/>
      <c r="BH76" s="257"/>
      <c r="BI76" s="257"/>
      <c r="BJ76" s="257"/>
      <c r="BK76" s="257"/>
      <c r="BL76" s="257"/>
      <c r="BM76" s="257"/>
      <c r="BN76" s="257"/>
      <c r="BO76" s="257"/>
      <c r="BP76" s="257"/>
      <c r="BQ76" s="257"/>
      <c r="BR76" s="257"/>
      <c r="BS76" s="257"/>
      <c r="BT76" s="257"/>
      <c r="BU76" s="257"/>
    </row>
    <row r="77" spans="2:73" x14ac:dyDescent="0.25">
      <c r="B77" s="153"/>
      <c r="D77" s="256"/>
      <c r="E77" s="280" t="s">
        <v>210</v>
      </c>
      <c r="F77" s="143" t="s">
        <v>22</v>
      </c>
      <c r="G77" s="281">
        <f t="shared" ref="G77:AI77" si="9">(G111+G162)*G$207</f>
        <v>2911.2052149558453</v>
      </c>
      <c r="H77" s="281">
        <f t="shared" si="9"/>
        <v>2882.4116122671421</v>
      </c>
      <c r="I77" s="281">
        <f t="shared" si="9"/>
        <v>2675.7105357394853</v>
      </c>
      <c r="J77" s="281">
        <f t="shared" si="9"/>
        <v>2353.9090795993179</v>
      </c>
      <c r="K77" s="281">
        <f t="shared" si="9"/>
        <v>2275.3824153740852</v>
      </c>
      <c r="L77" s="281">
        <f t="shared" si="9"/>
        <v>2196.8009451320927</v>
      </c>
      <c r="M77" s="281">
        <f t="shared" si="9"/>
        <v>2118.1580436888744</v>
      </c>
      <c r="N77" s="281">
        <f t="shared" si="9"/>
        <v>2039.4459731843278</v>
      </c>
      <c r="O77" s="281">
        <f t="shared" si="9"/>
        <v>1960.6556392580724</v>
      </c>
      <c r="P77" s="281">
        <f t="shared" si="9"/>
        <v>1930.5948387472142</v>
      </c>
      <c r="Q77" s="281">
        <f t="shared" si="9"/>
        <v>1900.5433395643161</v>
      </c>
      <c r="R77" s="281">
        <f t="shared" si="9"/>
        <v>1870.5015040784817</v>
      </c>
      <c r="S77" s="281">
        <f t="shared" si="9"/>
        <v>1840.4697137297906</v>
      </c>
      <c r="T77" s="281">
        <f t="shared" si="9"/>
        <v>1810.448370300624</v>
      </c>
      <c r="U77" s="281">
        <f t="shared" si="9"/>
        <v>1780.437897290064</v>
      </c>
      <c r="V77" s="281">
        <f t="shared" si="9"/>
        <v>1750.4387414012499</v>
      </c>
      <c r="W77" s="281">
        <f t="shared" si="9"/>
        <v>1720.4513741526771</v>
      </c>
      <c r="X77" s="281">
        <f t="shared" si="9"/>
        <v>1690.4762936256482</v>
      </c>
      <c r="Y77" s="281">
        <f t="shared" si="9"/>
        <v>1660.5140263615019</v>
      </c>
      <c r="Z77" s="281">
        <f t="shared" si="9"/>
        <v>1630.5651294238048</v>
      </c>
      <c r="AA77" s="281">
        <f t="shared" si="9"/>
        <v>1600.6301926424885</v>
      </c>
      <c r="AB77" s="281">
        <f t="shared" si="9"/>
        <v>1570.7098410589497</v>
      </c>
      <c r="AC77" s="281">
        <f t="shared" si="9"/>
        <v>1540.8047375934011</v>
      </c>
      <c r="AD77" s="281">
        <f t="shared" si="9"/>
        <v>1510.9155859584421</v>
      </c>
      <c r="AE77" s="281">
        <f t="shared" si="9"/>
        <v>1481.0431338457449</v>
      </c>
      <c r="AF77" s="281">
        <f t="shared" si="9"/>
        <v>1451.188176416219</v>
      </c>
      <c r="AG77" s="281">
        <f t="shared" si="9"/>
        <v>1421.3515601279103</v>
      </c>
      <c r="AH77" s="281">
        <f t="shared" si="9"/>
        <v>1391.5341869403846</v>
      </c>
      <c r="AI77" s="281">
        <f t="shared" si="9"/>
        <v>1361.7370189395238</v>
      </c>
      <c r="AO77" s="257"/>
      <c r="AP77" s="257"/>
      <c r="AQ77" s="257"/>
      <c r="AR77" s="257"/>
      <c r="AS77" s="257"/>
      <c r="AT77" s="257"/>
      <c r="AU77" s="257"/>
      <c r="AV77" s="257"/>
      <c r="AW77" s="257"/>
      <c r="AX77" s="257"/>
      <c r="AY77" s="257"/>
      <c r="AZ77" s="257"/>
      <c r="BA77" s="257"/>
      <c r="BB77" s="257"/>
      <c r="BC77" s="257"/>
      <c r="BD77" s="257"/>
      <c r="BE77" s="257"/>
      <c r="BF77" s="257"/>
      <c r="BG77" s="257"/>
      <c r="BH77" s="257"/>
      <c r="BI77" s="257"/>
      <c r="BJ77" s="257"/>
      <c r="BK77" s="257"/>
      <c r="BL77" s="257"/>
      <c r="BM77" s="257"/>
      <c r="BN77" s="257"/>
      <c r="BO77" s="257"/>
      <c r="BP77" s="257"/>
      <c r="BQ77" s="257"/>
      <c r="BR77" s="257"/>
      <c r="BS77" s="257"/>
      <c r="BT77" s="257"/>
      <c r="BU77" s="257"/>
    </row>
    <row r="78" spans="2:73" hidden="1" x14ac:dyDescent="0.25">
      <c r="B78" s="153"/>
      <c r="D78" s="256"/>
      <c r="E78" s="280" t="s">
        <v>210</v>
      </c>
      <c r="F78" s="143" t="s">
        <v>129</v>
      </c>
      <c r="G78" s="281">
        <f t="shared" ref="G78:AI78" si="10">(G112+G163)*G$208</f>
        <v>2911.2052149558453</v>
      </c>
      <c r="H78" s="281">
        <f t="shared" si="10"/>
        <v>2882.4116122671421</v>
      </c>
      <c r="I78" s="281">
        <f t="shared" si="10"/>
        <v>3035.9256695298209</v>
      </c>
      <c r="J78" s="281">
        <f t="shared" si="10"/>
        <v>2993.9615671810102</v>
      </c>
      <c r="K78" s="281">
        <f t="shared" si="10"/>
        <v>2882.140828587766</v>
      </c>
      <c r="L78" s="281">
        <f t="shared" si="10"/>
        <v>2770.365779905519</v>
      </c>
      <c r="M78" s="281">
        <f t="shared" si="10"/>
        <v>2658.6412457219731</v>
      </c>
      <c r="N78" s="281">
        <f t="shared" si="10"/>
        <v>2546.9727546702293</v>
      </c>
      <c r="O78" s="281">
        <f t="shared" si="10"/>
        <v>2435.3666727168898</v>
      </c>
      <c r="P78" s="281">
        <f t="shared" si="10"/>
        <v>2419.4019436898875</v>
      </c>
      <c r="Q78" s="281">
        <f t="shared" si="10"/>
        <v>2403.4372146628853</v>
      </c>
      <c r="R78" s="281">
        <f t="shared" si="10"/>
        <v>2387.472485635883</v>
      </c>
      <c r="S78" s="281">
        <f t="shared" si="10"/>
        <v>2371.5077566088808</v>
      </c>
      <c r="T78" s="281">
        <f t="shared" si="10"/>
        <v>2355.543027581879</v>
      </c>
      <c r="U78" s="281">
        <f t="shared" si="10"/>
        <v>2339.5782985548763</v>
      </c>
      <c r="V78" s="281">
        <f t="shared" si="10"/>
        <v>2323.6135695278749</v>
      </c>
      <c r="W78" s="281">
        <f t="shared" si="10"/>
        <v>2307.6488405008722</v>
      </c>
      <c r="X78" s="281">
        <f t="shared" si="10"/>
        <v>2291.68411147387</v>
      </c>
      <c r="Y78" s="281">
        <f t="shared" si="10"/>
        <v>2275.7193824468677</v>
      </c>
      <c r="Z78" s="281">
        <f t="shared" si="10"/>
        <v>2259.7546534198659</v>
      </c>
      <c r="AA78" s="281">
        <f t="shared" si="10"/>
        <v>2243.7899243928632</v>
      </c>
      <c r="AB78" s="281">
        <f t="shared" si="10"/>
        <v>2227.825195365861</v>
      </c>
      <c r="AC78" s="281">
        <f t="shared" si="10"/>
        <v>2211.8604663388592</v>
      </c>
      <c r="AD78" s="281">
        <f t="shared" si="10"/>
        <v>2195.8957373118569</v>
      </c>
      <c r="AE78" s="281">
        <f t="shared" si="10"/>
        <v>2179.9310082848551</v>
      </c>
      <c r="AF78" s="281">
        <f t="shared" si="10"/>
        <v>2163.9662792578524</v>
      </c>
      <c r="AG78" s="281">
        <f t="shared" si="10"/>
        <v>2148.0015502308506</v>
      </c>
      <c r="AH78" s="281">
        <f t="shared" si="10"/>
        <v>2132.0368212038484</v>
      </c>
      <c r="AI78" s="281">
        <f t="shared" si="10"/>
        <v>2116.072092176847</v>
      </c>
      <c r="AO78" s="257"/>
      <c r="AP78" s="257"/>
      <c r="AQ78" s="257"/>
      <c r="AR78" s="257"/>
      <c r="AS78" s="257"/>
      <c r="AT78" s="257"/>
      <c r="AU78" s="257"/>
      <c r="AV78" s="257"/>
      <c r="AW78" s="257"/>
      <c r="AX78" s="257"/>
      <c r="AY78" s="257"/>
      <c r="AZ78" s="257"/>
      <c r="BA78" s="257"/>
      <c r="BB78" s="257"/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7"/>
      <c r="BR78" s="257"/>
      <c r="BS78" s="257"/>
      <c r="BT78" s="257"/>
      <c r="BU78" s="257"/>
    </row>
    <row r="79" spans="2:73" hidden="1" x14ac:dyDescent="0.25">
      <c r="B79" s="153"/>
      <c r="D79" s="256"/>
      <c r="E79" s="280" t="s">
        <v>212</v>
      </c>
      <c r="F79" s="143" t="s">
        <v>128</v>
      </c>
      <c r="G79" s="281">
        <f t="shared" ref="G79:AI79" si="11">(G113+G164)*G$206</f>
        <v>3721.6321988577074</v>
      </c>
      <c r="H79" s="281">
        <f t="shared" si="11"/>
        <v>3684.5270422317949</v>
      </c>
      <c r="I79" s="281">
        <f t="shared" si="11"/>
        <v>3059.9223023802479</v>
      </c>
      <c r="J79" s="281">
        <f t="shared" si="11"/>
        <v>2436.256471664999</v>
      </c>
      <c r="K79" s="281">
        <f t="shared" si="11"/>
        <v>2336.876449589025</v>
      </c>
      <c r="L79" s="281">
        <f t="shared" si="11"/>
        <v>2237.5562303302395</v>
      </c>
      <c r="M79" s="281">
        <f t="shared" si="11"/>
        <v>2138.1323229355112</v>
      </c>
      <c r="N79" s="281">
        <f t="shared" si="11"/>
        <v>2038.67826306139</v>
      </c>
      <c r="O79" s="281">
        <f t="shared" si="11"/>
        <v>1940.6382886318549</v>
      </c>
      <c r="P79" s="281">
        <f t="shared" si="11"/>
        <v>1908.6015266180079</v>
      </c>
      <c r="Q79" s="281">
        <f t="shared" si="11"/>
        <v>1876.5647337047674</v>
      </c>
      <c r="R79" s="281">
        <f t="shared" si="11"/>
        <v>1843.1545684683419</v>
      </c>
      <c r="S79" s="281">
        <f t="shared" si="11"/>
        <v>1811.1190481429271</v>
      </c>
      <c r="T79" s="281">
        <f t="shared" si="11"/>
        <v>1780.5512507347034</v>
      </c>
      <c r="U79" s="281">
        <f t="shared" si="11"/>
        <v>1747.1342559851307</v>
      </c>
      <c r="V79" s="281">
        <f t="shared" si="11"/>
        <v>1715.1005325496283</v>
      </c>
      <c r="W79" s="281">
        <f t="shared" si="11"/>
        <v>1683.0668993711326</v>
      </c>
      <c r="X79" s="281">
        <f t="shared" si="11"/>
        <v>1651.0333621621319</v>
      </c>
      <c r="Y79" s="281">
        <f t="shared" si="11"/>
        <v>1617.5994599838964</v>
      </c>
      <c r="Z79" s="281">
        <f t="shared" si="11"/>
        <v>1585.5671372688514</v>
      </c>
      <c r="AA79" s="281">
        <f t="shared" si="11"/>
        <v>1555.0335054788163</v>
      </c>
      <c r="AB79" s="281">
        <f t="shared" si="11"/>
        <v>1523.0027865472277</v>
      </c>
      <c r="AC79" s="281">
        <f t="shared" si="11"/>
        <v>1489.5603457273974</v>
      </c>
      <c r="AD79" s="281">
        <f t="shared" si="11"/>
        <v>1457.5310019977642</v>
      </c>
      <c r="AE79" s="281">
        <f t="shared" si="11"/>
        <v>1425.5019906194964</v>
      </c>
      <c r="AF79" s="281">
        <f t="shared" si="11"/>
        <v>1393.4733374901871</v>
      </c>
      <c r="AG79" s="281">
        <f t="shared" si="11"/>
        <v>1360.0064791903458</v>
      </c>
      <c r="AH79" s="281">
        <f t="shared" si="11"/>
        <v>1327.9788870529858</v>
      </c>
      <c r="AI79" s="281">
        <f t="shared" si="11"/>
        <v>1297.4974550738593</v>
      </c>
      <c r="AO79" s="257"/>
      <c r="AP79" s="257"/>
      <c r="AQ79" s="257"/>
      <c r="AR79" s="257"/>
      <c r="AS79" s="257"/>
      <c r="AT79" s="257"/>
      <c r="AU79" s="257"/>
      <c r="AV79" s="257"/>
      <c r="AW79" s="257"/>
      <c r="AX79" s="257"/>
      <c r="AY79" s="257"/>
      <c r="AZ79" s="257"/>
      <c r="BA79" s="257"/>
      <c r="BB79" s="257"/>
      <c r="BC79" s="257"/>
      <c r="BD79" s="257"/>
      <c r="BE79" s="257"/>
      <c r="BF79" s="257"/>
      <c r="BG79" s="257"/>
      <c r="BH79" s="257"/>
      <c r="BI79" s="257"/>
      <c r="BJ79" s="257"/>
      <c r="BK79" s="257"/>
      <c r="BL79" s="257"/>
      <c r="BM79" s="257"/>
      <c r="BN79" s="257"/>
      <c r="BO79" s="257"/>
      <c r="BP79" s="257"/>
      <c r="BQ79" s="257"/>
      <c r="BR79" s="257"/>
      <c r="BS79" s="257"/>
      <c r="BT79" s="257"/>
      <c r="BU79" s="257"/>
    </row>
    <row r="80" spans="2:73" x14ac:dyDescent="0.25">
      <c r="B80" s="153"/>
      <c r="D80" s="256"/>
      <c r="E80" s="280" t="s">
        <v>212</v>
      </c>
      <c r="F80" s="143" t="s">
        <v>22</v>
      </c>
      <c r="G80" s="281">
        <f t="shared" ref="G80:AI80" si="12">(G114+G165)*G$207</f>
        <v>3721.6321988577074</v>
      </c>
      <c r="H80" s="281">
        <f t="shared" si="12"/>
        <v>3684.5270422317949</v>
      </c>
      <c r="I80" s="281">
        <f t="shared" si="12"/>
        <v>3413.217401416649</v>
      </c>
      <c r="J80" s="281">
        <f t="shared" si="12"/>
        <v>2996.4151823817015</v>
      </c>
      <c r="K80" s="281">
        <f t="shared" si="12"/>
        <v>2891.3706918960656</v>
      </c>
      <c r="L80" s="281">
        <f t="shared" si="12"/>
        <v>2786.2204043597658</v>
      </c>
      <c r="M80" s="281">
        <f t="shared" si="12"/>
        <v>2680.9515305752248</v>
      </c>
      <c r="N80" s="281">
        <f t="shared" si="12"/>
        <v>2575.5491334456497</v>
      </c>
      <c r="O80" s="281">
        <f t="shared" si="12"/>
        <v>2469.9956572980891</v>
      </c>
      <c r="P80" s="281">
        <f t="shared" si="12"/>
        <v>2430.6592464175224</v>
      </c>
      <c r="Q80" s="281">
        <f t="shared" si="12"/>
        <v>2391.3407907382934</v>
      </c>
      <c r="R80" s="281">
        <f t="shared" si="12"/>
        <v>2352.040989774518</v>
      </c>
      <c r="S80" s="281">
        <f t="shared" si="12"/>
        <v>2312.7605798547593</v>
      </c>
      <c r="T80" s="281">
        <f t="shared" si="12"/>
        <v>2273.500336576175</v>
      </c>
      <c r="U80" s="281">
        <f t="shared" si="12"/>
        <v>2234.2610774576528</v>
      </c>
      <c r="V80" s="281">
        <f t="shared" si="12"/>
        <v>2195.0436648109885</v>
      </c>
      <c r="W80" s="281">
        <f t="shared" si="12"/>
        <v>2155.849008851319</v>
      </c>
      <c r="X80" s="281">
        <f t="shared" si="12"/>
        <v>2116.6780710703924</v>
      </c>
      <c r="Y80" s="281">
        <f t="shared" si="12"/>
        <v>2077.5318678989584</v>
      </c>
      <c r="Z80" s="281">
        <f t="shared" si="12"/>
        <v>2038.4114746876048</v>
      </c>
      <c r="AA80" s="281">
        <f t="shared" si="12"/>
        <v>1999.3180300388235</v>
      </c>
      <c r="AB80" s="281">
        <f t="shared" si="12"/>
        <v>1960.2527405270025</v>
      </c>
      <c r="AC80" s="281">
        <f t="shared" si="12"/>
        <v>1921.2168858474679</v>
      </c>
      <c r="AD80" s="281">
        <f t="shared" si="12"/>
        <v>1882.2118244408045</v>
      </c>
      <c r="AE80" s="281">
        <f t="shared" si="12"/>
        <v>1843.2389996444126</v>
      </c>
      <c r="AF80" s="281">
        <f t="shared" si="12"/>
        <v>1804.2999464298889</v>
      </c>
      <c r="AG80" s="281">
        <f t="shared" si="12"/>
        <v>1765.3962987923678</v>
      </c>
      <c r="AH80" s="281">
        <f t="shared" si="12"/>
        <v>1726.5297978666285</v>
      </c>
      <c r="AI80" s="281">
        <f t="shared" si="12"/>
        <v>1687.7023008547596</v>
      </c>
      <c r="AO80" s="257"/>
      <c r="AP80" s="257"/>
      <c r="AQ80" s="257"/>
      <c r="AR80" s="257"/>
      <c r="AS80" s="257"/>
      <c r="AT80" s="257"/>
      <c r="AU80" s="257"/>
      <c r="AV80" s="257"/>
      <c r="AW80" s="257"/>
      <c r="AX80" s="257"/>
      <c r="AY80" s="257"/>
      <c r="AZ80" s="257"/>
      <c r="BA80" s="257"/>
      <c r="BB80" s="257"/>
      <c r="BC80" s="257"/>
      <c r="BD80" s="257"/>
      <c r="BE80" s="257"/>
      <c r="BF80" s="257"/>
      <c r="BG80" s="257"/>
      <c r="BH80" s="257"/>
      <c r="BI80" s="257"/>
      <c r="BJ80" s="257"/>
      <c r="BK80" s="257"/>
      <c r="BL80" s="257"/>
      <c r="BM80" s="257"/>
      <c r="BN80" s="257"/>
      <c r="BO80" s="257"/>
      <c r="BP80" s="257"/>
      <c r="BQ80" s="257"/>
      <c r="BR80" s="257"/>
      <c r="BS80" s="257"/>
      <c r="BT80" s="257"/>
      <c r="BU80" s="257"/>
    </row>
    <row r="81" spans="2:73" hidden="1" x14ac:dyDescent="0.25">
      <c r="B81" s="153"/>
      <c r="D81" s="256"/>
      <c r="E81" s="280" t="s">
        <v>212</v>
      </c>
      <c r="F81" s="143" t="s">
        <v>129</v>
      </c>
      <c r="G81" s="281">
        <f t="shared" ref="G81:AI81" si="13">(G115+G166)*G$208</f>
        <v>3721.6321988577074</v>
      </c>
      <c r="H81" s="281">
        <f t="shared" si="13"/>
        <v>3684.5270422317949</v>
      </c>
      <c r="I81" s="281">
        <f t="shared" si="13"/>
        <v>3882.3133570339442</v>
      </c>
      <c r="J81" s="281">
        <f t="shared" si="13"/>
        <v>3827.9803999727615</v>
      </c>
      <c r="K81" s="281">
        <f t="shared" si="13"/>
        <v>3681.346765347223</v>
      </c>
      <c r="L81" s="281">
        <f t="shared" si="13"/>
        <v>3534.8034971317147</v>
      </c>
      <c r="M81" s="281">
        <f t="shared" si="13"/>
        <v>3388.36013749126</v>
      </c>
      <c r="N81" s="281">
        <f t="shared" si="13"/>
        <v>3242.0276210658021</v>
      </c>
      <c r="O81" s="281">
        <f t="shared" si="13"/>
        <v>3095.8185385900483</v>
      </c>
      <c r="P81" s="281">
        <f t="shared" si="13"/>
        <v>3075.3318392459569</v>
      </c>
      <c r="Q81" s="281">
        <f t="shared" si="13"/>
        <v>3054.8451399018654</v>
      </c>
      <c r="R81" s="281">
        <f t="shared" si="13"/>
        <v>3034.358440557774</v>
      </c>
      <c r="S81" s="281">
        <f t="shared" si="13"/>
        <v>3013.8717412136821</v>
      </c>
      <c r="T81" s="281">
        <f t="shared" si="13"/>
        <v>2993.3850418695906</v>
      </c>
      <c r="U81" s="281">
        <f t="shared" si="13"/>
        <v>2972.8983425254987</v>
      </c>
      <c r="V81" s="281">
        <f t="shared" si="13"/>
        <v>2952.4116431814077</v>
      </c>
      <c r="W81" s="281">
        <f t="shared" si="13"/>
        <v>2931.9249438373154</v>
      </c>
      <c r="X81" s="281">
        <f t="shared" si="13"/>
        <v>2911.4382444932239</v>
      </c>
      <c r="Y81" s="281">
        <f t="shared" si="13"/>
        <v>2890.951545149132</v>
      </c>
      <c r="Z81" s="281">
        <f t="shared" si="13"/>
        <v>2870.4648458050406</v>
      </c>
      <c r="AA81" s="281">
        <f t="shared" si="13"/>
        <v>2849.9781464609491</v>
      </c>
      <c r="AB81" s="281">
        <f t="shared" si="13"/>
        <v>2829.4914471168572</v>
      </c>
      <c r="AC81" s="281">
        <f t="shared" si="13"/>
        <v>2809.0047477727658</v>
      </c>
      <c r="AD81" s="281">
        <f t="shared" si="13"/>
        <v>2788.5180484286748</v>
      </c>
      <c r="AE81" s="281">
        <f t="shared" si="13"/>
        <v>2768.0313490845824</v>
      </c>
      <c r="AF81" s="281">
        <f t="shared" si="13"/>
        <v>2747.544649740491</v>
      </c>
      <c r="AG81" s="281">
        <f t="shared" si="13"/>
        <v>2727.0579503963995</v>
      </c>
      <c r="AH81" s="281">
        <f t="shared" si="13"/>
        <v>2706.5712510523076</v>
      </c>
      <c r="AI81" s="281">
        <f t="shared" si="13"/>
        <v>2686.0845517082175</v>
      </c>
      <c r="AO81" s="257"/>
      <c r="AP81" s="257"/>
      <c r="AQ81" s="257"/>
      <c r="AR81" s="257"/>
      <c r="AS81" s="257"/>
      <c r="AT81" s="257"/>
      <c r="AU81" s="257"/>
      <c r="AV81" s="257"/>
      <c r="AW81" s="257"/>
      <c r="AX81" s="257"/>
      <c r="AY81" s="257"/>
      <c r="AZ81" s="257"/>
      <c r="BA81" s="257"/>
      <c r="BB81" s="257"/>
      <c r="BC81" s="257"/>
      <c r="BD81" s="257"/>
      <c r="BE81" s="257"/>
      <c r="BF81" s="257"/>
      <c r="BG81" s="257"/>
      <c r="BH81" s="257"/>
      <c r="BI81" s="257"/>
      <c r="BJ81" s="257"/>
      <c r="BK81" s="257"/>
      <c r="BL81" s="257"/>
      <c r="BM81" s="257"/>
      <c r="BN81" s="257"/>
      <c r="BO81" s="257"/>
      <c r="BP81" s="257"/>
      <c r="BQ81" s="257"/>
      <c r="BR81" s="257"/>
      <c r="BS81" s="257"/>
      <c r="BT81" s="257"/>
      <c r="BU81" s="257"/>
    </row>
    <row r="82" spans="2:73" hidden="1" x14ac:dyDescent="0.25">
      <c r="B82" s="153"/>
      <c r="D82" s="256"/>
      <c r="E82" s="280" t="s">
        <v>214</v>
      </c>
      <c r="F82" s="143" t="s">
        <v>128</v>
      </c>
      <c r="G82" s="281">
        <f t="shared" ref="G82:AI82" si="14">(G116+G167)*G$206</f>
        <v>4532.0591827595699</v>
      </c>
      <c r="H82" s="281">
        <f t="shared" si="14"/>
        <v>4486.6424721964477</v>
      </c>
      <c r="I82" s="281">
        <f t="shared" si="14"/>
        <v>3722.1262899259373</v>
      </c>
      <c r="J82" s="281">
        <f t="shared" si="14"/>
        <v>2959.0124867859358</v>
      </c>
      <c r="K82" s="281">
        <f t="shared" si="14"/>
        <v>2837.2585954551328</v>
      </c>
      <c r="L82" s="281">
        <f t="shared" si="14"/>
        <v>2715.5940271690502</v>
      </c>
      <c r="M82" s="281">
        <f t="shared" si="14"/>
        <v>2593.7745875835994</v>
      </c>
      <c r="N82" s="281">
        <f t="shared" si="14"/>
        <v>2471.910111469906</v>
      </c>
      <c r="O82" s="281">
        <f t="shared" si="14"/>
        <v>2352.1577501920124</v>
      </c>
      <c r="P82" s="281">
        <f t="shared" si="14"/>
        <v>2312.9914921925856</v>
      </c>
      <c r="Q82" s="281">
        <f t="shared" si="14"/>
        <v>2273.8251880410189</v>
      </c>
      <c r="R82" s="281">
        <f t="shared" si="14"/>
        <v>2232.6075792317456</v>
      </c>
      <c r="S82" s="281">
        <f t="shared" si="14"/>
        <v>2193.4431758504875</v>
      </c>
      <c r="T82" s="281">
        <f t="shared" si="14"/>
        <v>2156.4710016305648</v>
      </c>
      <c r="U82" s="281">
        <f t="shared" si="14"/>
        <v>2115.2431920826489</v>
      </c>
      <c r="V82" s="281">
        <f t="shared" si="14"/>
        <v>2076.0814725829455</v>
      </c>
      <c r="W82" s="281">
        <f t="shared" si="14"/>
        <v>2036.9198878934583</v>
      </c>
      <c r="X82" s="281">
        <f t="shared" si="14"/>
        <v>1997.7584465465068</v>
      </c>
      <c r="Y82" s="281">
        <f t="shared" si="14"/>
        <v>1956.5053836229542</v>
      </c>
      <c r="Z82" s="281">
        <f t="shared" si="14"/>
        <v>1917.3457562757944</v>
      </c>
      <c r="AA82" s="281">
        <f t="shared" si="14"/>
        <v>1880.4246127127021</v>
      </c>
      <c r="AB82" s="281">
        <f t="shared" si="14"/>
        <v>1841.2673808182674</v>
      </c>
      <c r="AC82" s="281">
        <f t="shared" si="14"/>
        <v>1800.0015643573245</v>
      </c>
      <c r="AD82" s="281">
        <f t="shared" si="14"/>
        <v>1760.8463865003339</v>
      </c>
      <c r="AE82" s="281">
        <f t="shared" si="14"/>
        <v>1721.6917050519953</v>
      </c>
      <c r="AF82" s="281">
        <f t="shared" si="14"/>
        <v>1682.5375586936284</v>
      </c>
      <c r="AG82" s="281">
        <f t="shared" si="14"/>
        <v>1641.235271648831</v>
      </c>
      <c r="AH82" s="281">
        <f t="shared" si="14"/>
        <v>1602.0827100156625</v>
      </c>
      <c r="AI82" s="281">
        <f t="shared" si="14"/>
        <v>1565.2395334491666</v>
      </c>
      <c r="AO82" s="257"/>
      <c r="AP82" s="257"/>
      <c r="AQ82" s="257"/>
      <c r="AR82" s="257"/>
      <c r="AS82" s="257"/>
      <c r="AT82" s="257"/>
      <c r="AU82" s="257"/>
      <c r="AV82" s="257"/>
      <c r="AW82" s="257"/>
      <c r="AX82" s="257"/>
      <c r="AY82" s="257"/>
      <c r="AZ82" s="257"/>
      <c r="BA82" s="257"/>
      <c r="BB82" s="257"/>
      <c r="BC82" s="257"/>
      <c r="BD82" s="257"/>
      <c r="BE82" s="257"/>
      <c r="BF82" s="257"/>
      <c r="BG82" s="257"/>
      <c r="BH82" s="257"/>
      <c r="BI82" s="257"/>
      <c r="BJ82" s="257"/>
      <c r="BK82" s="257"/>
      <c r="BL82" s="257"/>
      <c r="BM82" s="257"/>
      <c r="BN82" s="257"/>
      <c r="BO82" s="257"/>
      <c r="BP82" s="257"/>
      <c r="BQ82" s="257"/>
      <c r="BR82" s="257"/>
      <c r="BS82" s="257"/>
      <c r="BT82" s="257"/>
      <c r="BU82" s="257"/>
    </row>
    <row r="83" spans="2:73" hidden="1" x14ac:dyDescent="0.25">
      <c r="B83" s="153"/>
      <c r="D83" s="256"/>
      <c r="E83" s="280" t="s">
        <v>214</v>
      </c>
      <c r="F83" s="143" t="s">
        <v>22</v>
      </c>
      <c r="G83" s="281">
        <f t="shared" ref="G83:AI83" si="15">(G117+G168)*G$207</f>
        <v>4532.0591827595699</v>
      </c>
      <c r="H83" s="281">
        <f t="shared" si="15"/>
        <v>4486.6424721964477</v>
      </c>
      <c r="I83" s="281">
        <f t="shared" si="15"/>
        <v>4150.7242670938131</v>
      </c>
      <c r="J83" s="281">
        <f t="shared" si="15"/>
        <v>3638.9212851640846</v>
      </c>
      <c r="K83" s="281">
        <f t="shared" si="15"/>
        <v>3507.3589684180465</v>
      </c>
      <c r="L83" s="281">
        <f t="shared" si="15"/>
        <v>3375.6398635874384</v>
      </c>
      <c r="M83" s="281">
        <f t="shared" si="15"/>
        <v>3243.7450174615756</v>
      </c>
      <c r="N83" s="281">
        <f t="shared" si="15"/>
        <v>3111.6522937069712</v>
      </c>
      <c r="O83" s="281">
        <f t="shared" si="15"/>
        <v>2979.3356753381063</v>
      </c>
      <c r="P83" s="281">
        <f t="shared" si="15"/>
        <v>2930.7236540878312</v>
      </c>
      <c r="Q83" s="281">
        <f t="shared" si="15"/>
        <v>2882.1382419122701</v>
      </c>
      <c r="R83" s="281">
        <f t="shared" si="15"/>
        <v>2833.5804754705541</v>
      </c>
      <c r="S83" s="281">
        <f t="shared" si="15"/>
        <v>2785.0514459797278</v>
      </c>
      <c r="T83" s="281">
        <f t="shared" si="15"/>
        <v>2736.5523028517259</v>
      </c>
      <c r="U83" s="281">
        <f t="shared" si="15"/>
        <v>2688.0842576252421</v>
      </c>
      <c r="V83" s="281">
        <f t="shared" si="15"/>
        <v>2639.6485882207271</v>
      </c>
      <c r="W83" s="281">
        <f t="shared" si="15"/>
        <v>2591.2466435499609</v>
      </c>
      <c r="X83" s="281">
        <f t="shared" si="15"/>
        <v>2542.8798485151369</v>
      </c>
      <c r="Y83" s="281">
        <f t="shared" si="15"/>
        <v>2494.5497094364155</v>
      </c>
      <c r="Z83" s="281">
        <f t="shared" si="15"/>
        <v>2446.2578199514051</v>
      </c>
      <c r="AA83" s="281">
        <f t="shared" si="15"/>
        <v>2398.0058674351585</v>
      </c>
      <c r="AB83" s="281">
        <f t="shared" si="15"/>
        <v>2349.7956399950554</v>
      </c>
      <c r="AC83" s="281">
        <f t="shared" si="15"/>
        <v>2301.6290341015347</v>
      </c>
      <c r="AD83" s="281">
        <f t="shared" si="15"/>
        <v>2253.5080629231675</v>
      </c>
      <c r="AE83" s="281">
        <f t="shared" si="15"/>
        <v>2205.434865443081</v>
      </c>
      <c r="AF83" s="281">
        <f t="shared" si="15"/>
        <v>2157.4117164435588</v>
      </c>
      <c r="AG83" s="281">
        <f t="shared" si="15"/>
        <v>2109.4410374568251</v>
      </c>
      <c r="AH83" s="281">
        <f t="shared" si="15"/>
        <v>2061.5254087928724</v>
      </c>
      <c r="AI83" s="281">
        <f t="shared" si="15"/>
        <v>2013.6675827699958</v>
      </c>
      <c r="AO83" s="257"/>
      <c r="AP83" s="257"/>
      <c r="AQ83" s="257"/>
      <c r="AR83" s="257"/>
      <c r="AS83" s="257"/>
      <c r="AT83" s="257"/>
      <c r="AU83" s="257"/>
      <c r="AV83" s="257"/>
      <c r="AW83" s="257"/>
      <c r="AX83" s="257"/>
      <c r="AY83" s="257"/>
      <c r="AZ83" s="257"/>
      <c r="BA83" s="257"/>
      <c r="BB83" s="257"/>
      <c r="BC83" s="257"/>
      <c r="BD83" s="257"/>
      <c r="BE83" s="257"/>
      <c r="BF83" s="257"/>
      <c r="BG83" s="257"/>
      <c r="BH83" s="257"/>
      <c r="BI83" s="257"/>
      <c r="BJ83" s="257"/>
      <c r="BK83" s="257"/>
      <c r="BL83" s="257"/>
      <c r="BM83" s="257"/>
      <c r="BN83" s="257"/>
      <c r="BO83" s="257"/>
      <c r="BP83" s="257"/>
      <c r="BQ83" s="257"/>
      <c r="BR83" s="257"/>
      <c r="BS83" s="257"/>
      <c r="BT83" s="257"/>
      <c r="BU83" s="257"/>
    </row>
    <row r="84" spans="2:73" hidden="1" x14ac:dyDescent="0.25">
      <c r="B84" s="153"/>
      <c r="D84" s="256"/>
      <c r="E84" s="280" t="s">
        <v>214</v>
      </c>
      <c r="F84" s="143" t="s">
        <v>129</v>
      </c>
      <c r="G84" s="281">
        <f t="shared" ref="G84:AI84" si="16">(G118+G169)*G$208</f>
        <v>4532.0591827595699</v>
      </c>
      <c r="H84" s="281">
        <f t="shared" si="16"/>
        <v>4486.6424721964477</v>
      </c>
      <c r="I84" s="281">
        <f t="shared" si="16"/>
        <v>4728.7010445380674</v>
      </c>
      <c r="J84" s="281">
        <f t="shared" si="16"/>
        <v>4661.9992327645123</v>
      </c>
      <c r="K84" s="281">
        <f t="shared" si="16"/>
        <v>4480.552702106681</v>
      </c>
      <c r="L84" s="281">
        <f t="shared" si="16"/>
        <v>4299.2412143579095</v>
      </c>
      <c r="M84" s="281">
        <f t="shared" si="16"/>
        <v>4118.079029260547</v>
      </c>
      <c r="N84" s="281">
        <f t="shared" si="16"/>
        <v>3937.0824874613754</v>
      </c>
      <c r="O84" s="281">
        <f t="shared" si="16"/>
        <v>3756.2704044632078</v>
      </c>
      <c r="P84" s="281">
        <f t="shared" si="16"/>
        <v>3731.2617348020267</v>
      </c>
      <c r="Q84" s="281">
        <f t="shared" si="16"/>
        <v>3706.253065140846</v>
      </c>
      <c r="R84" s="281">
        <f t="shared" si="16"/>
        <v>3681.2443954796649</v>
      </c>
      <c r="S84" s="281">
        <f t="shared" si="16"/>
        <v>3656.2357258184834</v>
      </c>
      <c r="T84" s="281">
        <f t="shared" si="16"/>
        <v>3631.2270561573027</v>
      </c>
      <c r="U84" s="281">
        <f t="shared" si="16"/>
        <v>3606.2183864961212</v>
      </c>
      <c r="V84" s="281">
        <f t="shared" si="16"/>
        <v>3581.2097168349405</v>
      </c>
      <c r="W84" s="281">
        <f t="shared" si="16"/>
        <v>3556.201047173759</v>
      </c>
      <c r="X84" s="281">
        <f t="shared" si="16"/>
        <v>3531.1923775125779</v>
      </c>
      <c r="Y84" s="281">
        <f t="shared" si="16"/>
        <v>3506.1837078513968</v>
      </c>
      <c r="Z84" s="281">
        <f t="shared" si="16"/>
        <v>3481.1750381902157</v>
      </c>
      <c r="AA84" s="281">
        <f t="shared" si="16"/>
        <v>3456.1663685290341</v>
      </c>
      <c r="AB84" s="281">
        <f t="shared" si="16"/>
        <v>3431.1576988678539</v>
      </c>
      <c r="AC84" s="281">
        <f t="shared" si="16"/>
        <v>3406.1490292066728</v>
      </c>
      <c r="AD84" s="281">
        <f t="shared" si="16"/>
        <v>3381.1403595454922</v>
      </c>
      <c r="AE84" s="281">
        <f t="shared" si="16"/>
        <v>3356.1316898843111</v>
      </c>
      <c r="AF84" s="281">
        <f t="shared" si="16"/>
        <v>3331.1230202231291</v>
      </c>
      <c r="AG84" s="281">
        <f t="shared" si="16"/>
        <v>3306.114350561948</v>
      </c>
      <c r="AH84" s="281">
        <f t="shared" si="16"/>
        <v>3281.1056809007669</v>
      </c>
      <c r="AI84" s="281">
        <f t="shared" si="16"/>
        <v>3256.097011239588</v>
      </c>
      <c r="AO84" s="257"/>
      <c r="AP84" s="257"/>
      <c r="AQ84" s="257"/>
      <c r="AR84" s="257"/>
      <c r="AS84" s="257"/>
      <c r="AT84" s="257"/>
      <c r="AU84" s="257"/>
      <c r="AV84" s="257"/>
      <c r="AW84" s="257"/>
      <c r="AX84" s="257"/>
      <c r="AY84" s="257"/>
      <c r="AZ84" s="257"/>
      <c r="BA84" s="257"/>
      <c r="BB84" s="257"/>
      <c r="BC84" s="257"/>
      <c r="BD84" s="257"/>
      <c r="BE84" s="257"/>
      <c r="BF84" s="257"/>
      <c r="BG84" s="257"/>
      <c r="BH84" s="257"/>
      <c r="BI84" s="257"/>
      <c r="BJ84" s="257"/>
      <c r="BK84" s="257"/>
      <c r="BL84" s="257"/>
      <c r="BM84" s="257"/>
      <c r="BN84" s="257"/>
      <c r="BO84" s="257"/>
      <c r="BP84" s="257"/>
      <c r="BQ84" s="257"/>
      <c r="BR84" s="257"/>
      <c r="BS84" s="257"/>
      <c r="BT84" s="257"/>
      <c r="BU84" s="257"/>
    </row>
    <row r="85" spans="2:73" hidden="1" x14ac:dyDescent="0.25">
      <c r="B85" s="153"/>
      <c r="D85" s="253"/>
      <c r="E85" s="282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O85" s="257"/>
      <c r="AP85" s="257"/>
      <c r="AQ85" s="257"/>
      <c r="AR85" s="257"/>
      <c r="AS85" s="257"/>
      <c r="AT85" s="257"/>
      <c r="AU85" s="257"/>
      <c r="AV85" s="257"/>
      <c r="AW85" s="257"/>
      <c r="AX85" s="257"/>
      <c r="AY85" s="257"/>
      <c r="AZ85" s="257"/>
      <c r="BA85" s="257"/>
      <c r="BB85" s="257"/>
      <c r="BC85" s="257"/>
      <c r="BD85" s="257"/>
      <c r="BE85" s="257"/>
      <c r="BF85" s="257"/>
      <c r="BG85" s="257"/>
      <c r="BH85" s="257"/>
      <c r="BI85" s="257"/>
      <c r="BJ85" s="257"/>
      <c r="BK85" s="257"/>
      <c r="BL85" s="257"/>
      <c r="BM85" s="257"/>
      <c r="BN85" s="257"/>
      <c r="BO85" s="257"/>
      <c r="BP85" s="257"/>
      <c r="BQ85" s="257"/>
      <c r="BR85" s="257"/>
      <c r="BS85" s="257"/>
      <c r="BT85" s="257"/>
      <c r="BU85" s="257"/>
    </row>
    <row r="86" spans="2:73" hidden="1" x14ac:dyDescent="0.25">
      <c r="B86" s="153"/>
      <c r="G86" s="1">
        <v>2022</v>
      </c>
      <c r="H86" s="1">
        <v>2023</v>
      </c>
      <c r="I86" s="1">
        <v>2024</v>
      </c>
      <c r="J86" s="1">
        <v>2025</v>
      </c>
      <c r="K86" s="1">
        <v>2026</v>
      </c>
      <c r="L86" s="1">
        <v>2027</v>
      </c>
      <c r="M86" s="1">
        <v>2028</v>
      </c>
      <c r="N86" s="1">
        <v>2029</v>
      </c>
      <c r="O86" s="1">
        <v>2030</v>
      </c>
      <c r="P86" s="1">
        <v>2031</v>
      </c>
      <c r="Q86" s="1">
        <v>2032</v>
      </c>
      <c r="R86" s="1">
        <v>2033</v>
      </c>
      <c r="S86" s="1">
        <v>2034</v>
      </c>
      <c r="T86" s="1">
        <v>2035</v>
      </c>
      <c r="U86" s="1">
        <v>2036</v>
      </c>
      <c r="V86" s="1">
        <v>2037</v>
      </c>
      <c r="W86" s="1">
        <v>2038</v>
      </c>
      <c r="X86" s="1">
        <v>2039</v>
      </c>
      <c r="Y86" s="1">
        <v>2040</v>
      </c>
      <c r="Z86" s="1">
        <v>2041</v>
      </c>
      <c r="AA86" s="1">
        <v>2042</v>
      </c>
      <c r="AB86" s="1">
        <v>2043</v>
      </c>
      <c r="AC86" s="1">
        <v>2044</v>
      </c>
      <c r="AD86" s="1">
        <v>2045</v>
      </c>
      <c r="AE86" s="1">
        <v>2046</v>
      </c>
      <c r="AF86" s="1">
        <v>2047</v>
      </c>
      <c r="AG86" s="1">
        <v>2048</v>
      </c>
      <c r="AH86" s="1">
        <v>2049</v>
      </c>
      <c r="AI86" s="1">
        <v>2050</v>
      </c>
    </row>
    <row r="87" spans="2:73" ht="15" hidden="1" customHeight="1" x14ac:dyDescent="0.25">
      <c r="B87" s="153"/>
      <c r="D87" s="254" t="s">
        <v>151</v>
      </c>
      <c r="E87" s="280" t="s">
        <v>206</v>
      </c>
      <c r="F87" s="143" t="s">
        <v>128</v>
      </c>
      <c r="G87" s="281">
        <f>(G104+G155)*(G$206-1)</f>
        <v>45.488442992120319</v>
      </c>
      <c r="H87" s="281">
        <f t="shared" ref="H87:AI87" si="17">(H104+H155)*(H$206-1)</f>
        <v>45.059399457836683</v>
      </c>
      <c r="I87" s="281">
        <f t="shared" si="17"/>
        <v>37.837151946042972</v>
      </c>
      <c r="J87" s="281">
        <f t="shared" si="17"/>
        <v>30.598987783217535</v>
      </c>
      <c r="K87" s="281">
        <f t="shared" si="17"/>
        <v>29.461789641500079</v>
      </c>
      <c r="L87" s="281">
        <f t="shared" si="17"/>
        <v>28.323577705651655</v>
      </c>
      <c r="M87" s="281">
        <f t="shared" si="17"/>
        <v>27.187123520167059</v>
      </c>
      <c r="N87" s="281">
        <f t="shared" si="17"/>
        <v>26.051180487970559</v>
      </c>
      <c r="O87" s="281">
        <f t="shared" si="17"/>
        <v>24.891265482682751</v>
      </c>
      <c r="P87" s="281">
        <f t="shared" si="17"/>
        <v>24.515884431608363</v>
      </c>
      <c r="Q87" s="281">
        <f t="shared" si="17"/>
        <v>24.140503904349181</v>
      </c>
      <c r="R87" s="281">
        <f t="shared" si="17"/>
        <v>23.788405169927731</v>
      </c>
      <c r="S87" s="281">
        <f t="shared" si="17"/>
        <v>23.413003069402766</v>
      </c>
      <c r="T87" s="281">
        <f t="shared" si="17"/>
        <v>23.012719718306226</v>
      </c>
      <c r="U87" s="281">
        <f t="shared" si="17"/>
        <v>22.660736759707245</v>
      </c>
      <c r="V87" s="281">
        <f t="shared" si="17"/>
        <v>22.285304197800489</v>
      </c>
      <c r="W87" s="281">
        <f t="shared" si="17"/>
        <v>21.909870105831626</v>
      </c>
      <c r="X87" s="281">
        <f t="shared" si="17"/>
        <v>21.534434386960978</v>
      </c>
      <c r="Y87" s="281">
        <f t="shared" si="17"/>
        <v>21.182738047835027</v>
      </c>
      <c r="Z87" s="281">
        <f t="shared" si="17"/>
        <v>20.807281740522185</v>
      </c>
      <c r="AA87" s="281">
        <f t="shared" si="17"/>
        <v>20.40641920428304</v>
      </c>
      <c r="AB87" s="281">
        <f t="shared" si="17"/>
        <v>20.030935709183201</v>
      </c>
      <c r="AC87" s="281">
        <f t="shared" si="17"/>
        <v>19.679384119504562</v>
      </c>
      <c r="AD87" s="281">
        <f t="shared" si="17"/>
        <v>19.30387731159545</v>
      </c>
      <c r="AE87" s="281">
        <f t="shared" si="17"/>
        <v>18.928364869572775</v>
      </c>
      <c r="AF87" s="281">
        <f t="shared" si="17"/>
        <v>18.552846354413262</v>
      </c>
      <c r="AG87" s="281">
        <f t="shared" si="17"/>
        <v>18.201708696704593</v>
      </c>
      <c r="AH87" s="281">
        <f t="shared" si="17"/>
        <v>17.826172195311962</v>
      </c>
      <c r="AI87" s="281">
        <f t="shared" si="17"/>
        <v>17.424424753236888</v>
      </c>
    </row>
    <row r="88" spans="2:73" hidden="1" x14ac:dyDescent="0.25">
      <c r="B88" s="153"/>
      <c r="D88" s="142"/>
      <c r="E88" s="282" t="s">
        <v>206</v>
      </c>
      <c r="F88" s="143" t="s">
        <v>22</v>
      </c>
      <c r="G88" s="281">
        <f>(G105+G156)*(G$207-1)</f>
        <v>45.488442992120319</v>
      </c>
      <c r="H88" s="281">
        <f t="shared" ref="H88:AI88" si="18">(H105+H156)*(H$207-1)</f>
        <v>45.059399457836683</v>
      </c>
      <c r="I88" s="281">
        <f t="shared" si="18"/>
        <v>42.327876427166629</v>
      </c>
      <c r="J88" s="281">
        <f t="shared" si="18"/>
        <v>37.681565098099334</v>
      </c>
      <c r="K88" s="281">
        <f t="shared" si="18"/>
        <v>36.782936577153976</v>
      </c>
      <c r="L88" s="281">
        <f t="shared" si="18"/>
        <v>35.885971142219923</v>
      </c>
      <c r="M88" s="281">
        <f t="shared" si="18"/>
        <v>34.990869834209498</v>
      </c>
      <c r="N88" s="281">
        <f t="shared" si="18"/>
        <v>34.097867458124981</v>
      </c>
      <c r="O88" s="281">
        <f t="shared" si="18"/>
        <v>33.207239981906149</v>
      </c>
      <c r="P88" s="281">
        <f t="shared" si="18"/>
        <v>32.801495527090488</v>
      </c>
      <c r="Q88" s="281">
        <f t="shared" si="18"/>
        <v>32.395468823913596</v>
      </c>
      <c r="R88" s="281">
        <f t="shared" si="18"/>
        <v>31.989148876301993</v>
      </c>
      <c r="S88" s="281">
        <f t="shared" si="18"/>
        <v>31.582524109474289</v>
      </c>
      <c r="T88" s="281">
        <f t="shared" si="18"/>
        <v>31.175582331362985</v>
      </c>
      <c r="U88" s="281">
        <f t="shared" si="18"/>
        <v>30.768310690908269</v>
      </c>
      <c r="V88" s="281">
        <f t="shared" si="18"/>
        <v>30.36069563292428</v>
      </c>
      <c r="W88" s="281">
        <f t="shared" si="18"/>
        <v>29.952722849204399</v>
      </c>
      <c r="X88" s="281">
        <f t="shared" si="18"/>
        <v>29.544377225494795</v>
      </c>
      <c r="Y88" s="281">
        <f t="shared" si="18"/>
        <v>29.135642783923235</v>
      </c>
      <c r="Z88" s="281">
        <f t="shared" si="18"/>
        <v>28.726502620421883</v>
      </c>
      <c r="AA88" s="281">
        <f t="shared" si="18"/>
        <v>28.316938836629046</v>
      </c>
      <c r="AB88" s="281">
        <f t="shared" si="18"/>
        <v>27.906932465692908</v>
      </c>
      <c r="AC88" s="281">
        <f t="shared" si="18"/>
        <v>27.496463391330597</v>
      </c>
      <c r="AD88" s="281">
        <f t="shared" si="18"/>
        <v>27.085510259416274</v>
      </c>
      <c r="AE88" s="281">
        <f t="shared" si="18"/>
        <v>26.67405038128117</v>
      </c>
      <c r="AF88" s="281">
        <f t="shared" si="18"/>
        <v>26.262059627804721</v>
      </c>
      <c r="AG88" s="281">
        <f t="shared" si="18"/>
        <v>25.849512313257193</v>
      </c>
      <c r="AH88" s="281">
        <f t="shared" si="18"/>
        <v>25.4363810677178</v>
      </c>
      <c r="AI88" s="281">
        <f t="shared" si="18"/>
        <v>25.022636696735514</v>
      </c>
    </row>
    <row r="89" spans="2:73" hidden="1" x14ac:dyDescent="0.25">
      <c r="B89" s="153"/>
      <c r="D89" s="142"/>
      <c r="E89" s="283" t="s">
        <v>206</v>
      </c>
      <c r="F89" s="143" t="s">
        <v>129</v>
      </c>
      <c r="G89" s="281">
        <f>(G106+G157)*(G$208-1)</f>
        <v>45.488442992120319</v>
      </c>
      <c r="H89" s="281">
        <f t="shared" ref="H89:AI89" si="19">(H106+H157)*(H$208-1)</f>
        <v>45.059399457836683</v>
      </c>
      <c r="I89" s="281">
        <f t="shared" si="19"/>
        <v>47.349755143834393</v>
      </c>
      <c r="J89" s="281">
        <f t="shared" si="19"/>
        <v>46.742477246273019</v>
      </c>
      <c r="K89" s="281">
        <f t="shared" si="19"/>
        <v>45.254988917834922</v>
      </c>
      <c r="L89" s="281">
        <f t="shared" si="19"/>
        <v>43.765961345062124</v>
      </c>
      <c r="M89" s="281">
        <f t="shared" si="19"/>
        <v>42.275231992744352</v>
      </c>
      <c r="N89" s="281">
        <f t="shared" si="19"/>
        <v>40.78261460713329</v>
      </c>
      <c r="O89" s="281">
        <f t="shared" si="19"/>
        <v>39.287894725608851</v>
      </c>
      <c r="P89" s="281">
        <f t="shared" si="19"/>
        <v>39.043917832524677</v>
      </c>
      <c r="Q89" s="281">
        <f t="shared" si="19"/>
        <v>38.799940939440496</v>
      </c>
      <c r="R89" s="281">
        <f t="shared" si="19"/>
        <v>38.555964046356316</v>
      </c>
      <c r="S89" s="281">
        <f t="shared" si="19"/>
        <v>38.311987153272135</v>
      </c>
      <c r="T89" s="281">
        <f t="shared" si="19"/>
        <v>38.068010260187961</v>
      </c>
      <c r="U89" s="281">
        <f t="shared" si="19"/>
        <v>37.82403336710378</v>
      </c>
      <c r="V89" s="281">
        <f t="shared" si="19"/>
        <v>37.580056474019607</v>
      </c>
      <c r="W89" s="281">
        <f t="shared" si="19"/>
        <v>37.336079580935419</v>
      </c>
      <c r="X89" s="281">
        <f t="shared" si="19"/>
        <v>37.092102687851245</v>
      </c>
      <c r="Y89" s="281">
        <f t="shared" si="19"/>
        <v>36.848125794767064</v>
      </c>
      <c r="Z89" s="281">
        <f t="shared" si="19"/>
        <v>36.60414890168289</v>
      </c>
      <c r="AA89" s="281">
        <f t="shared" si="19"/>
        <v>36.360172008598703</v>
      </c>
      <c r="AB89" s="281">
        <f t="shared" si="19"/>
        <v>36.116195115514529</v>
      </c>
      <c r="AC89" s="281">
        <f t="shared" si="19"/>
        <v>35.872218222430355</v>
      </c>
      <c r="AD89" s="281">
        <f t="shared" si="19"/>
        <v>35.628241329346174</v>
      </c>
      <c r="AE89" s="281">
        <f t="shared" si="19"/>
        <v>35.384264436262001</v>
      </c>
      <c r="AF89" s="281">
        <f t="shared" si="19"/>
        <v>35.140287543177813</v>
      </c>
      <c r="AG89" s="281">
        <f t="shared" si="19"/>
        <v>34.896310650093632</v>
      </c>
      <c r="AH89" s="281">
        <f t="shared" si="19"/>
        <v>34.652333757009458</v>
      </c>
      <c r="AI89" s="281">
        <f t="shared" si="19"/>
        <v>34.408356863925299</v>
      </c>
    </row>
    <row r="90" spans="2:73" hidden="1" x14ac:dyDescent="0.25">
      <c r="B90" s="153"/>
      <c r="D90" s="256"/>
      <c r="E90" s="280" t="s">
        <v>208</v>
      </c>
      <c r="F90" s="143" t="s">
        <v>128</v>
      </c>
      <c r="G90" s="281">
        <f t="shared" ref="G90:AI90" si="20">(G107+G158)*(G$206-1)</f>
        <v>74.058231053982695</v>
      </c>
      <c r="H90" s="281">
        <f t="shared" si="20"/>
        <v>73.336182302489306</v>
      </c>
      <c r="I90" s="281">
        <f t="shared" si="20"/>
        <v>61.181670272436079</v>
      </c>
      <c r="J90" s="281">
        <f t="shared" si="20"/>
        <v>49.027580187881895</v>
      </c>
      <c r="K90" s="281">
        <f t="shared" si="20"/>
        <v>47.101641400268441</v>
      </c>
      <c r="L90" s="281">
        <f t="shared" si="20"/>
        <v>45.175729488024054</v>
      </c>
      <c r="M90" s="281">
        <f t="shared" si="20"/>
        <v>43.249770978360822</v>
      </c>
      <c r="N90" s="281">
        <f t="shared" si="20"/>
        <v>41.323798918181929</v>
      </c>
      <c r="O90" s="281">
        <f t="shared" si="20"/>
        <v>39.398462347599981</v>
      </c>
      <c r="P90" s="281">
        <f t="shared" si="20"/>
        <v>38.771746884737802</v>
      </c>
      <c r="Q90" s="281">
        <f t="shared" si="20"/>
        <v>38.145031407989443</v>
      </c>
      <c r="R90" s="281">
        <f t="shared" si="20"/>
        <v>37.517698738109317</v>
      </c>
      <c r="S90" s="281">
        <f t="shared" si="20"/>
        <v>36.890983833261572</v>
      </c>
      <c r="T90" s="281">
        <f t="shared" si="20"/>
        <v>36.264928522675717</v>
      </c>
      <c r="U90" s="281">
        <f t="shared" si="20"/>
        <v>35.637592783614323</v>
      </c>
      <c r="V90" s="281">
        <f t="shared" si="20"/>
        <v>35.010878686288393</v>
      </c>
      <c r="W90" s="281">
        <f t="shared" si="20"/>
        <v>34.38416462952393</v>
      </c>
      <c r="X90" s="281">
        <f t="shared" si="20"/>
        <v>33.757450615888132</v>
      </c>
      <c r="Y90" s="281">
        <f t="shared" si="20"/>
        <v>33.130107278633098</v>
      </c>
      <c r="Z90" s="281">
        <f t="shared" si="20"/>
        <v>32.503393810790541</v>
      </c>
      <c r="AA90" s="281">
        <f t="shared" si="20"/>
        <v>31.877353854223792</v>
      </c>
      <c r="AB90" s="281">
        <f t="shared" si="20"/>
        <v>31.250641107121062</v>
      </c>
      <c r="AC90" s="281">
        <f t="shared" si="20"/>
        <v>30.623293932602927</v>
      </c>
      <c r="AD90" s="281">
        <f t="shared" si="20"/>
        <v>29.996581803515564</v>
      </c>
      <c r="AE90" s="281">
        <f t="shared" si="20"/>
        <v>29.369869823786811</v>
      </c>
      <c r="AF90" s="281">
        <f t="shared" si="20"/>
        <v>28.743158005055037</v>
      </c>
      <c r="AG90" s="281">
        <f t="shared" si="20"/>
        <v>28.11579985732833</v>
      </c>
      <c r="AH90" s="281">
        <f t="shared" si="20"/>
        <v>27.489088515406031</v>
      </c>
      <c r="AI90" s="281">
        <f t="shared" si="20"/>
        <v>26.863072017419501</v>
      </c>
      <c r="AO90" s="257"/>
      <c r="AP90" s="257"/>
      <c r="AQ90" s="257"/>
      <c r="AR90" s="257"/>
      <c r="AS90" s="257"/>
      <c r="AT90" s="257"/>
      <c r="AU90" s="257"/>
      <c r="AV90" s="257"/>
      <c r="AW90" s="257"/>
      <c r="AX90" s="257"/>
      <c r="AY90" s="257"/>
      <c r="AZ90" s="257"/>
      <c r="BA90" s="257"/>
      <c r="BB90" s="257"/>
      <c r="BC90" s="257"/>
      <c r="BD90" s="257"/>
      <c r="BE90" s="257"/>
      <c r="BF90" s="257"/>
      <c r="BG90" s="257"/>
      <c r="BH90" s="257"/>
      <c r="BI90" s="257"/>
      <c r="BJ90" s="257"/>
      <c r="BK90" s="257"/>
      <c r="BL90" s="257"/>
      <c r="BM90" s="257"/>
      <c r="BN90" s="257"/>
      <c r="BO90" s="257"/>
      <c r="BP90" s="257"/>
      <c r="BQ90" s="257"/>
      <c r="BR90" s="257"/>
      <c r="BS90" s="257"/>
      <c r="BT90" s="257"/>
      <c r="BU90" s="257"/>
    </row>
    <row r="91" spans="2:73" hidden="1" x14ac:dyDescent="0.25">
      <c r="B91" s="153"/>
      <c r="D91" s="256"/>
      <c r="E91" s="280" t="s">
        <v>208</v>
      </c>
      <c r="F91" s="143" t="s">
        <v>22</v>
      </c>
      <c r="G91" s="281">
        <f t="shared" ref="G91:AI91" si="21">(G108+G159)*(G$207-1)</f>
        <v>74.058231053982695</v>
      </c>
      <c r="H91" s="281">
        <f t="shared" si="21"/>
        <v>73.336182302489306</v>
      </c>
      <c r="I91" s="281">
        <f t="shared" si="21"/>
        <v>68.327029053008204</v>
      </c>
      <c r="J91" s="281">
        <f t="shared" si="21"/>
        <v>60.33167861797282</v>
      </c>
      <c r="K91" s="281">
        <f t="shared" si="21"/>
        <v>58.498223528848015</v>
      </c>
      <c r="L91" s="281">
        <f t="shared" si="21"/>
        <v>56.664633951047762</v>
      </c>
      <c r="M91" s="281">
        <f t="shared" si="21"/>
        <v>54.830893627008834</v>
      </c>
      <c r="N91" s="281">
        <f t="shared" si="21"/>
        <v>52.996983568769345</v>
      </c>
      <c r="O91" s="281">
        <f t="shared" si="21"/>
        <v>51.162881459646684</v>
      </c>
      <c r="P91" s="281">
        <f t="shared" si="21"/>
        <v>50.430146137459957</v>
      </c>
      <c r="Q91" s="281">
        <f t="shared" si="21"/>
        <v>49.697433639834323</v>
      </c>
      <c r="R91" s="281">
        <f t="shared" si="21"/>
        <v>48.96474485598857</v>
      </c>
      <c r="S91" s="281">
        <f t="shared" si="21"/>
        <v>48.232080721939845</v>
      </c>
      <c r="T91" s="281">
        <f t="shared" si="21"/>
        <v>47.499442223623333</v>
      </c>
      <c r="U91" s="281">
        <f t="shared" si="21"/>
        <v>46.766830400264908</v>
      </c>
      <c r="V91" s="281">
        <f t="shared" si="21"/>
        <v>46.034246348030955</v>
      </c>
      <c r="W91" s="281">
        <f t="shared" si="21"/>
        <v>45.301691223982374</v>
      </c>
      <c r="X91" s="281">
        <f t="shared" si="21"/>
        <v>44.569166250362564</v>
      </c>
      <c r="Y91" s="281">
        <f t="shared" si="21"/>
        <v>43.836672719253194</v>
      </c>
      <c r="Z91" s="281">
        <f t="shared" si="21"/>
        <v>43.104211997634465</v>
      </c>
      <c r="AA91" s="281">
        <f t="shared" si="21"/>
        <v>42.371785532892119</v>
      </c>
      <c r="AB91" s="281">
        <f t="shared" si="21"/>
        <v>41.639394858817397</v>
      </c>
      <c r="AC91" s="281">
        <f t="shared" si="21"/>
        <v>40.907041602152532</v>
      </c>
      <c r="AD91" s="281">
        <f t="shared" si="21"/>
        <v>40.17472748974032</v>
      </c>
      <c r="AE91" s="281">
        <f t="shared" si="21"/>
        <v>39.442454356343966</v>
      </c>
      <c r="AF91" s="281">
        <f t="shared" si="21"/>
        <v>38.710224153211584</v>
      </c>
      <c r="AG91" s="281">
        <f t="shared" si="21"/>
        <v>37.978038957469529</v>
      </c>
      <c r="AH91" s="281">
        <f t="shared" si="21"/>
        <v>37.245900982439522</v>
      </c>
      <c r="AI91" s="281">
        <f t="shared" si="21"/>
        <v>36.513812588987442</v>
      </c>
      <c r="AO91" s="257"/>
      <c r="AP91" s="257"/>
      <c r="AQ91" s="257"/>
      <c r="AR91" s="257"/>
      <c r="AS91" s="257"/>
      <c r="AT91" s="257"/>
      <c r="AU91" s="257"/>
      <c r="AV91" s="257"/>
      <c r="AW91" s="257"/>
      <c r="AX91" s="257"/>
      <c r="AY91" s="257"/>
      <c r="AZ91" s="257"/>
      <c r="BA91" s="257"/>
      <c r="BB91" s="257"/>
      <c r="BC91" s="257"/>
      <c r="BD91" s="257"/>
      <c r="BE91" s="257"/>
      <c r="BF91" s="257"/>
      <c r="BG91" s="257"/>
      <c r="BH91" s="257"/>
      <c r="BI91" s="257"/>
      <c r="BJ91" s="257"/>
      <c r="BK91" s="257"/>
      <c r="BL91" s="257"/>
      <c r="BM91" s="257"/>
      <c r="BN91" s="257"/>
      <c r="BO91" s="257"/>
      <c r="BP91" s="257"/>
      <c r="BQ91" s="257"/>
      <c r="BR91" s="257"/>
      <c r="BS91" s="257"/>
      <c r="BT91" s="257"/>
      <c r="BU91" s="257"/>
    </row>
    <row r="92" spans="2:73" hidden="1" x14ac:dyDescent="0.25">
      <c r="B92" s="153"/>
      <c r="D92" s="256"/>
      <c r="E92" s="280" t="s">
        <v>208</v>
      </c>
      <c r="F92" s="143" t="s">
        <v>129</v>
      </c>
      <c r="G92" s="281">
        <f t="shared" ref="G92:AI92" si="22">(G109+G160)*(G$208-1)</f>
        <v>74.058231053982695</v>
      </c>
      <c r="H92" s="281">
        <f t="shared" si="22"/>
        <v>73.336182302489306</v>
      </c>
      <c r="I92" s="281">
        <f t="shared" si="22"/>
        <v>77.187257263693212</v>
      </c>
      <c r="J92" s="281">
        <f t="shared" si="22"/>
        <v>76.143943097942582</v>
      </c>
      <c r="K92" s="281">
        <f t="shared" si="22"/>
        <v>73.429204096441097</v>
      </c>
      <c r="L92" s="281">
        <f t="shared" si="22"/>
        <v>70.714500820508505</v>
      </c>
      <c r="M92" s="281">
        <f t="shared" si="22"/>
        <v>67.999837042556166</v>
      </c>
      <c r="N92" s="281">
        <f t="shared" si="22"/>
        <v>65.285217085498232</v>
      </c>
      <c r="O92" s="281">
        <f t="shared" si="22"/>
        <v>62.570645926971402</v>
      </c>
      <c r="P92" s="281">
        <f t="shared" si="22"/>
        <v>62.167257099009049</v>
      </c>
      <c r="Q92" s="281">
        <f t="shared" si="22"/>
        <v>61.763868271046697</v>
      </c>
      <c r="R92" s="281">
        <f t="shared" si="22"/>
        <v>61.360479443084344</v>
      </c>
      <c r="S92" s="281">
        <f t="shared" si="22"/>
        <v>60.957090615121984</v>
      </c>
      <c r="T92" s="281">
        <f t="shared" si="22"/>
        <v>60.553701787159639</v>
      </c>
      <c r="U92" s="281">
        <f t="shared" si="22"/>
        <v>60.150312959197279</v>
      </c>
      <c r="V92" s="281">
        <f t="shared" si="22"/>
        <v>59.746924131234941</v>
      </c>
      <c r="W92" s="281">
        <f t="shared" si="22"/>
        <v>59.343535303272581</v>
      </c>
      <c r="X92" s="281">
        <f t="shared" si="22"/>
        <v>58.940146475310229</v>
      </c>
      <c r="Y92" s="281">
        <f t="shared" si="22"/>
        <v>58.536757647347876</v>
      </c>
      <c r="Z92" s="281">
        <f t="shared" si="22"/>
        <v>58.133368819385524</v>
      </c>
      <c r="AA92" s="281">
        <f t="shared" si="22"/>
        <v>57.729979991423164</v>
      </c>
      <c r="AB92" s="281">
        <f t="shared" si="22"/>
        <v>57.326591163460826</v>
      </c>
      <c r="AC92" s="281">
        <f t="shared" si="22"/>
        <v>56.923202335498473</v>
      </c>
      <c r="AD92" s="281">
        <f t="shared" si="22"/>
        <v>56.519813507536121</v>
      </c>
      <c r="AE92" s="281">
        <f t="shared" si="22"/>
        <v>56.116424679573768</v>
      </c>
      <c r="AF92" s="281">
        <f t="shared" si="22"/>
        <v>55.713035851611416</v>
      </c>
      <c r="AG92" s="281">
        <f t="shared" si="22"/>
        <v>55.309647023649056</v>
      </c>
      <c r="AH92" s="281">
        <f t="shared" si="22"/>
        <v>54.906258195686711</v>
      </c>
      <c r="AI92" s="281">
        <f t="shared" si="22"/>
        <v>54.502869367724387</v>
      </c>
      <c r="AO92" s="257"/>
      <c r="AP92" s="257"/>
      <c r="AQ92" s="257"/>
      <c r="AR92" s="257"/>
      <c r="AS92" s="257"/>
      <c r="AT92" s="257"/>
      <c r="AU92" s="257"/>
      <c r="AV92" s="257"/>
      <c r="AW92" s="257"/>
      <c r="AX92" s="257"/>
      <c r="AY92" s="257"/>
      <c r="AZ92" s="257"/>
      <c r="BA92" s="257"/>
      <c r="BB92" s="257"/>
      <c r="BC92" s="257"/>
      <c r="BD92" s="257"/>
      <c r="BE92" s="257"/>
      <c r="BF92" s="257"/>
      <c r="BG92" s="257"/>
      <c r="BH92" s="257"/>
      <c r="BI92" s="257"/>
      <c r="BJ92" s="257"/>
      <c r="BK92" s="257"/>
      <c r="BL92" s="257"/>
      <c r="BM92" s="257"/>
      <c r="BN92" s="257"/>
      <c r="BO92" s="257"/>
      <c r="BP92" s="257"/>
      <c r="BQ92" s="257"/>
      <c r="BR92" s="257"/>
      <c r="BS92" s="257"/>
      <c r="BT92" s="257"/>
      <c r="BU92" s="257"/>
    </row>
    <row r="93" spans="2:73" hidden="1" x14ac:dyDescent="0.25">
      <c r="B93" s="153"/>
      <c r="D93" s="256"/>
      <c r="E93" s="280" t="s">
        <v>210</v>
      </c>
      <c r="F93" s="143" t="s">
        <v>128</v>
      </c>
      <c r="G93" s="281">
        <f t="shared" ref="G93:AI93" si="23">(G110+G161)*(G$206-1)</f>
        <v>102.62801911584508</v>
      </c>
      <c r="H93" s="281">
        <f t="shared" si="23"/>
        <v>101.61296514714192</v>
      </c>
      <c r="I93" s="281">
        <f t="shared" si="23"/>
        <v>84.526188598829179</v>
      </c>
      <c r="J93" s="281">
        <f t="shared" si="23"/>
        <v>67.456172592546253</v>
      </c>
      <c r="K93" s="281">
        <f t="shared" si="23"/>
        <v>64.741493159036807</v>
      </c>
      <c r="L93" s="281">
        <f t="shared" si="23"/>
        <v>62.027881270396442</v>
      </c>
      <c r="M93" s="281">
        <f t="shared" si="23"/>
        <v>59.312418436554587</v>
      </c>
      <c r="N93" s="281">
        <f t="shared" si="23"/>
        <v>56.59641734839331</v>
      </c>
      <c r="O93" s="281">
        <f t="shared" si="23"/>
        <v>53.905659212517222</v>
      </c>
      <c r="P93" s="281">
        <f t="shared" si="23"/>
        <v>53.027609337867233</v>
      </c>
      <c r="Q93" s="281">
        <f t="shared" si="23"/>
        <v>52.149558911629718</v>
      </c>
      <c r="R93" s="281">
        <f t="shared" si="23"/>
        <v>51.246992306290913</v>
      </c>
      <c r="S93" s="281">
        <f t="shared" si="23"/>
        <v>50.368964597120375</v>
      </c>
      <c r="T93" s="281">
        <f t="shared" si="23"/>
        <v>49.517137327045212</v>
      </c>
      <c r="U93" s="281">
        <f t="shared" si="23"/>
        <v>48.614448807521406</v>
      </c>
      <c r="V93" s="281">
        <f t="shared" si="23"/>
        <v>47.736453174776301</v>
      </c>
      <c r="W93" s="281">
        <f t="shared" si="23"/>
        <v>46.858459153216224</v>
      </c>
      <c r="X93" s="281">
        <f t="shared" si="23"/>
        <v>45.980466844815275</v>
      </c>
      <c r="Y93" s="281">
        <f t="shared" si="23"/>
        <v>45.077476509431172</v>
      </c>
      <c r="Z93" s="281">
        <f t="shared" si="23"/>
        <v>44.199505881058897</v>
      </c>
      <c r="AA93" s="281">
        <f t="shared" si="23"/>
        <v>43.348288504164543</v>
      </c>
      <c r="AB93" s="281">
        <f t="shared" si="23"/>
        <v>42.470346505058913</v>
      </c>
      <c r="AC93" s="281">
        <f t="shared" si="23"/>
        <v>41.567203745701285</v>
      </c>
      <c r="AD93" s="281">
        <f t="shared" si="23"/>
        <v>40.689286295435672</v>
      </c>
      <c r="AE93" s="281">
        <f t="shared" si="23"/>
        <v>39.811374778000847</v>
      </c>
      <c r="AF93" s="281">
        <f t="shared" si="23"/>
        <v>38.933469655696818</v>
      </c>
      <c r="AG93" s="281">
        <f t="shared" si="23"/>
        <v>38.02989101795206</v>
      </c>
      <c r="AH93" s="281">
        <f t="shared" si="23"/>
        <v>37.152004835500108</v>
      </c>
      <c r="AI93" s="281">
        <f t="shared" si="23"/>
        <v>36.301719281602111</v>
      </c>
      <c r="AO93" s="257"/>
      <c r="AP93" s="257"/>
      <c r="AQ93" s="257"/>
      <c r="AR93" s="257"/>
      <c r="AS93" s="257"/>
      <c r="AT93" s="257"/>
      <c r="AU93" s="257"/>
      <c r="AV93" s="257"/>
      <c r="AW93" s="257"/>
      <c r="AX93" s="257"/>
      <c r="AY93" s="257"/>
      <c r="AZ93" s="257"/>
      <c r="BA93" s="257"/>
      <c r="BB93" s="257"/>
      <c r="BC93" s="257"/>
      <c r="BD93" s="257"/>
      <c r="BE93" s="257"/>
      <c r="BF93" s="257"/>
      <c r="BG93" s="257"/>
      <c r="BH93" s="257"/>
      <c r="BI93" s="257"/>
      <c r="BJ93" s="257"/>
      <c r="BK93" s="257"/>
      <c r="BL93" s="257"/>
      <c r="BM93" s="257"/>
      <c r="BN93" s="257"/>
      <c r="BO93" s="257"/>
      <c r="BP93" s="257"/>
      <c r="BQ93" s="257"/>
      <c r="BR93" s="257"/>
      <c r="BS93" s="257"/>
      <c r="BT93" s="257"/>
      <c r="BU93" s="257"/>
    </row>
    <row r="94" spans="2:73" hidden="1" x14ac:dyDescent="0.25">
      <c r="B94" s="153"/>
      <c r="D94" s="256"/>
      <c r="E94" s="280" t="s">
        <v>210</v>
      </c>
      <c r="F94" s="143" t="s">
        <v>22</v>
      </c>
      <c r="G94" s="281">
        <f t="shared" ref="G94:AI94" si="24">(G111+G162)*(G$207-1)</f>
        <v>102.62801911584508</v>
      </c>
      <c r="H94" s="281">
        <f t="shared" si="24"/>
        <v>101.61296514714192</v>
      </c>
      <c r="I94" s="281">
        <f t="shared" si="24"/>
        <v>94.326181678849764</v>
      </c>
      <c r="J94" s="281">
        <f t="shared" si="24"/>
        <v>82.981792137846298</v>
      </c>
      <c r="K94" s="281">
        <f t="shared" si="24"/>
        <v>80.213510480542055</v>
      </c>
      <c r="L94" s="281">
        <f t="shared" si="24"/>
        <v>77.443296759875594</v>
      </c>
      <c r="M94" s="281">
        <f t="shared" si="24"/>
        <v>74.670917419808177</v>
      </c>
      <c r="N94" s="281">
        <f t="shared" si="24"/>
        <v>71.896099679413709</v>
      </c>
      <c r="O94" s="281">
        <f t="shared" si="24"/>
        <v>69.118522937387226</v>
      </c>
      <c r="P94" s="281">
        <f t="shared" si="24"/>
        <v>68.058796747829433</v>
      </c>
      <c r="Q94" s="281">
        <f t="shared" si="24"/>
        <v>66.999398455755042</v>
      </c>
      <c r="R94" s="281">
        <f t="shared" si="24"/>
        <v>65.940340835675158</v>
      </c>
      <c r="S94" s="281">
        <f t="shared" si="24"/>
        <v>64.881637334405397</v>
      </c>
      <c r="T94" s="281">
        <f t="shared" si="24"/>
        <v>63.823302115883678</v>
      </c>
      <c r="U94" s="281">
        <f t="shared" si="24"/>
        <v>62.765350109621558</v>
      </c>
      <c r="V94" s="281">
        <f t="shared" si="24"/>
        <v>61.707797063137633</v>
      </c>
      <c r="W94" s="281">
        <f t="shared" si="24"/>
        <v>60.650659598760335</v>
      </c>
      <c r="X94" s="281">
        <f t="shared" si="24"/>
        <v>59.593955275230336</v>
      </c>
      <c r="Y94" s="281">
        <f t="shared" si="24"/>
        <v>58.53770265458315</v>
      </c>
      <c r="Z94" s="281">
        <f t="shared" si="24"/>
        <v>57.481921374847062</v>
      </c>
      <c r="AA94" s="281">
        <f t="shared" si="24"/>
        <v>56.426632229155175</v>
      </c>
      <c r="AB94" s="281">
        <f t="shared" si="24"/>
        <v>55.37185725194189</v>
      </c>
      <c r="AC94" s="281">
        <f t="shared" si="24"/>
        <v>54.317619812974471</v>
      </c>
      <c r="AD94" s="281">
        <f t="shared" si="24"/>
        <v>53.26394472006438</v>
      </c>
      <c r="AE94" s="281">
        <f t="shared" si="24"/>
        <v>52.210858331406762</v>
      </c>
      <c r="AF94" s="281">
        <f t="shared" si="24"/>
        <v>51.158388678618444</v>
      </c>
      <c r="AG94" s="281">
        <f t="shared" si="24"/>
        <v>50.106565601681858</v>
      </c>
      <c r="AH94" s="281">
        <f t="shared" si="24"/>
        <v>49.055420897161234</v>
      </c>
      <c r="AI94" s="281">
        <f t="shared" si="24"/>
        <v>48.004988481239366</v>
      </c>
      <c r="AO94" s="257"/>
      <c r="AP94" s="257"/>
      <c r="AQ94" s="257"/>
      <c r="AR94" s="257"/>
      <c r="AS94" s="257"/>
      <c r="AT94" s="257"/>
      <c r="AU94" s="257"/>
      <c r="AV94" s="257"/>
      <c r="AW94" s="257"/>
      <c r="AX94" s="257"/>
      <c r="AY94" s="257"/>
      <c r="AZ94" s="257"/>
      <c r="BA94" s="257"/>
      <c r="BB94" s="257"/>
      <c r="BC94" s="257"/>
      <c r="BD94" s="257"/>
      <c r="BE94" s="257"/>
      <c r="BF94" s="257"/>
      <c r="BG94" s="257"/>
      <c r="BH94" s="257"/>
      <c r="BI94" s="257"/>
      <c r="BJ94" s="257"/>
      <c r="BK94" s="257"/>
      <c r="BL94" s="257"/>
      <c r="BM94" s="257"/>
      <c r="BN94" s="257"/>
      <c r="BO94" s="257"/>
      <c r="BP94" s="257"/>
      <c r="BQ94" s="257"/>
      <c r="BR94" s="257"/>
      <c r="BS94" s="257"/>
      <c r="BT94" s="257"/>
      <c r="BU94" s="257"/>
    </row>
    <row r="95" spans="2:73" hidden="1" x14ac:dyDescent="0.25">
      <c r="B95" s="153"/>
      <c r="D95" s="256"/>
      <c r="E95" s="280" t="s">
        <v>210</v>
      </c>
      <c r="F95" s="143" t="s">
        <v>129</v>
      </c>
      <c r="G95" s="281">
        <f t="shared" ref="G95:AI95" si="25">(G112+G163)*(G$208-1)</f>
        <v>102.62801911584508</v>
      </c>
      <c r="H95" s="281">
        <f t="shared" si="25"/>
        <v>101.61296514714192</v>
      </c>
      <c r="I95" s="281">
        <f t="shared" si="25"/>
        <v>107.02475938355204</v>
      </c>
      <c r="J95" s="281">
        <f t="shared" si="25"/>
        <v>105.54540894961214</v>
      </c>
      <c r="K95" s="281">
        <f t="shared" si="25"/>
        <v>101.60341927504726</v>
      </c>
      <c r="L95" s="281">
        <f t="shared" si="25"/>
        <v>97.663040295954872</v>
      </c>
      <c r="M95" s="281">
        <f t="shared" si="25"/>
        <v>93.724442092367994</v>
      </c>
      <c r="N95" s="281">
        <f t="shared" si="25"/>
        <v>89.787819563863152</v>
      </c>
      <c r="O95" s="281">
        <f t="shared" si="25"/>
        <v>85.853397128333938</v>
      </c>
      <c r="P95" s="281">
        <f t="shared" si="25"/>
        <v>85.290596365493428</v>
      </c>
      <c r="Q95" s="281">
        <f t="shared" si="25"/>
        <v>84.727795602652904</v>
      </c>
      <c r="R95" s="281">
        <f t="shared" si="25"/>
        <v>84.16499483981238</v>
      </c>
      <c r="S95" s="281">
        <f t="shared" si="25"/>
        <v>83.602194076971827</v>
      </c>
      <c r="T95" s="281">
        <f t="shared" si="25"/>
        <v>83.039393314131331</v>
      </c>
      <c r="U95" s="281">
        <f t="shared" si="25"/>
        <v>82.476592551290793</v>
      </c>
      <c r="V95" s="281">
        <f t="shared" si="25"/>
        <v>81.913791788450283</v>
      </c>
      <c r="W95" s="281">
        <f t="shared" si="25"/>
        <v>81.350991025609744</v>
      </c>
      <c r="X95" s="281">
        <f t="shared" si="25"/>
        <v>80.78819026276922</v>
      </c>
      <c r="Y95" s="281">
        <f t="shared" si="25"/>
        <v>80.225389499928696</v>
      </c>
      <c r="Z95" s="281">
        <f t="shared" si="25"/>
        <v>79.662588737088171</v>
      </c>
      <c r="AA95" s="281">
        <f t="shared" si="25"/>
        <v>79.099787974247633</v>
      </c>
      <c r="AB95" s="281">
        <f t="shared" si="25"/>
        <v>78.536987211407109</v>
      </c>
      <c r="AC95" s="281">
        <f t="shared" si="25"/>
        <v>77.974186448566584</v>
      </c>
      <c r="AD95" s="281">
        <f t="shared" si="25"/>
        <v>77.41138568572606</v>
      </c>
      <c r="AE95" s="281">
        <f t="shared" si="25"/>
        <v>76.84858492288555</v>
      </c>
      <c r="AF95" s="281">
        <f t="shared" si="25"/>
        <v>76.285784160045012</v>
      </c>
      <c r="AG95" s="281">
        <f t="shared" si="25"/>
        <v>75.722983397204487</v>
      </c>
      <c r="AH95" s="281">
        <f t="shared" si="25"/>
        <v>75.160182634363963</v>
      </c>
      <c r="AI95" s="281">
        <f t="shared" si="25"/>
        <v>74.597381871523467</v>
      </c>
      <c r="AO95" s="257"/>
      <c r="AP95" s="257"/>
      <c r="AQ95" s="257"/>
      <c r="AR95" s="257"/>
      <c r="AS95" s="257"/>
      <c r="AT95" s="257"/>
      <c r="AU95" s="257"/>
      <c r="AV95" s="257"/>
      <c r="AW95" s="257"/>
      <c r="AX95" s="257"/>
      <c r="AY95" s="257"/>
      <c r="AZ95" s="257"/>
      <c r="BA95" s="257"/>
      <c r="BB95" s="257"/>
      <c r="BC95" s="257"/>
      <c r="BD95" s="257"/>
      <c r="BE95" s="257"/>
      <c r="BF95" s="257"/>
      <c r="BG95" s="257"/>
      <c r="BH95" s="257"/>
      <c r="BI95" s="257"/>
      <c r="BJ95" s="257"/>
      <c r="BK95" s="257"/>
      <c r="BL95" s="257"/>
      <c r="BM95" s="257"/>
      <c r="BN95" s="257"/>
      <c r="BO95" s="257"/>
      <c r="BP95" s="257"/>
      <c r="BQ95" s="257"/>
      <c r="BR95" s="257"/>
      <c r="BS95" s="257"/>
      <c r="BT95" s="257"/>
      <c r="BU95" s="257"/>
    </row>
    <row r="96" spans="2:73" hidden="1" x14ac:dyDescent="0.25">
      <c r="B96" s="153"/>
      <c r="D96" s="256"/>
      <c r="E96" s="280" t="s">
        <v>212</v>
      </c>
      <c r="F96" s="143" t="s">
        <v>128</v>
      </c>
      <c r="G96" s="281">
        <f t="shared" ref="G96:AI96" si="26">(G113+G164)*(G$206-1)</f>
        <v>131.19780717770743</v>
      </c>
      <c r="H96" s="281">
        <f t="shared" si="26"/>
        <v>129.88974799179454</v>
      </c>
      <c r="I96" s="281">
        <f t="shared" si="26"/>
        <v>107.87070692522229</v>
      </c>
      <c r="J96" s="281">
        <f t="shared" si="26"/>
        <v>85.88476499721061</v>
      </c>
      <c r="K96" s="281">
        <f t="shared" si="26"/>
        <v>82.38134491780518</v>
      </c>
      <c r="L96" s="281">
        <f t="shared" si="26"/>
        <v>78.880033052768837</v>
      </c>
      <c r="M96" s="281">
        <f t="shared" si="26"/>
        <v>75.37506589474836</v>
      </c>
      <c r="N96" s="281">
        <f t="shared" si="26"/>
        <v>71.869035778604683</v>
      </c>
      <c r="O96" s="281">
        <f t="shared" si="26"/>
        <v>68.412856077434455</v>
      </c>
      <c r="P96" s="281">
        <f t="shared" si="26"/>
        <v>67.283471790996671</v>
      </c>
      <c r="Q96" s="281">
        <f t="shared" si="26"/>
        <v>66.154086415269973</v>
      </c>
      <c r="R96" s="281">
        <f t="shared" si="26"/>
        <v>64.976285874472509</v>
      </c>
      <c r="S96" s="281">
        <f t="shared" si="26"/>
        <v>63.84694536097917</v>
      </c>
      <c r="T96" s="281">
        <f t="shared" si="26"/>
        <v>62.769346131414707</v>
      </c>
      <c r="U96" s="281">
        <f t="shared" si="26"/>
        <v>61.591304831428488</v>
      </c>
      <c r="V96" s="281">
        <f t="shared" si="26"/>
        <v>60.462027663264202</v>
      </c>
      <c r="W96" s="281">
        <f t="shared" si="26"/>
        <v>59.332753676908524</v>
      </c>
      <c r="X96" s="281">
        <f t="shared" si="26"/>
        <v>58.203483073742433</v>
      </c>
      <c r="Y96" s="281">
        <f t="shared" si="26"/>
        <v>57.024845740229246</v>
      </c>
      <c r="Z96" s="281">
        <f t="shared" si="26"/>
        <v>55.895617951327246</v>
      </c>
      <c r="AA96" s="281">
        <f t="shared" si="26"/>
        <v>54.819223154105295</v>
      </c>
      <c r="AB96" s="281">
        <f t="shared" si="26"/>
        <v>53.690051902996771</v>
      </c>
      <c r="AC96" s="281">
        <f t="shared" si="26"/>
        <v>52.51111355879965</v>
      </c>
      <c r="AD96" s="281">
        <f t="shared" si="26"/>
        <v>51.38199078735579</v>
      </c>
      <c r="AE96" s="281">
        <f t="shared" si="26"/>
        <v>50.252879732214886</v>
      </c>
      <c r="AF96" s="281">
        <f t="shared" si="26"/>
        <v>49.123781306338593</v>
      </c>
      <c r="AG96" s="281">
        <f t="shared" si="26"/>
        <v>47.943982178575794</v>
      </c>
      <c r="AH96" s="281">
        <f t="shared" si="26"/>
        <v>46.814921155594178</v>
      </c>
      <c r="AI96" s="281">
        <f t="shared" si="26"/>
        <v>45.740366545784724</v>
      </c>
      <c r="AO96" s="257"/>
      <c r="AP96" s="257"/>
      <c r="AQ96" s="257"/>
      <c r="AR96" s="257"/>
      <c r="AS96" s="257"/>
      <c r="AT96" s="257"/>
      <c r="AU96" s="257"/>
      <c r="AV96" s="257"/>
      <c r="AW96" s="257"/>
      <c r="AX96" s="257"/>
      <c r="AY96" s="257"/>
      <c r="AZ96" s="257"/>
      <c r="BA96" s="257"/>
      <c r="BB96" s="257"/>
      <c r="BC96" s="257"/>
      <c r="BD96" s="257"/>
      <c r="BE96" s="257"/>
      <c r="BF96" s="257"/>
      <c r="BG96" s="257"/>
      <c r="BH96" s="257"/>
      <c r="BI96" s="257"/>
      <c r="BJ96" s="257"/>
      <c r="BK96" s="257"/>
      <c r="BL96" s="257"/>
      <c r="BM96" s="257"/>
      <c r="BN96" s="257"/>
      <c r="BO96" s="257"/>
      <c r="BP96" s="257"/>
      <c r="BQ96" s="257"/>
      <c r="BR96" s="257"/>
      <c r="BS96" s="257"/>
      <c r="BT96" s="257"/>
      <c r="BU96" s="257"/>
    </row>
    <row r="97" spans="2:73" hidden="1" x14ac:dyDescent="0.25">
      <c r="B97" s="153"/>
      <c r="D97" s="256"/>
      <c r="E97" s="280" t="s">
        <v>212</v>
      </c>
      <c r="F97" s="143" t="s">
        <v>22</v>
      </c>
      <c r="G97" s="281">
        <f t="shared" ref="G97:AI97" si="27">(G114+G165)*(G$207-1)</f>
        <v>131.19780717770743</v>
      </c>
      <c r="H97" s="281">
        <f t="shared" si="27"/>
        <v>129.88974799179454</v>
      </c>
      <c r="I97" s="281">
        <f t="shared" si="27"/>
        <v>120.32533430469135</v>
      </c>
      <c r="J97" s="281">
        <f t="shared" si="27"/>
        <v>105.63190565771977</v>
      </c>
      <c r="K97" s="281">
        <f t="shared" si="27"/>
        <v>101.92879743223608</v>
      </c>
      <c r="L97" s="281">
        <f t="shared" si="27"/>
        <v>98.22195956870344</v>
      </c>
      <c r="M97" s="281">
        <f t="shared" si="27"/>
        <v>94.510941212607506</v>
      </c>
      <c r="N97" s="281">
        <f t="shared" si="27"/>
        <v>90.795215790058066</v>
      </c>
      <c r="O97" s="281">
        <f t="shared" si="27"/>
        <v>87.074164415127768</v>
      </c>
      <c r="P97" s="281">
        <f t="shared" si="27"/>
        <v>85.687447358198895</v>
      </c>
      <c r="Q97" s="281">
        <f t="shared" si="27"/>
        <v>84.301363271675783</v>
      </c>
      <c r="R97" s="281">
        <f t="shared" si="27"/>
        <v>82.915936815361718</v>
      </c>
      <c r="S97" s="281">
        <f t="shared" si="27"/>
        <v>81.531193946870957</v>
      </c>
      <c r="T97" s="281">
        <f t="shared" si="27"/>
        <v>80.147162008144036</v>
      </c>
      <c r="U97" s="281">
        <f t="shared" si="27"/>
        <v>78.763869818978193</v>
      </c>
      <c r="V97" s="281">
        <f t="shared" si="27"/>
        <v>77.381347778244319</v>
      </c>
      <c r="W97" s="281">
        <f t="shared" si="27"/>
        <v>75.999627973538296</v>
      </c>
      <c r="X97" s="281">
        <f t="shared" si="27"/>
        <v>74.618744300098101</v>
      </c>
      <c r="Y97" s="281">
        <f t="shared" si="27"/>
        <v>73.238732589913099</v>
      </c>
      <c r="Z97" s="281">
        <f t="shared" si="27"/>
        <v>71.859630752059644</v>
      </c>
      <c r="AA97" s="281">
        <f t="shared" si="27"/>
        <v>70.481478925418244</v>
      </c>
      <c r="AB97" s="281">
        <f t="shared" si="27"/>
        <v>69.104319645066383</v>
      </c>
      <c r="AC97" s="281">
        <f t="shared" si="27"/>
        <v>67.728198023796409</v>
      </c>
      <c r="AD97" s="281">
        <f t="shared" si="27"/>
        <v>66.353161950388426</v>
      </c>
      <c r="AE97" s="281">
        <f t="shared" si="27"/>
        <v>64.97926230646955</v>
      </c>
      <c r="AF97" s="281">
        <f t="shared" si="27"/>
        <v>63.60655320402531</v>
      </c>
      <c r="AG97" s="281">
        <f t="shared" si="27"/>
        <v>62.235092245894194</v>
      </c>
      <c r="AH97" s="281">
        <f t="shared" si="27"/>
        <v>60.864940811882953</v>
      </c>
      <c r="AI97" s="281">
        <f t="shared" si="27"/>
        <v>59.49616437349129</v>
      </c>
      <c r="AO97" s="257"/>
      <c r="AP97" s="257"/>
      <c r="AQ97" s="257"/>
      <c r="AR97" s="257"/>
      <c r="AS97" s="257"/>
      <c r="AT97" s="257"/>
      <c r="AU97" s="257"/>
      <c r="AV97" s="257"/>
      <c r="AW97" s="257"/>
      <c r="AX97" s="257"/>
      <c r="AY97" s="257"/>
      <c r="AZ97" s="257"/>
      <c r="BA97" s="257"/>
      <c r="BB97" s="257"/>
      <c r="BC97" s="257"/>
      <c r="BD97" s="257"/>
      <c r="BE97" s="257"/>
      <c r="BF97" s="257"/>
      <c r="BG97" s="257"/>
      <c r="BH97" s="257"/>
      <c r="BI97" s="257"/>
      <c r="BJ97" s="257"/>
      <c r="BK97" s="257"/>
      <c r="BL97" s="257"/>
      <c r="BM97" s="257"/>
      <c r="BN97" s="257"/>
      <c r="BO97" s="257"/>
      <c r="BP97" s="257"/>
      <c r="BQ97" s="257"/>
      <c r="BR97" s="257"/>
      <c r="BS97" s="257"/>
      <c r="BT97" s="257"/>
      <c r="BU97" s="257"/>
    </row>
    <row r="98" spans="2:73" hidden="1" x14ac:dyDescent="0.25">
      <c r="B98" s="153"/>
      <c r="D98" s="256"/>
      <c r="E98" s="280" t="s">
        <v>212</v>
      </c>
      <c r="F98" s="143" t="s">
        <v>129</v>
      </c>
      <c r="G98" s="281">
        <f t="shared" ref="G98:AI98" si="28">(G115+G166)*(G$208-1)</f>
        <v>131.19780717770743</v>
      </c>
      <c r="H98" s="281">
        <f t="shared" si="28"/>
        <v>129.88974799179454</v>
      </c>
      <c r="I98" s="281">
        <f t="shared" si="28"/>
        <v>136.86226150341085</v>
      </c>
      <c r="J98" s="281">
        <f t="shared" si="28"/>
        <v>134.94687480128169</v>
      </c>
      <c r="K98" s="281">
        <f t="shared" si="28"/>
        <v>129.77763445365343</v>
      </c>
      <c r="L98" s="281">
        <f t="shared" si="28"/>
        <v>124.61157977140125</v>
      </c>
      <c r="M98" s="281">
        <f t="shared" si="28"/>
        <v>119.44904714217981</v>
      </c>
      <c r="N98" s="281">
        <f t="shared" si="28"/>
        <v>114.29042204222809</v>
      </c>
      <c r="O98" s="281">
        <f t="shared" si="28"/>
        <v>109.13614832969648</v>
      </c>
      <c r="P98" s="281">
        <f t="shared" si="28"/>
        <v>108.41393563197778</v>
      </c>
      <c r="Q98" s="281">
        <f t="shared" si="28"/>
        <v>107.6917229342591</v>
      </c>
      <c r="R98" s="281">
        <f t="shared" si="28"/>
        <v>106.9695102365404</v>
      </c>
      <c r="S98" s="281">
        <f t="shared" si="28"/>
        <v>106.24729753882168</v>
      </c>
      <c r="T98" s="281">
        <f t="shared" si="28"/>
        <v>105.52508484110301</v>
      </c>
      <c r="U98" s="281">
        <f t="shared" si="28"/>
        <v>104.80287214338429</v>
      </c>
      <c r="V98" s="281">
        <f t="shared" si="28"/>
        <v>104.0806594456656</v>
      </c>
      <c r="W98" s="281">
        <f t="shared" si="28"/>
        <v>103.3584467479469</v>
      </c>
      <c r="X98" s="281">
        <f t="shared" si="28"/>
        <v>102.6362340502282</v>
      </c>
      <c r="Y98" s="281">
        <f t="shared" si="28"/>
        <v>101.91402135250949</v>
      </c>
      <c r="Z98" s="281">
        <f t="shared" si="28"/>
        <v>101.19180865479079</v>
      </c>
      <c r="AA98" s="281">
        <f t="shared" si="28"/>
        <v>100.4695959570721</v>
      </c>
      <c r="AB98" s="281">
        <f t="shared" si="28"/>
        <v>99.747383259353398</v>
      </c>
      <c r="AC98" s="281">
        <f t="shared" si="28"/>
        <v>99.025170561634695</v>
      </c>
      <c r="AD98" s="281">
        <f t="shared" si="28"/>
        <v>98.302957863916021</v>
      </c>
      <c r="AE98" s="281">
        <f t="shared" si="28"/>
        <v>97.580745166197303</v>
      </c>
      <c r="AF98" s="281">
        <f t="shared" si="28"/>
        <v>96.8585324684786</v>
      </c>
      <c r="AG98" s="281">
        <f t="shared" si="28"/>
        <v>96.136319770759911</v>
      </c>
      <c r="AH98" s="281">
        <f t="shared" si="28"/>
        <v>95.414107073041208</v>
      </c>
      <c r="AI98" s="281">
        <f t="shared" si="28"/>
        <v>94.691894375322562</v>
      </c>
      <c r="AO98" s="257"/>
      <c r="AP98" s="257"/>
      <c r="AQ98" s="257"/>
      <c r="AR98" s="257"/>
      <c r="AS98" s="257"/>
      <c r="AT98" s="257"/>
      <c r="AU98" s="257"/>
      <c r="AV98" s="257"/>
      <c r="AW98" s="257"/>
      <c r="AX98" s="257"/>
      <c r="AY98" s="257"/>
      <c r="AZ98" s="257"/>
      <c r="BA98" s="257"/>
      <c r="BB98" s="257"/>
      <c r="BC98" s="257"/>
      <c r="BD98" s="257"/>
      <c r="BE98" s="257"/>
      <c r="BF98" s="257"/>
      <c r="BG98" s="257"/>
      <c r="BH98" s="257"/>
      <c r="BI98" s="257"/>
      <c r="BJ98" s="257"/>
      <c r="BK98" s="257"/>
      <c r="BL98" s="257"/>
      <c r="BM98" s="257"/>
      <c r="BN98" s="257"/>
      <c r="BO98" s="257"/>
      <c r="BP98" s="257"/>
      <c r="BQ98" s="257"/>
      <c r="BR98" s="257"/>
      <c r="BS98" s="257"/>
      <c r="BT98" s="257"/>
      <c r="BU98" s="257"/>
    </row>
    <row r="99" spans="2:73" hidden="1" x14ac:dyDescent="0.25">
      <c r="B99" s="153"/>
      <c r="D99" s="256"/>
      <c r="E99" s="280" t="s">
        <v>214</v>
      </c>
      <c r="F99" s="143" t="s">
        <v>128</v>
      </c>
      <c r="G99" s="281">
        <f t="shared" ref="G99:AI99" si="29">(G116+G167)*(G$206-1)</f>
        <v>159.76759523956983</v>
      </c>
      <c r="H99" s="281">
        <f t="shared" si="29"/>
        <v>158.16653083644715</v>
      </c>
      <c r="I99" s="281">
        <f t="shared" si="29"/>
        <v>131.21522525161538</v>
      </c>
      <c r="J99" s="281">
        <f t="shared" si="29"/>
        <v>104.31335740187497</v>
      </c>
      <c r="K99" s="281">
        <f t="shared" si="29"/>
        <v>100.02119667657352</v>
      </c>
      <c r="L99" s="281">
        <f t="shared" si="29"/>
        <v>95.732184835141226</v>
      </c>
      <c r="M99" s="281">
        <f t="shared" si="29"/>
        <v>91.437713352942126</v>
      </c>
      <c r="N99" s="281">
        <f t="shared" si="29"/>
        <v>87.14165420881605</v>
      </c>
      <c r="O99" s="281">
        <f t="shared" si="29"/>
        <v>82.920052942351688</v>
      </c>
      <c r="P99" s="281">
        <f t="shared" si="29"/>
        <v>81.539334244126124</v>
      </c>
      <c r="Q99" s="281">
        <f t="shared" si="29"/>
        <v>80.158613918910248</v>
      </c>
      <c r="R99" s="281">
        <f t="shared" si="29"/>
        <v>78.705579442654098</v>
      </c>
      <c r="S99" s="281">
        <f t="shared" si="29"/>
        <v>77.324926124837972</v>
      </c>
      <c r="T99" s="281">
        <f t="shared" si="29"/>
        <v>76.021554935784195</v>
      </c>
      <c r="U99" s="281">
        <f t="shared" si="29"/>
        <v>74.568160855335577</v>
      </c>
      <c r="V99" s="281">
        <f t="shared" si="29"/>
        <v>73.187602151752102</v>
      </c>
      <c r="W99" s="281">
        <f t="shared" si="29"/>
        <v>71.807048200600818</v>
      </c>
      <c r="X99" s="281">
        <f t="shared" si="29"/>
        <v>70.426499302669583</v>
      </c>
      <c r="Y99" s="281">
        <f t="shared" si="29"/>
        <v>68.972214971027313</v>
      </c>
      <c r="Z99" s="281">
        <f t="shared" si="29"/>
        <v>67.591730021595595</v>
      </c>
      <c r="AA99" s="281">
        <f t="shared" si="29"/>
        <v>66.290157804046046</v>
      </c>
      <c r="AB99" s="281">
        <f t="shared" si="29"/>
        <v>64.909757300934629</v>
      </c>
      <c r="AC99" s="281">
        <f t="shared" si="29"/>
        <v>63.455023371898015</v>
      </c>
      <c r="AD99" s="281">
        <f t="shared" si="29"/>
        <v>62.074695279275907</v>
      </c>
      <c r="AE99" s="281">
        <f t="shared" si="29"/>
        <v>60.694384686428926</v>
      </c>
      <c r="AF99" s="281">
        <f t="shared" si="29"/>
        <v>59.31409295698036</v>
      </c>
      <c r="AG99" s="281">
        <f t="shared" si="29"/>
        <v>57.858073339199528</v>
      </c>
      <c r="AH99" s="281">
        <f t="shared" si="29"/>
        <v>56.477837475688254</v>
      </c>
      <c r="AI99" s="281">
        <f t="shared" si="29"/>
        <v>55.179013809967337</v>
      </c>
      <c r="AO99" s="257"/>
      <c r="AP99" s="257"/>
      <c r="AQ99" s="257"/>
      <c r="AR99" s="257"/>
      <c r="AS99" s="257"/>
      <c r="AT99" s="257"/>
      <c r="AU99" s="257"/>
      <c r="AV99" s="257"/>
      <c r="AW99" s="257"/>
      <c r="AX99" s="257"/>
      <c r="AY99" s="257"/>
      <c r="AZ99" s="257"/>
      <c r="BA99" s="257"/>
      <c r="BB99" s="257"/>
      <c r="BC99" s="257"/>
      <c r="BD99" s="257"/>
      <c r="BE99" s="257"/>
      <c r="BF99" s="257"/>
      <c r="BG99" s="257"/>
      <c r="BH99" s="257"/>
      <c r="BI99" s="257"/>
      <c r="BJ99" s="257"/>
      <c r="BK99" s="257"/>
      <c r="BL99" s="257"/>
      <c r="BM99" s="257"/>
      <c r="BN99" s="257"/>
      <c r="BO99" s="257"/>
      <c r="BP99" s="257"/>
      <c r="BQ99" s="257"/>
      <c r="BR99" s="257"/>
      <c r="BS99" s="257"/>
      <c r="BT99" s="257"/>
      <c r="BU99" s="257"/>
    </row>
    <row r="100" spans="2:73" hidden="1" x14ac:dyDescent="0.25">
      <c r="B100" s="153"/>
      <c r="D100" s="256"/>
      <c r="E100" s="280" t="s">
        <v>214</v>
      </c>
      <c r="F100" s="143" t="s">
        <v>22</v>
      </c>
      <c r="G100" s="281">
        <f t="shared" ref="G100:AI100" si="30">(G117+G168)*(G$207-1)</f>
        <v>159.76759523956983</v>
      </c>
      <c r="H100" s="281">
        <f t="shared" si="30"/>
        <v>158.16653083644715</v>
      </c>
      <c r="I100" s="281">
        <f t="shared" si="30"/>
        <v>146.32448693053294</v>
      </c>
      <c r="J100" s="281">
        <f t="shared" si="30"/>
        <v>128.28201917759324</v>
      </c>
      <c r="K100" s="281">
        <f t="shared" si="30"/>
        <v>123.64408438393012</v>
      </c>
      <c r="L100" s="281">
        <f t="shared" si="30"/>
        <v>119.00062237753127</v>
      </c>
      <c r="M100" s="281">
        <f t="shared" si="30"/>
        <v>114.35096500540685</v>
      </c>
      <c r="N100" s="281">
        <f t="shared" si="30"/>
        <v>109.69433190070242</v>
      </c>
      <c r="O100" s="281">
        <f t="shared" si="30"/>
        <v>105.02980589286831</v>
      </c>
      <c r="P100" s="281">
        <f t="shared" si="30"/>
        <v>103.31609796856837</v>
      </c>
      <c r="Q100" s="281">
        <f t="shared" si="30"/>
        <v>101.60332808759649</v>
      </c>
      <c r="R100" s="281">
        <f t="shared" si="30"/>
        <v>99.891532795048292</v>
      </c>
      <c r="S100" s="281">
        <f t="shared" si="30"/>
        <v>98.180750559336516</v>
      </c>
      <c r="T100" s="281">
        <f t="shared" si="30"/>
        <v>96.471021900404381</v>
      </c>
      <c r="U100" s="281">
        <f t="shared" si="30"/>
        <v>94.762389528334836</v>
      </c>
      <c r="V100" s="281">
        <f t="shared" si="30"/>
        <v>93.05489849335099</v>
      </c>
      <c r="W100" s="281">
        <f t="shared" si="30"/>
        <v>91.348596348316264</v>
      </c>
      <c r="X100" s="281">
        <f t="shared" si="30"/>
        <v>89.643533324965858</v>
      </c>
      <c r="Y100" s="281">
        <f t="shared" si="30"/>
        <v>87.939762525243069</v>
      </c>
      <c r="Z100" s="281">
        <f t="shared" si="30"/>
        <v>86.237340129272241</v>
      </c>
      <c r="AA100" s="281">
        <f t="shared" si="30"/>
        <v>84.536325621681314</v>
      </c>
      <c r="AB100" s="281">
        <f t="shared" si="30"/>
        <v>82.836782038190876</v>
      </c>
      <c r="AC100" s="281">
        <f t="shared" si="30"/>
        <v>81.138776234618348</v>
      </c>
      <c r="AD100" s="281">
        <f t="shared" si="30"/>
        <v>79.442379180712479</v>
      </c>
      <c r="AE100" s="281">
        <f t="shared" si="30"/>
        <v>77.747666281532361</v>
      </c>
      <c r="AF100" s="281">
        <f t="shared" si="30"/>
        <v>76.05471772943217</v>
      </c>
      <c r="AG100" s="281">
        <f t="shared" si="30"/>
        <v>74.363618890106522</v>
      </c>
      <c r="AH100" s="281">
        <f t="shared" si="30"/>
        <v>72.674460726604664</v>
      </c>
      <c r="AI100" s="281">
        <f t="shared" si="30"/>
        <v>70.987340265743214</v>
      </c>
      <c r="AO100" s="257"/>
      <c r="AP100" s="257"/>
      <c r="AQ100" s="257"/>
      <c r="AR100" s="257"/>
      <c r="AS100" s="257"/>
      <c r="AT100" s="257"/>
      <c r="AU100" s="257"/>
      <c r="AV100" s="257"/>
      <c r="AW100" s="257"/>
      <c r="AX100" s="257"/>
      <c r="AY100" s="257"/>
      <c r="AZ100" s="257"/>
      <c r="BA100" s="257"/>
      <c r="BB100" s="257"/>
      <c r="BC100" s="257"/>
      <c r="BD100" s="257"/>
      <c r="BE100" s="257"/>
      <c r="BF100" s="257"/>
      <c r="BG100" s="257"/>
      <c r="BH100" s="257"/>
      <c r="BI100" s="257"/>
      <c r="BJ100" s="257"/>
      <c r="BK100" s="257"/>
      <c r="BL100" s="257"/>
      <c r="BM100" s="257"/>
      <c r="BN100" s="257"/>
      <c r="BO100" s="257"/>
      <c r="BP100" s="257"/>
      <c r="BQ100" s="257"/>
      <c r="BR100" s="257"/>
      <c r="BS100" s="257"/>
      <c r="BT100" s="257"/>
      <c r="BU100" s="257"/>
    </row>
    <row r="101" spans="2:73" hidden="1" x14ac:dyDescent="0.25">
      <c r="B101" s="153"/>
      <c r="D101" s="256"/>
      <c r="E101" s="280" t="s">
        <v>214</v>
      </c>
      <c r="F101" s="143" t="s">
        <v>129</v>
      </c>
      <c r="G101" s="281">
        <f t="shared" ref="G101:AI101" si="31">(G118+G169)*(G$208-1)</f>
        <v>159.76759523956983</v>
      </c>
      <c r="H101" s="281">
        <f t="shared" si="31"/>
        <v>158.16653083644715</v>
      </c>
      <c r="I101" s="281">
        <f t="shared" si="31"/>
        <v>166.69976362326966</v>
      </c>
      <c r="J101" s="281">
        <f t="shared" si="31"/>
        <v>164.34834065295126</v>
      </c>
      <c r="K101" s="281">
        <f t="shared" si="31"/>
        <v>157.95184963225964</v>
      </c>
      <c r="L101" s="281">
        <f t="shared" si="31"/>
        <v>151.56011924684762</v>
      </c>
      <c r="M101" s="281">
        <f t="shared" si="31"/>
        <v>145.17365219199164</v>
      </c>
      <c r="N101" s="281">
        <f t="shared" si="31"/>
        <v>138.79302452059304</v>
      </c>
      <c r="O101" s="281">
        <f t="shared" si="31"/>
        <v>132.41889953105903</v>
      </c>
      <c r="P101" s="281">
        <f t="shared" si="31"/>
        <v>131.53727489846216</v>
      </c>
      <c r="Q101" s="281">
        <f t="shared" si="31"/>
        <v>130.65565026586532</v>
      </c>
      <c r="R101" s="281">
        <f t="shared" si="31"/>
        <v>129.77402563326842</v>
      </c>
      <c r="S101" s="281">
        <f t="shared" si="31"/>
        <v>128.89240100067155</v>
      </c>
      <c r="T101" s="281">
        <f t="shared" si="31"/>
        <v>128.01077636807469</v>
      </c>
      <c r="U101" s="281">
        <f t="shared" si="31"/>
        <v>127.12915173547779</v>
      </c>
      <c r="V101" s="281">
        <f t="shared" si="31"/>
        <v>126.24752710288094</v>
      </c>
      <c r="W101" s="281">
        <f t="shared" si="31"/>
        <v>125.36590247028404</v>
      </c>
      <c r="X101" s="281">
        <f t="shared" si="31"/>
        <v>124.48427783768717</v>
      </c>
      <c r="Y101" s="281">
        <f t="shared" si="31"/>
        <v>123.60265320509031</v>
      </c>
      <c r="Z101" s="281">
        <f t="shared" si="31"/>
        <v>122.72102857249342</v>
      </c>
      <c r="AA101" s="281">
        <f t="shared" si="31"/>
        <v>121.83940393989656</v>
      </c>
      <c r="AB101" s="281">
        <f t="shared" si="31"/>
        <v>120.9577793072997</v>
      </c>
      <c r="AC101" s="281">
        <f t="shared" si="31"/>
        <v>120.07615467470282</v>
      </c>
      <c r="AD101" s="281">
        <f t="shared" si="31"/>
        <v>119.19453004210597</v>
      </c>
      <c r="AE101" s="281">
        <f t="shared" si="31"/>
        <v>118.31290540950909</v>
      </c>
      <c r="AF101" s="281">
        <f t="shared" si="31"/>
        <v>117.4312807769122</v>
      </c>
      <c r="AG101" s="281">
        <f t="shared" si="31"/>
        <v>116.54965614431532</v>
      </c>
      <c r="AH101" s="281">
        <f t="shared" si="31"/>
        <v>115.66803151171845</v>
      </c>
      <c r="AI101" s="281">
        <f t="shared" si="31"/>
        <v>114.78640687912164</v>
      </c>
      <c r="AO101" s="257"/>
      <c r="AP101" s="257"/>
      <c r="AQ101" s="257"/>
      <c r="AR101" s="257"/>
      <c r="AS101" s="257"/>
      <c r="AT101" s="257"/>
      <c r="AU101" s="257"/>
      <c r="AV101" s="257"/>
      <c r="AW101" s="257"/>
      <c r="AX101" s="257"/>
      <c r="AY101" s="257"/>
      <c r="AZ101" s="257"/>
      <c r="BA101" s="257"/>
      <c r="BB101" s="257"/>
      <c r="BC101" s="257"/>
      <c r="BD101" s="257"/>
      <c r="BE101" s="257"/>
      <c r="BF101" s="257"/>
      <c r="BG101" s="257"/>
      <c r="BH101" s="257"/>
      <c r="BI101" s="257"/>
      <c r="BJ101" s="257"/>
      <c r="BK101" s="257"/>
      <c r="BL101" s="257"/>
      <c r="BM101" s="257"/>
      <c r="BN101" s="257"/>
      <c r="BO101" s="257"/>
      <c r="BP101" s="257"/>
      <c r="BQ101" s="257"/>
      <c r="BR101" s="257"/>
      <c r="BS101" s="257"/>
      <c r="BT101" s="257"/>
      <c r="BU101" s="257"/>
    </row>
    <row r="102" spans="2:73" hidden="1" x14ac:dyDescent="0.25">
      <c r="B102" s="153"/>
      <c r="D102" s="253"/>
      <c r="E102" s="282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O102" s="257"/>
      <c r="AP102" s="257"/>
      <c r="AQ102" s="257"/>
      <c r="AR102" s="257"/>
      <c r="AS102" s="257"/>
      <c r="AT102" s="257"/>
      <c r="AU102" s="257"/>
      <c r="AV102" s="257"/>
      <c r="AW102" s="257"/>
      <c r="AX102" s="257"/>
      <c r="AY102" s="257"/>
      <c r="AZ102" s="257"/>
      <c r="BA102" s="257"/>
      <c r="BB102" s="257"/>
      <c r="BC102" s="257"/>
      <c r="BD102" s="257"/>
      <c r="BE102" s="257"/>
      <c r="BF102" s="257"/>
      <c r="BG102" s="257"/>
      <c r="BH102" s="257"/>
      <c r="BI102" s="257"/>
      <c r="BJ102" s="257"/>
      <c r="BK102" s="257"/>
      <c r="BL102" s="257"/>
      <c r="BM102" s="257"/>
      <c r="BN102" s="257"/>
      <c r="BO102" s="257"/>
      <c r="BP102" s="257"/>
      <c r="BQ102" s="257"/>
      <c r="BR102" s="257"/>
      <c r="BS102" s="257"/>
      <c r="BT102" s="257"/>
      <c r="BU102" s="257"/>
    </row>
    <row r="103" spans="2:73" hidden="1" x14ac:dyDescent="0.25">
      <c r="B103" s="153"/>
      <c r="G103" s="1">
        <v>2022</v>
      </c>
      <c r="H103" s="1">
        <v>2023</v>
      </c>
      <c r="I103" s="1">
        <v>2024</v>
      </c>
      <c r="J103" s="1">
        <v>2025</v>
      </c>
      <c r="K103" s="1">
        <v>2026</v>
      </c>
      <c r="L103" s="1">
        <v>2027</v>
      </c>
      <c r="M103" s="1">
        <v>2028</v>
      </c>
      <c r="N103" s="1">
        <v>2029</v>
      </c>
      <c r="O103" s="1">
        <v>2030</v>
      </c>
      <c r="P103" s="1">
        <v>2031</v>
      </c>
      <c r="Q103" s="1">
        <v>2032</v>
      </c>
      <c r="R103" s="1">
        <v>2033</v>
      </c>
      <c r="S103" s="1">
        <v>2034</v>
      </c>
      <c r="T103" s="1">
        <v>2035</v>
      </c>
      <c r="U103" s="1">
        <v>2036</v>
      </c>
      <c r="V103" s="1">
        <v>2037</v>
      </c>
      <c r="W103" s="1">
        <v>2038</v>
      </c>
      <c r="X103" s="1">
        <v>2039</v>
      </c>
      <c r="Y103" s="1">
        <v>2040</v>
      </c>
      <c r="Z103" s="1">
        <v>2041</v>
      </c>
      <c r="AA103" s="1">
        <v>2042</v>
      </c>
      <c r="AB103" s="1">
        <v>2043</v>
      </c>
      <c r="AC103" s="1">
        <v>2044</v>
      </c>
      <c r="AD103" s="1">
        <v>2045</v>
      </c>
      <c r="AE103" s="1">
        <v>2046</v>
      </c>
      <c r="AF103" s="1">
        <v>2047</v>
      </c>
      <c r="AG103" s="1">
        <v>2048</v>
      </c>
      <c r="AH103" s="1">
        <v>2049</v>
      </c>
      <c r="AI103" s="1">
        <v>2050</v>
      </c>
    </row>
    <row r="104" spans="2:73" ht="15" hidden="1" customHeight="1" x14ac:dyDescent="0.25">
      <c r="B104" s="153"/>
      <c r="D104" s="254" t="s">
        <v>152</v>
      </c>
      <c r="E104" s="280" t="s">
        <v>206</v>
      </c>
      <c r="F104" s="143" t="s">
        <v>128</v>
      </c>
      <c r="G104" s="281">
        <f t="shared" ref="G104:V106" si="32">F19*2+F25</f>
        <v>1144.86280416</v>
      </c>
      <c r="H104" s="281">
        <f t="shared" si="32"/>
        <v>1133.1213528799999</v>
      </c>
      <c r="I104" s="281">
        <f t="shared" si="32"/>
        <v>935.47318779713464</v>
      </c>
      <c r="J104" s="281">
        <f t="shared" si="32"/>
        <v>737.38943851896897</v>
      </c>
      <c r="K104" s="281">
        <f t="shared" si="32"/>
        <v>706.26822234920121</v>
      </c>
      <c r="L104" s="281">
        <f t="shared" si="32"/>
        <v>675.11926210815511</v>
      </c>
      <c r="M104" s="281">
        <f t="shared" si="32"/>
        <v>644.0184054710794</v>
      </c>
      <c r="N104" s="281">
        <f t="shared" si="32"/>
        <v>612.93153734787052</v>
      </c>
      <c r="O104" s="281">
        <f t="shared" si="32"/>
        <v>581.18863846869885</v>
      </c>
      <c r="P104" s="281">
        <f t="shared" si="32"/>
        <v>570.91574546266793</v>
      </c>
      <c r="Q104" s="281">
        <f t="shared" si="32"/>
        <v>560.64286679166412</v>
      </c>
      <c r="R104" s="281">
        <f t="shared" si="32"/>
        <v>551.00713100820371</v>
      </c>
      <c r="S104" s="281">
        <f t="shared" si="32"/>
        <v>540.73366195084304</v>
      </c>
      <c r="T104" s="281">
        <f t="shared" si="32"/>
        <v>529.77927832881142</v>
      </c>
      <c r="U104" s="281">
        <f t="shared" si="32"/>
        <v>520.1467109328695</v>
      </c>
      <c r="V104" s="281">
        <f t="shared" si="32"/>
        <v>509.87240825187484</v>
      </c>
      <c r="W104" s="281">
        <f t="shared" ref="W104:AI106" si="33">V19*2+V25</f>
        <v>499.59806369832347</v>
      </c>
      <c r="X104" s="281">
        <f t="shared" si="33"/>
        <v>489.32367462204536</v>
      </c>
      <c r="Y104" s="281">
        <f t="shared" si="33"/>
        <v>479.69895101888795</v>
      </c>
      <c r="Z104" s="281">
        <f t="shared" si="33"/>
        <v>469.4239985074999</v>
      </c>
      <c r="AA104" s="281">
        <f t="shared" si="33"/>
        <v>458.45376457287625</v>
      </c>
      <c r="AB104" s="281">
        <f t="shared" si="33"/>
        <v>448.17806802492555</v>
      </c>
      <c r="AC104" s="281">
        <f t="shared" si="33"/>
        <v>438.55730571811142</v>
      </c>
      <c r="AD104" s="281">
        <f t="shared" si="33"/>
        <v>428.28097117845959</v>
      </c>
      <c r="AE104" s="281">
        <f t="shared" si="33"/>
        <v>418.0044824524266</v>
      </c>
      <c r="AF104" s="281">
        <f t="shared" si="33"/>
        <v>407.72782752544992</v>
      </c>
      <c r="AG104" s="281">
        <f t="shared" si="33"/>
        <v>398.11839311818505</v>
      </c>
      <c r="AH104" s="281">
        <f t="shared" si="33"/>
        <v>387.84124596964341</v>
      </c>
      <c r="AI104" s="281">
        <f t="shared" si="33"/>
        <v>376.84679519470012</v>
      </c>
    </row>
    <row r="105" spans="2:73" hidden="1" x14ac:dyDescent="0.25">
      <c r="B105" s="153"/>
      <c r="D105" s="142"/>
      <c r="E105" s="282" t="s">
        <v>206</v>
      </c>
      <c r="F105" s="143" t="s">
        <v>22</v>
      </c>
      <c r="G105" s="281">
        <f t="shared" si="32"/>
        <v>1144.86280416</v>
      </c>
      <c r="H105" s="281">
        <f t="shared" si="32"/>
        <v>1133.1213528799999</v>
      </c>
      <c r="I105" s="281">
        <f t="shared" si="32"/>
        <v>1058.3689279579912</v>
      </c>
      <c r="J105" s="281">
        <f t="shared" si="32"/>
        <v>931.21530893645172</v>
      </c>
      <c r="K105" s="281">
        <f t="shared" si="32"/>
        <v>906.62292575296988</v>
      </c>
      <c r="L105" s="281">
        <f t="shared" si="32"/>
        <v>882.07605553452731</v>
      </c>
      <c r="M105" s="281">
        <f t="shared" si="32"/>
        <v>857.58020008196399</v>
      </c>
      <c r="N105" s="281">
        <f t="shared" si="32"/>
        <v>833.14178520355892</v>
      </c>
      <c r="O105" s="281">
        <f t="shared" si="32"/>
        <v>808.76836319613221</v>
      </c>
      <c r="P105" s="281">
        <f t="shared" si="32"/>
        <v>797.6645278795072</v>
      </c>
      <c r="Q105" s="281">
        <f t="shared" si="32"/>
        <v>786.55296839244841</v>
      </c>
      <c r="R105" s="281">
        <f t="shared" si="32"/>
        <v>775.43338381010642</v>
      </c>
      <c r="S105" s="281">
        <f t="shared" si="32"/>
        <v>764.30545737037914</v>
      </c>
      <c r="T105" s="281">
        <f t="shared" si="32"/>
        <v>753.16885541815918</v>
      </c>
      <c r="U105" s="281">
        <f t="shared" si="32"/>
        <v>742.02322626397768</v>
      </c>
      <c r="V105" s="281">
        <f t="shared" si="32"/>
        <v>730.86819894884866</v>
      </c>
      <c r="W105" s="281">
        <f t="shared" si="33"/>
        <v>719.70338190618872</v>
      </c>
      <c r="X105" s="281">
        <f t="shared" si="33"/>
        <v>708.52836151066413</v>
      </c>
      <c r="Y105" s="281">
        <f t="shared" si="33"/>
        <v>697.34270050266514</v>
      </c>
      <c r="Z105" s="281">
        <f t="shared" si="33"/>
        <v>686.14593627578222</v>
      </c>
      <c r="AA105" s="281">
        <f t="shared" si="33"/>
        <v>674.93757901319032</v>
      </c>
      <c r="AB105" s="281">
        <f t="shared" si="33"/>
        <v>663.71710965715101</v>
      </c>
      <c r="AC105" s="281">
        <f t="shared" si="33"/>
        <v>652.48397769393705</v>
      </c>
      <c r="AD105" s="281">
        <f t="shared" si="33"/>
        <v>641.23759873430072</v>
      </c>
      <c r="AE105" s="281">
        <f t="shared" si="33"/>
        <v>629.97735186712771</v>
      </c>
      <c r="AF105" s="281">
        <f t="shared" si="33"/>
        <v>618.7025767610744</v>
      </c>
      <c r="AG105" s="281">
        <f t="shared" si="33"/>
        <v>607.41257048573823</v>
      </c>
      <c r="AH105" s="281">
        <f t="shared" si="33"/>
        <v>596.10658402017884</v>
      </c>
      <c r="AI105" s="281">
        <f t="shared" si="33"/>
        <v>584.78381841231567</v>
      </c>
    </row>
    <row r="106" spans="2:73" hidden="1" x14ac:dyDescent="0.25">
      <c r="B106" s="153"/>
      <c r="D106" s="142"/>
      <c r="E106" s="283" t="s">
        <v>206</v>
      </c>
      <c r="F106" s="143" t="s">
        <v>129</v>
      </c>
      <c r="G106" s="281">
        <f t="shared" si="32"/>
        <v>1144.86280416</v>
      </c>
      <c r="H106" s="281">
        <f t="shared" si="32"/>
        <v>1133.1213528799999</v>
      </c>
      <c r="I106" s="281">
        <f t="shared" si="32"/>
        <v>1195.8005393777396</v>
      </c>
      <c r="J106" s="281">
        <f t="shared" si="32"/>
        <v>1179.1814243512351</v>
      </c>
      <c r="K106" s="281">
        <f t="shared" si="32"/>
        <v>1138.4739661510175</v>
      </c>
      <c r="L106" s="281">
        <f t="shared" si="32"/>
        <v>1097.7243841080665</v>
      </c>
      <c r="M106" s="281">
        <f t="shared" si="32"/>
        <v>1056.9282301906553</v>
      </c>
      <c r="N106" s="281">
        <f t="shared" si="32"/>
        <v>1016.08040727195</v>
      </c>
      <c r="O106" s="281">
        <f t="shared" si="32"/>
        <v>975.17504624496269</v>
      </c>
      <c r="P106" s="281">
        <f t="shared" si="32"/>
        <v>968.49823474522373</v>
      </c>
      <c r="Q106" s="281">
        <f t="shared" si="32"/>
        <v>961.82142324548454</v>
      </c>
      <c r="R106" s="281">
        <f t="shared" si="32"/>
        <v>955.14461174574546</v>
      </c>
      <c r="S106" s="281">
        <f t="shared" si="32"/>
        <v>948.46780024600616</v>
      </c>
      <c r="T106" s="281">
        <f t="shared" si="32"/>
        <v>941.7909887462672</v>
      </c>
      <c r="U106" s="281">
        <f t="shared" si="32"/>
        <v>935.11417724652802</v>
      </c>
      <c r="V106" s="281">
        <f t="shared" si="32"/>
        <v>928.43736574678906</v>
      </c>
      <c r="W106" s="281">
        <f t="shared" si="33"/>
        <v>921.76055424704987</v>
      </c>
      <c r="X106" s="281">
        <f t="shared" si="33"/>
        <v>915.08374274731091</v>
      </c>
      <c r="Y106" s="281">
        <f t="shared" si="33"/>
        <v>908.40693124757172</v>
      </c>
      <c r="Z106" s="281">
        <f t="shared" si="33"/>
        <v>901.73011974783265</v>
      </c>
      <c r="AA106" s="281">
        <f t="shared" si="33"/>
        <v>895.05330824809334</v>
      </c>
      <c r="AB106" s="281">
        <f t="shared" si="33"/>
        <v>888.37649674835438</v>
      </c>
      <c r="AC106" s="281">
        <f t="shared" si="33"/>
        <v>881.69968524861542</v>
      </c>
      <c r="AD106" s="281">
        <f t="shared" si="33"/>
        <v>875.02287374887624</v>
      </c>
      <c r="AE106" s="281">
        <f t="shared" si="33"/>
        <v>868.34606224913728</v>
      </c>
      <c r="AF106" s="281">
        <f t="shared" si="33"/>
        <v>861.66925074939797</v>
      </c>
      <c r="AG106" s="281">
        <f t="shared" si="33"/>
        <v>854.9924392496589</v>
      </c>
      <c r="AH106" s="281">
        <f t="shared" si="33"/>
        <v>848.31562774991983</v>
      </c>
      <c r="AI106" s="281">
        <f t="shared" si="33"/>
        <v>841.63881625018121</v>
      </c>
    </row>
    <row r="107" spans="2:73" hidden="1" x14ac:dyDescent="0.25">
      <c r="B107" s="153"/>
      <c r="D107" s="256"/>
      <c r="E107" s="280" t="s">
        <v>208</v>
      </c>
      <c r="F107" s="143" t="s">
        <v>128</v>
      </c>
      <c r="G107" s="281">
        <f t="shared" ref="G107:V109" si="34">F19*4+F25</f>
        <v>1926.72</v>
      </c>
      <c r="H107" s="281">
        <f t="shared" si="34"/>
        <v>1906.96</v>
      </c>
      <c r="I107" s="281">
        <f t="shared" si="34"/>
        <v>1574.3326570164315</v>
      </c>
      <c r="J107" s="281">
        <f t="shared" si="34"/>
        <v>1241.716861235242</v>
      </c>
      <c r="K107" s="281">
        <f t="shared" si="34"/>
        <v>1189.0105164565407</v>
      </c>
      <c r="L107" s="281">
        <f t="shared" si="34"/>
        <v>1136.3049071645937</v>
      </c>
      <c r="M107" s="281">
        <f t="shared" si="34"/>
        <v>1083.5980226609738</v>
      </c>
      <c r="N107" s="281">
        <f t="shared" si="34"/>
        <v>1030.8907673261754</v>
      </c>
      <c r="O107" s="281">
        <f t="shared" si="34"/>
        <v>978.2009031639393</v>
      </c>
      <c r="P107" s="281">
        <f t="shared" si="34"/>
        <v>961.04984858411581</v>
      </c>
      <c r="Q107" s="281">
        <f t="shared" si="34"/>
        <v>943.89879362427519</v>
      </c>
      <c r="R107" s="281">
        <f t="shared" si="34"/>
        <v>926.73084820342558</v>
      </c>
      <c r="S107" s="281">
        <f t="shared" si="34"/>
        <v>909.57980889454473</v>
      </c>
      <c r="T107" s="281">
        <f t="shared" si="34"/>
        <v>892.44682042030388</v>
      </c>
      <c r="U107" s="281">
        <f t="shared" si="34"/>
        <v>875.27879100648033</v>
      </c>
      <c r="V107" s="281">
        <f t="shared" si="34"/>
        <v>858.12777379670456</v>
      </c>
      <c r="W107" s="281">
        <f t="shared" ref="W107:AI109" si="35">V19*4+V25</f>
        <v>840.97675769695707</v>
      </c>
      <c r="X107" s="281">
        <f t="shared" si="35"/>
        <v>823.82574277749336</v>
      </c>
      <c r="Y107" s="281">
        <f t="shared" si="35"/>
        <v>806.65750542714773</v>
      </c>
      <c r="Z107" s="281">
        <f t="shared" si="35"/>
        <v>789.50650544417465</v>
      </c>
      <c r="AA107" s="281">
        <f t="shared" si="35"/>
        <v>772.37393715682117</v>
      </c>
      <c r="AB107" s="281">
        <f t="shared" si="35"/>
        <v>755.22295689802741</v>
      </c>
      <c r="AC107" s="281">
        <f t="shared" si="35"/>
        <v>738.05461453494013</v>
      </c>
      <c r="AD107" s="281">
        <f t="shared" si="35"/>
        <v>720.90365118910915</v>
      </c>
      <c r="AE107" s="281">
        <f t="shared" si="35"/>
        <v>703.75269193071153</v>
      </c>
      <c r="AF107" s="281">
        <f t="shared" si="35"/>
        <v>686.60173707824947</v>
      </c>
      <c r="AG107" s="281">
        <f t="shared" si="35"/>
        <v>669.43309441604674</v>
      </c>
      <c r="AH107" s="281">
        <f t="shared" si="35"/>
        <v>652.28215261222613</v>
      </c>
      <c r="AI107" s="281">
        <f t="shared" si="35"/>
        <v>635.15022630582496</v>
      </c>
      <c r="AO107" s="257"/>
      <c r="AP107" s="257"/>
      <c r="AQ107" s="257"/>
      <c r="AR107" s="257"/>
      <c r="AS107" s="257"/>
      <c r="AT107" s="257"/>
      <c r="AU107" s="257"/>
      <c r="AV107" s="257"/>
      <c r="AW107" s="257"/>
      <c r="AX107" s="257"/>
      <c r="AY107" s="257"/>
      <c r="AZ107" s="257"/>
      <c r="BA107" s="257"/>
      <c r="BB107" s="257"/>
      <c r="BC107" s="257"/>
      <c r="BD107" s="257"/>
      <c r="BE107" s="257"/>
      <c r="BF107" s="257"/>
      <c r="BG107" s="257"/>
      <c r="BH107" s="257"/>
      <c r="BI107" s="257"/>
      <c r="BJ107" s="257"/>
      <c r="BK107" s="257"/>
      <c r="BL107" s="257"/>
      <c r="BM107" s="257"/>
      <c r="BN107" s="257"/>
      <c r="BO107" s="257"/>
      <c r="BP107" s="257"/>
      <c r="BQ107" s="257"/>
      <c r="BR107" s="257"/>
      <c r="BS107" s="257"/>
      <c r="BT107" s="257"/>
      <c r="BU107" s="257"/>
    </row>
    <row r="108" spans="2:73" hidden="1" x14ac:dyDescent="0.25">
      <c r="B108" s="153"/>
      <c r="D108" s="256"/>
      <c r="E108" s="280" t="s">
        <v>208</v>
      </c>
      <c r="F108" s="143" t="s">
        <v>22</v>
      </c>
      <c r="G108" s="281">
        <f t="shared" si="34"/>
        <v>1926.72</v>
      </c>
      <c r="H108" s="281">
        <f t="shared" si="34"/>
        <v>1906.96</v>
      </c>
      <c r="I108" s="281">
        <f t="shared" si="34"/>
        <v>1769.8766410093135</v>
      </c>
      <c r="J108" s="281">
        <f t="shared" si="34"/>
        <v>1551.0712981989618</v>
      </c>
      <c r="K108" s="281">
        <f t="shared" si="34"/>
        <v>1500.8959153232565</v>
      </c>
      <c r="L108" s="281">
        <f t="shared" si="34"/>
        <v>1450.7168519533723</v>
      </c>
      <c r="M108" s="281">
        <f t="shared" si="34"/>
        <v>1400.5336631755151</v>
      </c>
      <c r="N108" s="281">
        <f t="shared" si="34"/>
        <v>1350.3458293542365</v>
      </c>
      <c r="O108" s="281">
        <f t="shared" si="34"/>
        <v>1300.1527397584086</v>
      </c>
      <c r="P108" s="281">
        <f t="shared" si="34"/>
        <v>1280.1002849394461</v>
      </c>
      <c r="Q108" s="281">
        <f t="shared" si="34"/>
        <v>1260.0484547505048</v>
      </c>
      <c r="R108" s="281">
        <f t="shared" si="34"/>
        <v>1239.9972735264564</v>
      </c>
      <c r="S108" s="281">
        <f t="shared" si="34"/>
        <v>1219.9467668828822</v>
      </c>
      <c r="T108" s="281">
        <f t="shared" si="34"/>
        <v>1199.8969618014498</v>
      </c>
      <c r="U108" s="281">
        <f t="shared" si="34"/>
        <v>1179.84788672221</v>
      </c>
      <c r="V108" s="281">
        <f t="shared" si="34"/>
        <v>1159.7995716434805</v>
      </c>
      <c r="W108" s="281">
        <f t="shared" si="35"/>
        <v>1139.7520482300529</v>
      </c>
      <c r="X108" s="281">
        <f t="shared" si="35"/>
        <v>1119.7053499305409</v>
      </c>
      <c r="Y108" s="281">
        <f t="shared" si="35"/>
        <v>1099.6595121047919</v>
      </c>
      <c r="Z108" s="281">
        <f t="shared" si="35"/>
        <v>1079.6145721623698</v>
      </c>
      <c r="AA108" s="281">
        <f t="shared" si="35"/>
        <v>1059.5705697132621</v>
      </c>
      <c r="AB108" s="281">
        <f t="shared" si="35"/>
        <v>1039.5275467320794</v>
      </c>
      <c r="AC108" s="281">
        <f t="shared" si="35"/>
        <v>1019.4855477371818</v>
      </c>
      <c r="AD108" s="281">
        <f t="shared" si="35"/>
        <v>999.44461998633926</v>
      </c>
      <c r="AE108" s="281">
        <f t="shared" si="35"/>
        <v>979.40481369073291</v>
      </c>
      <c r="AF108" s="281">
        <f t="shared" si="35"/>
        <v>959.3661822493375</v>
      </c>
      <c r="AG108" s="281">
        <f t="shared" si="35"/>
        <v>939.32878250598333</v>
      </c>
      <c r="AH108" s="281">
        <f t="shared" si="35"/>
        <v>919.29267503170115</v>
      </c>
      <c r="AI108" s="281">
        <f t="shared" si="35"/>
        <v>899.25792443529997</v>
      </c>
      <c r="AO108" s="257"/>
      <c r="AP108" s="257"/>
      <c r="AQ108" s="257"/>
      <c r="AR108" s="257"/>
      <c r="AS108" s="257"/>
      <c r="AT108" s="257"/>
      <c r="AU108" s="257"/>
      <c r="AV108" s="257"/>
      <c r="AW108" s="257"/>
      <c r="AX108" s="257"/>
      <c r="AY108" s="257"/>
      <c r="AZ108" s="257"/>
      <c r="BA108" s="257"/>
      <c r="BB108" s="257"/>
      <c r="BC108" s="257"/>
      <c r="BD108" s="257"/>
      <c r="BE108" s="257"/>
      <c r="BF108" s="257"/>
      <c r="BG108" s="257"/>
      <c r="BH108" s="257"/>
      <c r="BI108" s="257"/>
      <c r="BJ108" s="257"/>
      <c r="BK108" s="257"/>
      <c r="BL108" s="257"/>
      <c r="BM108" s="257"/>
      <c r="BN108" s="257"/>
      <c r="BO108" s="257"/>
      <c r="BP108" s="257"/>
      <c r="BQ108" s="257"/>
      <c r="BR108" s="257"/>
      <c r="BS108" s="257"/>
      <c r="BT108" s="257"/>
      <c r="BU108" s="257"/>
    </row>
    <row r="109" spans="2:73" hidden="1" x14ac:dyDescent="0.25">
      <c r="B109" s="153"/>
      <c r="D109" s="256"/>
      <c r="E109" s="280" t="s">
        <v>208</v>
      </c>
      <c r="F109" s="143" t="s">
        <v>129</v>
      </c>
      <c r="G109" s="281">
        <f t="shared" si="34"/>
        <v>1926.72</v>
      </c>
      <c r="H109" s="281">
        <f t="shared" si="34"/>
        <v>1906.96</v>
      </c>
      <c r="I109" s="281">
        <f t="shared" si="34"/>
        <v>2012.3507247620041</v>
      </c>
      <c r="J109" s="281">
        <f t="shared" si="34"/>
        <v>1983.7987912913165</v>
      </c>
      <c r="K109" s="281">
        <f t="shared" si="34"/>
        <v>1909.5056877318682</v>
      </c>
      <c r="L109" s="281">
        <f t="shared" si="34"/>
        <v>1835.2135618588154</v>
      </c>
      <c r="M109" s="281">
        <f t="shared" si="34"/>
        <v>1760.9225169101301</v>
      </c>
      <c r="N109" s="281">
        <f t="shared" si="34"/>
        <v>1686.6326711891581</v>
      </c>
      <c r="O109" s="281">
        <f t="shared" si="34"/>
        <v>1612.3441609167592</v>
      </c>
      <c r="P109" s="281">
        <f t="shared" si="34"/>
        <v>1601.3047910348089</v>
      </c>
      <c r="Q109" s="281">
        <f t="shared" si="34"/>
        <v>1590.2654211528584</v>
      </c>
      <c r="R109" s="281">
        <f t="shared" si="34"/>
        <v>1579.2260512709081</v>
      </c>
      <c r="S109" s="281">
        <f t="shared" si="34"/>
        <v>1568.1866813889576</v>
      </c>
      <c r="T109" s="281">
        <f t="shared" si="34"/>
        <v>1557.1473115070073</v>
      </c>
      <c r="U109" s="281">
        <f t="shared" si="34"/>
        <v>1546.1079416250568</v>
      </c>
      <c r="V109" s="281">
        <f t="shared" si="34"/>
        <v>1535.0685717431068</v>
      </c>
      <c r="W109" s="281">
        <f t="shared" si="35"/>
        <v>1524.0292018611563</v>
      </c>
      <c r="X109" s="281">
        <f t="shared" si="35"/>
        <v>1512.9898319792057</v>
      </c>
      <c r="Y109" s="281">
        <f t="shared" si="35"/>
        <v>1501.9504620972555</v>
      </c>
      <c r="Z109" s="281">
        <f t="shared" si="35"/>
        <v>1490.911092215305</v>
      </c>
      <c r="AA109" s="281">
        <f t="shared" si="35"/>
        <v>1479.8717223333545</v>
      </c>
      <c r="AB109" s="281">
        <f t="shared" si="35"/>
        <v>1468.8323524514044</v>
      </c>
      <c r="AC109" s="281">
        <f t="shared" si="35"/>
        <v>1457.7929825694541</v>
      </c>
      <c r="AD109" s="281">
        <f t="shared" si="35"/>
        <v>1446.7536126875036</v>
      </c>
      <c r="AE109" s="281">
        <f t="shared" si="35"/>
        <v>1435.7142428055533</v>
      </c>
      <c r="AF109" s="281">
        <f t="shared" si="35"/>
        <v>1424.6748729236028</v>
      </c>
      <c r="AG109" s="281">
        <f t="shared" si="35"/>
        <v>1413.6355030416523</v>
      </c>
      <c r="AH109" s="281">
        <f t="shared" si="35"/>
        <v>1402.596133159702</v>
      </c>
      <c r="AI109" s="281">
        <f t="shared" si="35"/>
        <v>1391.5567632777525</v>
      </c>
      <c r="AO109" s="257"/>
      <c r="AP109" s="257"/>
      <c r="AQ109" s="257"/>
      <c r="AR109" s="257"/>
      <c r="AS109" s="257"/>
      <c r="AT109" s="257"/>
      <c r="AU109" s="257"/>
      <c r="AV109" s="257"/>
      <c r="AW109" s="257"/>
      <c r="AX109" s="257"/>
      <c r="AY109" s="257"/>
      <c r="AZ109" s="257"/>
      <c r="BA109" s="257"/>
      <c r="BB109" s="257"/>
      <c r="BC109" s="257"/>
      <c r="BD109" s="257"/>
      <c r="BE109" s="257"/>
      <c r="BF109" s="257"/>
      <c r="BG109" s="257"/>
      <c r="BH109" s="257"/>
      <c r="BI109" s="257"/>
      <c r="BJ109" s="257"/>
      <c r="BK109" s="257"/>
      <c r="BL109" s="257"/>
      <c r="BM109" s="257"/>
      <c r="BN109" s="257"/>
      <c r="BO109" s="257"/>
      <c r="BP109" s="257"/>
      <c r="BQ109" s="257"/>
      <c r="BR109" s="257"/>
      <c r="BS109" s="257"/>
      <c r="BT109" s="257"/>
      <c r="BU109" s="257"/>
    </row>
    <row r="110" spans="2:73" hidden="1" x14ac:dyDescent="0.25">
      <c r="B110" s="153"/>
      <c r="D110" s="256"/>
      <c r="E110" s="280" t="s">
        <v>210</v>
      </c>
      <c r="F110" s="143" t="s">
        <v>128</v>
      </c>
      <c r="G110" s="281">
        <f t="shared" ref="G110:V112" si="36">F19*6+F25</f>
        <v>2708.5771958400001</v>
      </c>
      <c r="H110" s="281">
        <f t="shared" si="36"/>
        <v>2680.7986471200002</v>
      </c>
      <c r="I110" s="281">
        <f t="shared" si="36"/>
        <v>2213.1921262357282</v>
      </c>
      <c r="J110" s="281">
        <f t="shared" si="36"/>
        <v>1746.0442839515149</v>
      </c>
      <c r="K110" s="281">
        <f t="shared" si="36"/>
        <v>1671.7528105638803</v>
      </c>
      <c r="L110" s="281">
        <f t="shared" si="36"/>
        <v>1597.4905522210322</v>
      </c>
      <c r="M110" s="281">
        <f t="shared" si="36"/>
        <v>1523.1776398508682</v>
      </c>
      <c r="N110" s="281">
        <f t="shared" si="36"/>
        <v>1448.8499973044804</v>
      </c>
      <c r="O110" s="281">
        <f t="shared" si="36"/>
        <v>1375.21316785918</v>
      </c>
      <c r="P110" s="281">
        <f t="shared" si="36"/>
        <v>1351.1839517055635</v>
      </c>
      <c r="Q110" s="281">
        <f t="shared" si="36"/>
        <v>1327.1547204568865</v>
      </c>
      <c r="R110" s="281">
        <f t="shared" si="36"/>
        <v>1302.4545653986474</v>
      </c>
      <c r="S110" s="281">
        <f t="shared" si="36"/>
        <v>1278.4259558382464</v>
      </c>
      <c r="T110" s="281">
        <f t="shared" si="36"/>
        <v>1255.1143625117963</v>
      </c>
      <c r="U110" s="281">
        <f t="shared" si="36"/>
        <v>1230.4108710800913</v>
      </c>
      <c r="V110" s="281">
        <f t="shared" si="36"/>
        <v>1206.3831393415344</v>
      </c>
      <c r="W110" s="281">
        <f t="shared" ref="W110:AI112" si="37">V19*6+V25</f>
        <v>1182.3554516955905</v>
      </c>
      <c r="X110" s="281">
        <f t="shared" si="37"/>
        <v>1158.3278109329412</v>
      </c>
      <c r="Y110" s="281">
        <f t="shared" si="37"/>
        <v>1133.6160598354074</v>
      </c>
      <c r="Z110" s="281">
        <f t="shared" si="37"/>
        <v>1109.5890123808495</v>
      </c>
      <c r="AA110" s="281">
        <f t="shared" si="37"/>
        <v>1086.2941097407661</v>
      </c>
      <c r="AB110" s="281">
        <f t="shared" si="37"/>
        <v>1062.267845771129</v>
      </c>
      <c r="AC110" s="281">
        <f t="shared" si="37"/>
        <v>1037.5519233517689</v>
      </c>
      <c r="AD110" s="281">
        <f t="shared" si="37"/>
        <v>1013.5263311997587</v>
      </c>
      <c r="AE110" s="281">
        <f t="shared" si="37"/>
        <v>989.50090140899647</v>
      </c>
      <c r="AF110" s="281">
        <f t="shared" si="37"/>
        <v>965.47564663104902</v>
      </c>
      <c r="AG110" s="281">
        <f t="shared" si="37"/>
        <v>940.74779571390832</v>
      </c>
      <c r="AH110" s="281">
        <f t="shared" si="37"/>
        <v>916.72305925480885</v>
      </c>
      <c r="AI110" s="281">
        <f t="shared" si="37"/>
        <v>893.4536574169498</v>
      </c>
      <c r="AO110" s="257"/>
      <c r="AP110" s="257"/>
      <c r="AQ110" s="257"/>
      <c r="AR110" s="257"/>
      <c r="AS110" s="257"/>
      <c r="AT110" s="257"/>
      <c r="AU110" s="257"/>
      <c r="AV110" s="257"/>
      <c r="AW110" s="257"/>
      <c r="AX110" s="257"/>
      <c r="AY110" s="257"/>
      <c r="AZ110" s="257"/>
      <c r="BA110" s="257"/>
      <c r="BB110" s="257"/>
      <c r="BC110" s="257"/>
      <c r="BD110" s="257"/>
      <c r="BE110" s="257"/>
      <c r="BF110" s="257"/>
      <c r="BG110" s="257"/>
      <c r="BH110" s="257"/>
      <c r="BI110" s="257"/>
      <c r="BJ110" s="257"/>
      <c r="BK110" s="257"/>
      <c r="BL110" s="257"/>
      <c r="BM110" s="257"/>
      <c r="BN110" s="257"/>
      <c r="BO110" s="257"/>
      <c r="BP110" s="257"/>
      <c r="BQ110" s="257"/>
      <c r="BR110" s="257"/>
      <c r="BS110" s="257"/>
      <c r="BT110" s="257"/>
      <c r="BU110" s="257"/>
    </row>
    <row r="111" spans="2:73" hidden="1" x14ac:dyDescent="0.25">
      <c r="B111" s="153"/>
      <c r="D111" s="256"/>
      <c r="E111" s="280" t="s">
        <v>210</v>
      </c>
      <c r="F111" s="143" t="s">
        <v>22</v>
      </c>
      <c r="G111" s="281">
        <f t="shared" si="36"/>
        <v>2708.5771958400001</v>
      </c>
      <c r="H111" s="281">
        <f t="shared" si="36"/>
        <v>2680.7986471200002</v>
      </c>
      <c r="I111" s="281">
        <f t="shared" si="36"/>
        <v>2481.3843540606354</v>
      </c>
      <c r="J111" s="281">
        <f t="shared" si="36"/>
        <v>2170.9272874614717</v>
      </c>
      <c r="K111" s="281">
        <f t="shared" si="36"/>
        <v>2095.1689048935432</v>
      </c>
      <c r="L111" s="281">
        <f t="shared" si="36"/>
        <v>2019.3576483722172</v>
      </c>
      <c r="M111" s="281">
        <f t="shared" si="36"/>
        <v>1943.4871262690663</v>
      </c>
      <c r="N111" s="281">
        <f t="shared" si="36"/>
        <v>1867.5498735049141</v>
      </c>
      <c r="O111" s="281">
        <f t="shared" si="36"/>
        <v>1791.5371163206851</v>
      </c>
      <c r="P111" s="281">
        <f t="shared" si="36"/>
        <v>1762.5360419993849</v>
      </c>
      <c r="Q111" s="281">
        <f t="shared" si="36"/>
        <v>1733.5439411085611</v>
      </c>
      <c r="R111" s="281">
        <f t="shared" si="36"/>
        <v>1704.5611632428065</v>
      </c>
      <c r="S111" s="281">
        <f t="shared" si="36"/>
        <v>1675.5880763953851</v>
      </c>
      <c r="T111" s="281">
        <f t="shared" si="36"/>
        <v>1646.6250681847403</v>
      </c>
      <c r="U111" s="281">
        <f t="shared" si="36"/>
        <v>1617.6725471804425</v>
      </c>
      <c r="V111" s="281">
        <f t="shared" si="36"/>
        <v>1588.7309443381123</v>
      </c>
      <c r="W111" s="281">
        <f t="shared" si="37"/>
        <v>1559.8007145539168</v>
      </c>
      <c r="X111" s="281">
        <f t="shared" si="37"/>
        <v>1530.8823383504177</v>
      </c>
      <c r="Y111" s="281">
        <f t="shared" si="37"/>
        <v>1501.9763237069187</v>
      </c>
      <c r="Z111" s="281">
        <f t="shared" si="37"/>
        <v>1473.0832080489577</v>
      </c>
      <c r="AA111" s="281">
        <f t="shared" si="37"/>
        <v>1444.2035604133334</v>
      </c>
      <c r="AB111" s="281">
        <f t="shared" si="37"/>
        <v>1415.3379838070077</v>
      </c>
      <c r="AC111" s="281">
        <f t="shared" si="37"/>
        <v>1386.4871177804266</v>
      </c>
      <c r="AD111" s="281">
        <f t="shared" si="37"/>
        <v>1357.6516412383778</v>
      </c>
      <c r="AE111" s="281">
        <f t="shared" si="37"/>
        <v>1328.8322755143381</v>
      </c>
      <c r="AF111" s="281">
        <f t="shared" si="37"/>
        <v>1300.0297877376006</v>
      </c>
      <c r="AG111" s="281">
        <f t="shared" si="37"/>
        <v>1271.2449945262283</v>
      </c>
      <c r="AH111" s="281">
        <f t="shared" si="37"/>
        <v>1242.4787660432235</v>
      </c>
      <c r="AI111" s="281">
        <f t="shared" si="37"/>
        <v>1213.7320304582843</v>
      </c>
      <c r="AO111" s="257"/>
      <c r="AP111" s="257"/>
      <c r="AQ111" s="257"/>
      <c r="AR111" s="257"/>
      <c r="AS111" s="257"/>
      <c r="AT111" s="257"/>
      <c r="AU111" s="257"/>
      <c r="AV111" s="257"/>
      <c r="AW111" s="257"/>
      <c r="AX111" s="257"/>
      <c r="AY111" s="257"/>
      <c r="AZ111" s="257"/>
      <c r="BA111" s="257"/>
      <c r="BB111" s="257"/>
      <c r="BC111" s="257"/>
      <c r="BD111" s="257"/>
      <c r="BE111" s="257"/>
      <c r="BF111" s="257"/>
      <c r="BG111" s="257"/>
      <c r="BH111" s="257"/>
      <c r="BI111" s="257"/>
      <c r="BJ111" s="257"/>
      <c r="BK111" s="257"/>
      <c r="BL111" s="257"/>
      <c r="BM111" s="257"/>
      <c r="BN111" s="257"/>
      <c r="BO111" s="257"/>
      <c r="BP111" s="257"/>
      <c r="BQ111" s="257"/>
      <c r="BR111" s="257"/>
      <c r="BS111" s="257"/>
      <c r="BT111" s="257"/>
      <c r="BU111" s="257"/>
    </row>
    <row r="112" spans="2:73" hidden="1" x14ac:dyDescent="0.25">
      <c r="B112" s="153"/>
      <c r="D112" s="256"/>
      <c r="E112" s="280" t="s">
        <v>210</v>
      </c>
      <c r="F112" s="143" t="s">
        <v>129</v>
      </c>
      <c r="G112" s="281">
        <f t="shared" si="36"/>
        <v>2708.5771958400001</v>
      </c>
      <c r="H112" s="281">
        <f t="shared" si="36"/>
        <v>2680.7986471200002</v>
      </c>
      <c r="I112" s="281">
        <f t="shared" si="36"/>
        <v>2828.9009101462689</v>
      </c>
      <c r="J112" s="281">
        <f t="shared" si="36"/>
        <v>2788.4161582313982</v>
      </c>
      <c r="K112" s="281">
        <f t="shared" si="36"/>
        <v>2680.5374093127189</v>
      </c>
      <c r="L112" s="281">
        <f t="shared" si="36"/>
        <v>2572.7027396095641</v>
      </c>
      <c r="M112" s="281">
        <f t="shared" si="36"/>
        <v>2464.9168036296051</v>
      </c>
      <c r="N112" s="281">
        <f t="shared" si="36"/>
        <v>2357.1849351063661</v>
      </c>
      <c r="O112" s="281">
        <f t="shared" si="36"/>
        <v>2249.5132755885556</v>
      </c>
      <c r="P112" s="281">
        <f t="shared" si="36"/>
        <v>2234.111347324394</v>
      </c>
      <c r="Q112" s="281">
        <f t="shared" si="36"/>
        <v>2218.7094190602324</v>
      </c>
      <c r="R112" s="281">
        <f t="shared" si="36"/>
        <v>2203.3074907960709</v>
      </c>
      <c r="S112" s="281">
        <f t="shared" si="36"/>
        <v>2187.9055625319088</v>
      </c>
      <c r="T112" s="281">
        <f t="shared" si="36"/>
        <v>2172.5036342677477</v>
      </c>
      <c r="U112" s="281">
        <f t="shared" si="36"/>
        <v>2157.1017060035856</v>
      </c>
      <c r="V112" s="281">
        <f t="shared" si="36"/>
        <v>2141.6997777394245</v>
      </c>
      <c r="W112" s="281">
        <f t="shared" si="37"/>
        <v>2126.2978494752624</v>
      </c>
      <c r="X112" s="281">
        <f t="shared" si="37"/>
        <v>2110.8959212111008</v>
      </c>
      <c r="Y112" s="281">
        <f t="shared" si="37"/>
        <v>2095.4939929469392</v>
      </c>
      <c r="Z112" s="281">
        <f t="shared" si="37"/>
        <v>2080.0920646827776</v>
      </c>
      <c r="AA112" s="281">
        <f t="shared" si="37"/>
        <v>2064.6901364186156</v>
      </c>
      <c r="AB112" s="281">
        <f t="shared" si="37"/>
        <v>2049.288208154454</v>
      </c>
      <c r="AC112" s="281">
        <f t="shared" si="37"/>
        <v>2033.8862798902924</v>
      </c>
      <c r="AD112" s="281">
        <f t="shared" si="37"/>
        <v>2018.484351626131</v>
      </c>
      <c r="AE112" s="281">
        <f t="shared" si="37"/>
        <v>2003.0824233619694</v>
      </c>
      <c r="AF112" s="281">
        <f t="shared" si="37"/>
        <v>1987.6804950978076</v>
      </c>
      <c r="AG112" s="281">
        <f t="shared" si="37"/>
        <v>1972.278566833646</v>
      </c>
      <c r="AH112" s="281">
        <f t="shared" si="37"/>
        <v>1956.8766385694844</v>
      </c>
      <c r="AI112" s="281">
        <f t="shared" si="37"/>
        <v>1941.4747103053237</v>
      </c>
      <c r="AO112" s="257"/>
      <c r="AP112" s="257"/>
      <c r="AQ112" s="257"/>
      <c r="AR112" s="257"/>
      <c r="AS112" s="257"/>
      <c r="AT112" s="257"/>
      <c r="AU112" s="257"/>
      <c r="AV112" s="257"/>
      <c r="AW112" s="257"/>
      <c r="AX112" s="257"/>
      <c r="AY112" s="257"/>
      <c r="AZ112" s="257"/>
      <c r="BA112" s="257"/>
      <c r="BB112" s="257"/>
      <c r="BC112" s="257"/>
      <c r="BD112" s="257"/>
      <c r="BE112" s="257"/>
      <c r="BF112" s="257"/>
      <c r="BG112" s="257"/>
      <c r="BH112" s="257"/>
      <c r="BI112" s="257"/>
      <c r="BJ112" s="257"/>
      <c r="BK112" s="257"/>
      <c r="BL112" s="257"/>
      <c r="BM112" s="257"/>
      <c r="BN112" s="257"/>
      <c r="BO112" s="257"/>
      <c r="BP112" s="257"/>
      <c r="BQ112" s="257"/>
      <c r="BR112" s="257"/>
      <c r="BS112" s="257"/>
      <c r="BT112" s="257"/>
      <c r="BU112" s="257"/>
    </row>
    <row r="113" spans="2:73" hidden="1" x14ac:dyDescent="0.25">
      <c r="B113" s="153"/>
      <c r="D113" s="256"/>
      <c r="E113" s="280" t="s">
        <v>212</v>
      </c>
      <c r="F113" s="143" t="s">
        <v>128</v>
      </c>
      <c r="G113" s="281">
        <f t="shared" ref="G113:V115" si="38">F19*8+F25</f>
        <v>3490.4343916799999</v>
      </c>
      <c r="H113" s="281">
        <f t="shared" si="38"/>
        <v>3454.6372942400003</v>
      </c>
      <c r="I113" s="281">
        <f t="shared" si="38"/>
        <v>2852.0515954550256</v>
      </c>
      <c r="J113" s="281">
        <f t="shared" si="38"/>
        <v>2250.3717066677882</v>
      </c>
      <c r="K113" s="281">
        <f t="shared" si="38"/>
        <v>2154.4951046712199</v>
      </c>
      <c r="L113" s="281">
        <f t="shared" si="38"/>
        <v>2058.6761972774707</v>
      </c>
      <c r="M113" s="281">
        <f t="shared" si="38"/>
        <v>1962.7572570407629</v>
      </c>
      <c r="N113" s="281">
        <f t="shared" si="38"/>
        <v>1866.8092272827853</v>
      </c>
      <c r="O113" s="281">
        <f t="shared" si="38"/>
        <v>1772.2254325544204</v>
      </c>
      <c r="P113" s="281">
        <f t="shared" si="38"/>
        <v>1741.3180548270113</v>
      </c>
      <c r="Q113" s="281">
        <f t="shared" si="38"/>
        <v>1710.4106472894973</v>
      </c>
      <c r="R113" s="281">
        <f t="shared" si="38"/>
        <v>1678.1782825938694</v>
      </c>
      <c r="S113" s="281">
        <f t="shared" si="38"/>
        <v>1647.272102781948</v>
      </c>
      <c r="T113" s="281">
        <f t="shared" si="38"/>
        <v>1617.7819046032887</v>
      </c>
      <c r="U113" s="281">
        <f t="shared" si="38"/>
        <v>1585.5429511537022</v>
      </c>
      <c r="V113" s="281">
        <f t="shared" si="38"/>
        <v>1554.638504886364</v>
      </c>
      <c r="W113" s="281">
        <f t="shared" ref="W113:AI115" si="39">V19*8+V25</f>
        <v>1523.734145694224</v>
      </c>
      <c r="X113" s="281">
        <f t="shared" si="39"/>
        <v>1492.8298790883894</v>
      </c>
      <c r="Y113" s="281">
        <f t="shared" si="39"/>
        <v>1460.5746142436672</v>
      </c>
      <c r="Z113" s="281">
        <f t="shared" si="39"/>
        <v>1429.6715193175241</v>
      </c>
      <c r="AA113" s="281">
        <f t="shared" si="39"/>
        <v>1400.2142823247111</v>
      </c>
      <c r="AB113" s="281">
        <f t="shared" si="39"/>
        <v>1369.3127346442309</v>
      </c>
      <c r="AC113" s="281">
        <f t="shared" si="39"/>
        <v>1337.0492321685977</v>
      </c>
      <c r="AD113" s="281">
        <f t="shared" si="39"/>
        <v>1306.1490112104084</v>
      </c>
      <c r="AE113" s="281">
        <f t="shared" si="39"/>
        <v>1275.2491108872814</v>
      </c>
      <c r="AF113" s="281">
        <f t="shared" si="39"/>
        <v>1244.3495561838486</v>
      </c>
      <c r="AG113" s="281">
        <f t="shared" si="39"/>
        <v>1212.0624970117699</v>
      </c>
      <c r="AH113" s="281">
        <f t="shared" si="39"/>
        <v>1181.1639658973916</v>
      </c>
      <c r="AI113" s="281">
        <f t="shared" si="39"/>
        <v>1151.7570885280745</v>
      </c>
      <c r="AO113" s="257"/>
      <c r="AP113" s="257"/>
      <c r="AQ113" s="257"/>
      <c r="AR113" s="257"/>
      <c r="AS113" s="257"/>
      <c r="AT113" s="257"/>
      <c r="AU113" s="257"/>
      <c r="AV113" s="257"/>
      <c r="AW113" s="257"/>
      <c r="AX113" s="257"/>
      <c r="AY113" s="257"/>
      <c r="AZ113" s="257"/>
      <c r="BA113" s="257"/>
      <c r="BB113" s="257"/>
      <c r="BC113" s="257"/>
      <c r="BD113" s="257"/>
      <c r="BE113" s="257"/>
      <c r="BF113" s="257"/>
      <c r="BG113" s="257"/>
      <c r="BH113" s="257"/>
      <c r="BI113" s="257"/>
      <c r="BJ113" s="257"/>
      <c r="BK113" s="257"/>
      <c r="BL113" s="257"/>
      <c r="BM113" s="257"/>
      <c r="BN113" s="257"/>
      <c r="BO113" s="257"/>
      <c r="BP113" s="257"/>
      <c r="BQ113" s="257"/>
      <c r="BR113" s="257"/>
      <c r="BS113" s="257"/>
      <c r="BT113" s="257"/>
      <c r="BU113" s="257"/>
    </row>
    <row r="114" spans="2:73" hidden="1" x14ac:dyDescent="0.25">
      <c r="B114" s="153"/>
      <c r="D114" s="256"/>
      <c r="E114" s="280" t="s">
        <v>212</v>
      </c>
      <c r="F114" s="143" t="s">
        <v>22</v>
      </c>
      <c r="G114" s="281">
        <f t="shared" si="38"/>
        <v>3490.4343916799999</v>
      </c>
      <c r="H114" s="281">
        <f t="shared" si="38"/>
        <v>3454.6372942400003</v>
      </c>
      <c r="I114" s="281">
        <f t="shared" si="38"/>
        <v>3192.8920671119577</v>
      </c>
      <c r="J114" s="281">
        <f t="shared" si="38"/>
        <v>2790.7832767239815</v>
      </c>
      <c r="K114" s="281">
        <f t="shared" si="38"/>
        <v>2689.4418944638296</v>
      </c>
      <c r="L114" s="281">
        <f t="shared" si="38"/>
        <v>2587.9984447910624</v>
      </c>
      <c r="M114" s="281">
        <f t="shared" si="38"/>
        <v>2486.4405893626172</v>
      </c>
      <c r="N114" s="281">
        <f t="shared" si="38"/>
        <v>2384.7539176555915</v>
      </c>
      <c r="O114" s="281">
        <f t="shared" si="38"/>
        <v>2282.9214928829615</v>
      </c>
      <c r="P114" s="281">
        <f t="shared" si="38"/>
        <v>2244.9717990593235</v>
      </c>
      <c r="Q114" s="281">
        <f t="shared" si="38"/>
        <v>2207.0394274666178</v>
      </c>
      <c r="R114" s="281">
        <f t="shared" si="38"/>
        <v>2169.1250529591562</v>
      </c>
      <c r="S114" s="281">
        <f t="shared" si="38"/>
        <v>2131.2293859078882</v>
      </c>
      <c r="T114" s="281">
        <f t="shared" si="38"/>
        <v>2093.3531745680311</v>
      </c>
      <c r="U114" s="281">
        <f t="shared" si="38"/>
        <v>2055.4972076386748</v>
      </c>
      <c r="V114" s="281">
        <f t="shared" si="38"/>
        <v>2017.6623170327443</v>
      </c>
      <c r="W114" s="281">
        <f t="shared" si="39"/>
        <v>1979.8493808777807</v>
      </c>
      <c r="X114" s="281">
        <f t="shared" si="39"/>
        <v>1942.0593267702945</v>
      </c>
      <c r="Y114" s="281">
        <f t="shared" si="39"/>
        <v>1904.2931353090453</v>
      </c>
      <c r="Z114" s="281">
        <f t="shared" si="39"/>
        <v>1866.5518439355451</v>
      </c>
      <c r="AA114" s="281">
        <f t="shared" si="39"/>
        <v>1828.8365511134052</v>
      </c>
      <c r="AB114" s="281">
        <f t="shared" si="39"/>
        <v>1791.1484208819361</v>
      </c>
      <c r="AC114" s="281">
        <f t="shared" si="39"/>
        <v>1753.4886878236714</v>
      </c>
      <c r="AD114" s="281">
        <f t="shared" si="39"/>
        <v>1715.8586624904162</v>
      </c>
      <c r="AE114" s="281">
        <f t="shared" si="39"/>
        <v>1678.2597373379431</v>
      </c>
      <c r="AF114" s="281">
        <f t="shared" si="39"/>
        <v>1640.6933932258637</v>
      </c>
      <c r="AG114" s="281">
        <f t="shared" si="39"/>
        <v>1603.1612065464735</v>
      </c>
      <c r="AH114" s="281">
        <f t="shared" si="39"/>
        <v>1565.6648570547457</v>
      </c>
      <c r="AI114" s="281">
        <f t="shared" si="39"/>
        <v>1528.2061364812685</v>
      </c>
      <c r="AO114" s="257"/>
      <c r="AP114" s="257"/>
      <c r="AQ114" s="257"/>
      <c r="AR114" s="257"/>
      <c r="AS114" s="257"/>
      <c r="AT114" s="257"/>
      <c r="AU114" s="257"/>
      <c r="AV114" s="257"/>
      <c r="AW114" s="257"/>
      <c r="AX114" s="257"/>
      <c r="AY114" s="257"/>
      <c r="AZ114" s="257"/>
      <c r="BA114" s="257"/>
      <c r="BB114" s="257"/>
      <c r="BC114" s="257"/>
      <c r="BD114" s="257"/>
      <c r="BE114" s="257"/>
      <c r="BF114" s="257"/>
      <c r="BG114" s="257"/>
      <c r="BH114" s="257"/>
      <c r="BI114" s="257"/>
      <c r="BJ114" s="257"/>
      <c r="BK114" s="257"/>
      <c r="BL114" s="257"/>
      <c r="BM114" s="257"/>
      <c r="BN114" s="257"/>
      <c r="BO114" s="257"/>
      <c r="BP114" s="257"/>
      <c r="BQ114" s="257"/>
      <c r="BR114" s="257"/>
      <c r="BS114" s="257"/>
      <c r="BT114" s="257"/>
      <c r="BU114" s="257"/>
    </row>
    <row r="115" spans="2:73" hidden="1" x14ac:dyDescent="0.25">
      <c r="B115" s="153"/>
      <c r="D115" s="256"/>
      <c r="E115" s="280" t="s">
        <v>212</v>
      </c>
      <c r="F115" s="143" t="s">
        <v>129</v>
      </c>
      <c r="G115" s="281">
        <f t="shared" si="38"/>
        <v>3490.4343916799999</v>
      </c>
      <c r="H115" s="281">
        <f t="shared" si="38"/>
        <v>3454.6372942400003</v>
      </c>
      <c r="I115" s="281">
        <f t="shared" si="38"/>
        <v>3645.4510955305332</v>
      </c>
      <c r="J115" s="281">
        <f t="shared" si="38"/>
        <v>3593.0335251714796</v>
      </c>
      <c r="K115" s="281">
        <f t="shared" si="38"/>
        <v>3451.5691308935698</v>
      </c>
      <c r="L115" s="281">
        <f t="shared" si="38"/>
        <v>3310.1919173603133</v>
      </c>
      <c r="M115" s="281">
        <f t="shared" si="38"/>
        <v>3168.91109034908</v>
      </c>
      <c r="N115" s="281">
        <f t="shared" si="38"/>
        <v>3027.7371990235742</v>
      </c>
      <c r="O115" s="281">
        <f t="shared" si="38"/>
        <v>2886.6823902603519</v>
      </c>
      <c r="P115" s="281">
        <f t="shared" si="38"/>
        <v>2866.917903613979</v>
      </c>
      <c r="Q115" s="281">
        <f t="shared" si="38"/>
        <v>2847.1534169676065</v>
      </c>
      <c r="R115" s="281">
        <f t="shared" si="38"/>
        <v>2827.3889303212336</v>
      </c>
      <c r="S115" s="281">
        <f t="shared" si="38"/>
        <v>2807.6244436748602</v>
      </c>
      <c r="T115" s="281">
        <f t="shared" si="38"/>
        <v>2787.8599570284878</v>
      </c>
      <c r="U115" s="281">
        <f t="shared" si="38"/>
        <v>2768.0954703821144</v>
      </c>
      <c r="V115" s="281">
        <f t="shared" si="38"/>
        <v>2748.3309837357419</v>
      </c>
      <c r="W115" s="281">
        <f t="shared" si="39"/>
        <v>2728.5664970893686</v>
      </c>
      <c r="X115" s="281">
        <f t="shared" si="39"/>
        <v>2708.8020104429957</v>
      </c>
      <c r="Y115" s="281">
        <f t="shared" si="39"/>
        <v>2689.0375237966227</v>
      </c>
      <c r="Z115" s="281">
        <f t="shared" si="39"/>
        <v>2669.2730371502498</v>
      </c>
      <c r="AA115" s="281">
        <f t="shared" si="39"/>
        <v>2649.5085505038769</v>
      </c>
      <c r="AB115" s="281">
        <f t="shared" si="39"/>
        <v>2629.744063857504</v>
      </c>
      <c r="AC115" s="281">
        <f t="shared" si="39"/>
        <v>2609.9795772111311</v>
      </c>
      <c r="AD115" s="281">
        <f t="shared" si="39"/>
        <v>2590.2150905647586</v>
      </c>
      <c r="AE115" s="281">
        <f t="shared" si="39"/>
        <v>2570.4506039183852</v>
      </c>
      <c r="AF115" s="281">
        <f t="shared" si="39"/>
        <v>2550.6861172720123</v>
      </c>
      <c r="AG115" s="281">
        <f t="shared" si="39"/>
        <v>2530.9216306256394</v>
      </c>
      <c r="AH115" s="281">
        <f t="shared" si="39"/>
        <v>2511.1571439792665</v>
      </c>
      <c r="AI115" s="281">
        <f t="shared" si="39"/>
        <v>2491.3926573328949</v>
      </c>
      <c r="AO115" s="257"/>
      <c r="AP115" s="257"/>
      <c r="AQ115" s="257"/>
      <c r="AR115" s="257"/>
      <c r="AS115" s="257"/>
      <c r="AT115" s="257"/>
      <c r="AU115" s="257"/>
      <c r="AV115" s="257"/>
      <c r="AW115" s="257"/>
      <c r="AX115" s="257"/>
      <c r="AY115" s="257"/>
      <c r="AZ115" s="257"/>
      <c r="BA115" s="257"/>
      <c r="BB115" s="257"/>
      <c r="BC115" s="257"/>
      <c r="BD115" s="257"/>
      <c r="BE115" s="257"/>
      <c r="BF115" s="257"/>
      <c r="BG115" s="257"/>
      <c r="BH115" s="257"/>
      <c r="BI115" s="257"/>
      <c r="BJ115" s="257"/>
      <c r="BK115" s="257"/>
      <c r="BL115" s="257"/>
      <c r="BM115" s="257"/>
      <c r="BN115" s="257"/>
      <c r="BO115" s="257"/>
      <c r="BP115" s="257"/>
      <c r="BQ115" s="257"/>
      <c r="BR115" s="257"/>
      <c r="BS115" s="257"/>
      <c r="BT115" s="257"/>
      <c r="BU115" s="257"/>
    </row>
    <row r="116" spans="2:73" hidden="1" x14ac:dyDescent="0.25">
      <c r="B116" s="153"/>
      <c r="D116" s="256"/>
      <c r="E116" s="280" t="s">
        <v>214</v>
      </c>
      <c r="F116" s="143" t="s">
        <v>128</v>
      </c>
      <c r="G116" s="281">
        <f t="shared" ref="G116:V118" si="40">F19*10+F25</f>
        <v>4272.2915875199997</v>
      </c>
      <c r="H116" s="281">
        <f t="shared" si="40"/>
        <v>4228.4759413600004</v>
      </c>
      <c r="I116" s="281">
        <f t="shared" si="40"/>
        <v>3490.911064674322</v>
      </c>
      <c r="J116" s="281">
        <f t="shared" si="40"/>
        <v>2754.6991293840611</v>
      </c>
      <c r="K116" s="281">
        <f t="shared" si="40"/>
        <v>2637.2373987785591</v>
      </c>
      <c r="L116" s="281">
        <f t="shared" si="40"/>
        <v>2519.861842333909</v>
      </c>
      <c r="M116" s="281">
        <f t="shared" si="40"/>
        <v>2402.3368742306575</v>
      </c>
      <c r="N116" s="281">
        <f t="shared" si="40"/>
        <v>2284.7684572610901</v>
      </c>
      <c r="O116" s="281">
        <f t="shared" si="40"/>
        <v>2169.2376972496609</v>
      </c>
      <c r="P116" s="281">
        <f t="shared" si="40"/>
        <v>2131.4521579484594</v>
      </c>
      <c r="Q116" s="281">
        <f t="shared" si="40"/>
        <v>2093.6665741221086</v>
      </c>
      <c r="R116" s="281">
        <f t="shared" si="40"/>
        <v>2053.9019997890914</v>
      </c>
      <c r="S116" s="281">
        <f t="shared" si="40"/>
        <v>2016.1182497256495</v>
      </c>
      <c r="T116" s="281">
        <f t="shared" si="40"/>
        <v>1980.449446694781</v>
      </c>
      <c r="U116" s="281">
        <f t="shared" si="40"/>
        <v>1940.6750312273132</v>
      </c>
      <c r="V116" s="281">
        <f t="shared" si="40"/>
        <v>1902.8938704311936</v>
      </c>
      <c r="W116" s="281">
        <f t="shared" ref="W116:AI118" si="41">V19*10+V25</f>
        <v>1865.1128396928575</v>
      </c>
      <c r="X116" s="281">
        <f t="shared" si="41"/>
        <v>1827.3319472438372</v>
      </c>
      <c r="Y116" s="281">
        <f t="shared" si="41"/>
        <v>1787.5331686519269</v>
      </c>
      <c r="Z116" s="281">
        <f t="shared" si="41"/>
        <v>1749.7540262541988</v>
      </c>
      <c r="AA116" s="281">
        <f t="shared" si="41"/>
        <v>1714.1344549086562</v>
      </c>
      <c r="AB116" s="281">
        <f t="shared" si="41"/>
        <v>1676.3576235173327</v>
      </c>
      <c r="AC116" s="281">
        <f t="shared" si="41"/>
        <v>1636.5465409854264</v>
      </c>
      <c r="AD116" s="281">
        <f t="shared" si="41"/>
        <v>1598.7716912210581</v>
      </c>
      <c r="AE116" s="281">
        <f t="shared" si="41"/>
        <v>1560.9973203655663</v>
      </c>
      <c r="AF116" s="281">
        <f t="shared" si="41"/>
        <v>1523.223465736648</v>
      </c>
      <c r="AG116" s="281">
        <f t="shared" si="41"/>
        <v>1483.3771983096315</v>
      </c>
      <c r="AH116" s="281">
        <f t="shared" si="41"/>
        <v>1445.6048725399744</v>
      </c>
      <c r="AI116" s="281">
        <f t="shared" si="41"/>
        <v>1410.0605196391994</v>
      </c>
      <c r="AO116" s="257"/>
      <c r="AP116" s="257"/>
      <c r="AQ116" s="257"/>
      <c r="AR116" s="257"/>
      <c r="AS116" s="257"/>
      <c r="AT116" s="257"/>
      <c r="AU116" s="257"/>
      <c r="AV116" s="257"/>
      <c r="AW116" s="257"/>
      <c r="AX116" s="257"/>
      <c r="AY116" s="257"/>
      <c r="AZ116" s="257"/>
      <c r="BA116" s="257"/>
      <c r="BB116" s="257"/>
      <c r="BC116" s="257"/>
      <c r="BD116" s="257"/>
      <c r="BE116" s="257"/>
      <c r="BF116" s="257"/>
      <c r="BG116" s="257"/>
      <c r="BH116" s="257"/>
      <c r="BI116" s="257"/>
      <c r="BJ116" s="257"/>
      <c r="BK116" s="257"/>
      <c r="BL116" s="257"/>
      <c r="BM116" s="257"/>
      <c r="BN116" s="257"/>
      <c r="BO116" s="257"/>
      <c r="BP116" s="257"/>
      <c r="BQ116" s="257"/>
      <c r="BR116" s="257"/>
      <c r="BS116" s="257"/>
      <c r="BT116" s="257"/>
      <c r="BU116" s="257"/>
    </row>
    <row r="117" spans="2:73" hidden="1" x14ac:dyDescent="0.25">
      <c r="B117" s="153"/>
      <c r="D117" s="256"/>
      <c r="E117" s="280" t="s">
        <v>214</v>
      </c>
      <c r="F117" s="143" t="s">
        <v>22</v>
      </c>
      <c r="G117" s="281">
        <f t="shared" si="40"/>
        <v>4272.2915875199997</v>
      </c>
      <c r="H117" s="281">
        <f t="shared" si="40"/>
        <v>4228.4759413600004</v>
      </c>
      <c r="I117" s="281">
        <f t="shared" si="40"/>
        <v>3904.39978016328</v>
      </c>
      <c r="J117" s="281">
        <f t="shared" si="40"/>
        <v>3410.6392659864914</v>
      </c>
      <c r="K117" s="281">
        <f t="shared" si="40"/>
        <v>3283.7148840341165</v>
      </c>
      <c r="L117" s="281">
        <f t="shared" si="40"/>
        <v>3156.6392412099071</v>
      </c>
      <c r="M117" s="281">
        <f t="shared" si="40"/>
        <v>3029.3940524561685</v>
      </c>
      <c r="N117" s="281">
        <f t="shared" si="40"/>
        <v>2901.9579618062689</v>
      </c>
      <c r="O117" s="281">
        <f t="shared" si="40"/>
        <v>2774.3058694452379</v>
      </c>
      <c r="P117" s="281">
        <f t="shared" si="40"/>
        <v>2727.4075561192626</v>
      </c>
      <c r="Q117" s="281">
        <f t="shared" si="40"/>
        <v>2680.5349138246738</v>
      </c>
      <c r="R117" s="281">
        <f t="shared" si="40"/>
        <v>2633.688942675506</v>
      </c>
      <c r="S117" s="281">
        <f t="shared" si="40"/>
        <v>2586.8706954203913</v>
      </c>
      <c r="T117" s="281">
        <f t="shared" si="40"/>
        <v>2540.0812809513213</v>
      </c>
      <c r="U117" s="281">
        <f t="shared" si="40"/>
        <v>2493.3218680969071</v>
      </c>
      <c r="V117" s="281">
        <f t="shared" si="40"/>
        <v>2446.5936897273759</v>
      </c>
      <c r="W117" s="281">
        <f t="shared" si="41"/>
        <v>2399.8980472016447</v>
      </c>
      <c r="X117" s="281">
        <f t="shared" si="41"/>
        <v>2353.2363151901709</v>
      </c>
      <c r="Y117" s="281">
        <f t="shared" si="41"/>
        <v>2306.6099469111723</v>
      </c>
      <c r="Z117" s="281">
        <f t="shared" si="41"/>
        <v>2260.020479822133</v>
      </c>
      <c r="AA117" s="281">
        <f t="shared" si="41"/>
        <v>2213.469541813477</v>
      </c>
      <c r="AB117" s="281">
        <f t="shared" si="41"/>
        <v>2166.9588579568644</v>
      </c>
      <c r="AC117" s="281">
        <f t="shared" si="41"/>
        <v>2120.4902578669162</v>
      </c>
      <c r="AD117" s="281">
        <f t="shared" si="41"/>
        <v>2074.0656837424549</v>
      </c>
      <c r="AE117" s="281">
        <f t="shared" si="41"/>
        <v>2027.6871991615485</v>
      </c>
      <c r="AF117" s="281">
        <f t="shared" si="41"/>
        <v>1981.3569987141268</v>
      </c>
      <c r="AG117" s="281">
        <f t="shared" si="41"/>
        <v>1935.0774185667185</v>
      </c>
      <c r="AH117" s="281">
        <f t="shared" si="41"/>
        <v>1888.8509480662678</v>
      </c>
      <c r="AI117" s="281">
        <f t="shared" si="41"/>
        <v>1842.6802425042526</v>
      </c>
      <c r="AO117" s="257"/>
      <c r="AP117" s="257"/>
      <c r="AQ117" s="257"/>
      <c r="AR117" s="257"/>
      <c r="AS117" s="257"/>
      <c r="AT117" s="257"/>
      <c r="AU117" s="257"/>
      <c r="AV117" s="257"/>
      <c r="AW117" s="257"/>
      <c r="AX117" s="257"/>
      <c r="AY117" s="257"/>
      <c r="AZ117" s="257"/>
      <c r="BA117" s="257"/>
      <c r="BB117" s="257"/>
      <c r="BC117" s="257"/>
      <c r="BD117" s="257"/>
      <c r="BE117" s="257"/>
      <c r="BF117" s="257"/>
      <c r="BG117" s="257"/>
      <c r="BH117" s="257"/>
      <c r="BI117" s="257"/>
      <c r="BJ117" s="257"/>
      <c r="BK117" s="257"/>
      <c r="BL117" s="257"/>
      <c r="BM117" s="257"/>
      <c r="BN117" s="257"/>
      <c r="BO117" s="257"/>
      <c r="BP117" s="257"/>
      <c r="BQ117" s="257"/>
      <c r="BR117" s="257"/>
      <c r="BS117" s="257"/>
      <c r="BT117" s="257"/>
      <c r="BU117" s="257"/>
    </row>
    <row r="118" spans="2:73" hidden="1" x14ac:dyDescent="0.25">
      <c r="B118" s="153"/>
      <c r="D118" s="256"/>
      <c r="E118" s="280" t="s">
        <v>214</v>
      </c>
      <c r="F118" s="143" t="s">
        <v>129</v>
      </c>
      <c r="G118" s="281">
        <f t="shared" si="40"/>
        <v>4272.2915875199997</v>
      </c>
      <c r="H118" s="281">
        <f t="shared" si="40"/>
        <v>4228.4759413600004</v>
      </c>
      <c r="I118" s="281">
        <f t="shared" si="40"/>
        <v>4462.0012809147975</v>
      </c>
      <c r="J118" s="281">
        <f t="shared" si="40"/>
        <v>4397.650892111561</v>
      </c>
      <c r="K118" s="281">
        <f t="shared" si="40"/>
        <v>4222.6008524744211</v>
      </c>
      <c r="L118" s="281">
        <f t="shared" si="40"/>
        <v>4047.6810951110624</v>
      </c>
      <c r="M118" s="281">
        <f t="shared" si="40"/>
        <v>3872.905377068555</v>
      </c>
      <c r="N118" s="281">
        <f t="shared" si="40"/>
        <v>3698.2894629407824</v>
      </c>
      <c r="O118" s="281">
        <f t="shared" si="40"/>
        <v>3523.8515049321486</v>
      </c>
      <c r="P118" s="281">
        <f t="shared" si="40"/>
        <v>3499.7244599035644</v>
      </c>
      <c r="Q118" s="281">
        <f t="shared" si="40"/>
        <v>3475.5974148749806</v>
      </c>
      <c r="R118" s="281">
        <f t="shared" si="40"/>
        <v>3451.4703698463964</v>
      </c>
      <c r="S118" s="281">
        <f t="shared" si="40"/>
        <v>3427.3433248178117</v>
      </c>
      <c r="T118" s="281">
        <f t="shared" si="40"/>
        <v>3403.2162797892279</v>
      </c>
      <c r="U118" s="281">
        <f t="shared" si="40"/>
        <v>3379.0892347606432</v>
      </c>
      <c r="V118" s="281">
        <f t="shared" si="40"/>
        <v>3354.9621897320594</v>
      </c>
      <c r="W118" s="281">
        <f t="shared" si="41"/>
        <v>3330.8351447034747</v>
      </c>
      <c r="X118" s="281">
        <f t="shared" si="41"/>
        <v>3306.7080996748905</v>
      </c>
      <c r="Y118" s="281">
        <f t="shared" si="41"/>
        <v>3282.5810546463063</v>
      </c>
      <c r="Z118" s="281">
        <f t="shared" si="41"/>
        <v>3258.454009617722</v>
      </c>
      <c r="AA118" s="281">
        <f t="shared" si="41"/>
        <v>3234.3269645891378</v>
      </c>
      <c r="AB118" s="281">
        <f t="shared" si="41"/>
        <v>3210.199919560554</v>
      </c>
      <c r="AC118" s="281">
        <f t="shared" si="41"/>
        <v>3186.0728745319698</v>
      </c>
      <c r="AD118" s="281">
        <f t="shared" si="41"/>
        <v>3161.945829503386</v>
      </c>
      <c r="AE118" s="281">
        <f t="shared" si="41"/>
        <v>3137.8187844748018</v>
      </c>
      <c r="AF118" s="281">
        <f t="shared" si="41"/>
        <v>3113.6917394462171</v>
      </c>
      <c r="AG118" s="281">
        <f t="shared" si="41"/>
        <v>3089.5646944176328</v>
      </c>
      <c r="AH118" s="281">
        <f t="shared" si="41"/>
        <v>3065.4376493890486</v>
      </c>
      <c r="AI118" s="281">
        <f t="shared" si="41"/>
        <v>3041.3106043604662</v>
      </c>
      <c r="AO118" s="257"/>
      <c r="AP118" s="257"/>
      <c r="AQ118" s="257"/>
      <c r="AR118" s="257"/>
      <c r="AS118" s="257"/>
      <c r="AT118" s="257"/>
      <c r="AU118" s="257"/>
      <c r="AV118" s="257"/>
      <c r="AW118" s="257"/>
      <c r="AX118" s="257"/>
      <c r="AY118" s="257"/>
      <c r="AZ118" s="257"/>
      <c r="BA118" s="257"/>
      <c r="BB118" s="257"/>
      <c r="BC118" s="257"/>
      <c r="BD118" s="257"/>
      <c r="BE118" s="257"/>
      <c r="BF118" s="257"/>
      <c r="BG118" s="257"/>
      <c r="BH118" s="257"/>
      <c r="BI118" s="257"/>
      <c r="BJ118" s="257"/>
      <c r="BK118" s="257"/>
      <c r="BL118" s="257"/>
      <c r="BM118" s="257"/>
      <c r="BN118" s="257"/>
      <c r="BO118" s="257"/>
      <c r="BP118" s="257"/>
      <c r="BQ118" s="257"/>
      <c r="BR118" s="257"/>
      <c r="BS118" s="257"/>
      <c r="BT118" s="257"/>
      <c r="BU118" s="257"/>
    </row>
    <row r="119" spans="2:73" x14ac:dyDescent="0.25">
      <c r="B119" s="153"/>
      <c r="D119" s="253"/>
      <c r="E119" s="282"/>
      <c r="F119" s="282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7"/>
      <c r="AA119" s="257"/>
      <c r="AB119" s="257"/>
      <c r="AC119" s="257"/>
      <c r="AD119" s="257"/>
      <c r="AE119" s="257"/>
      <c r="AF119" s="257"/>
      <c r="AG119" s="257"/>
      <c r="AH119" s="257"/>
      <c r="AI119" s="257"/>
      <c r="AO119" s="257"/>
      <c r="AP119" s="257"/>
      <c r="AQ119" s="257"/>
      <c r="AR119" s="257"/>
      <c r="AS119" s="257"/>
      <c r="AT119" s="257"/>
      <c r="AU119" s="257"/>
      <c r="AV119" s="257"/>
      <c r="AW119" s="257"/>
      <c r="AX119" s="257"/>
      <c r="AY119" s="257"/>
      <c r="AZ119" s="257"/>
      <c r="BA119" s="257"/>
      <c r="BB119" s="257"/>
      <c r="BC119" s="257"/>
      <c r="BD119" s="257"/>
      <c r="BE119" s="257"/>
      <c r="BF119" s="257"/>
      <c r="BG119" s="257"/>
      <c r="BH119" s="257"/>
      <c r="BI119" s="257"/>
      <c r="BJ119" s="257"/>
      <c r="BK119" s="257"/>
      <c r="BL119" s="257"/>
      <c r="BM119" s="257"/>
      <c r="BN119" s="257"/>
      <c r="BO119" s="257"/>
      <c r="BP119" s="257"/>
      <c r="BQ119" s="257"/>
      <c r="BR119" s="257"/>
      <c r="BS119" s="257"/>
      <c r="BT119" s="257"/>
      <c r="BU119" s="257"/>
    </row>
    <row r="120" spans="2:73" x14ac:dyDescent="0.25">
      <c r="B120" s="153"/>
      <c r="D120" s="168"/>
      <c r="E120" s="282"/>
      <c r="F120" s="282"/>
      <c r="G120" s="1">
        <v>2022</v>
      </c>
      <c r="H120" s="1">
        <v>2023</v>
      </c>
      <c r="I120" s="1">
        <v>2024</v>
      </c>
      <c r="J120" s="1">
        <v>2025</v>
      </c>
      <c r="K120" s="1">
        <v>2026</v>
      </c>
      <c r="L120" s="1">
        <v>2027</v>
      </c>
      <c r="M120" s="1">
        <v>2028</v>
      </c>
      <c r="N120" s="1">
        <v>2029</v>
      </c>
      <c r="O120" s="1">
        <v>2030</v>
      </c>
      <c r="P120" s="1">
        <v>2031</v>
      </c>
      <c r="Q120" s="1">
        <v>2032</v>
      </c>
      <c r="R120" s="1">
        <v>2033</v>
      </c>
      <c r="S120" s="1">
        <v>2034</v>
      </c>
      <c r="T120" s="1">
        <v>2035</v>
      </c>
      <c r="U120" s="1">
        <v>2036</v>
      </c>
      <c r="V120" s="1">
        <v>2037</v>
      </c>
      <c r="W120" s="1">
        <v>2038</v>
      </c>
      <c r="X120" s="1">
        <v>2039</v>
      </c>
      <c r="Y120" s="1">
        <v>2040</v>
      </c>
      <c r="Z120" s="1">
        <v>2041</v>
      </c>
      <c r="AA120" s="1">
        <v>2042</v>
      </c>
      <c r="AB120" s="1">
        <v>2043</v>
      </c>
      <c r="AC120" s="1">
        <v>2044</v>
      </c>
      <c r="AD120" s="1">
        <v>2045</v>
      </c>
      <c r="AE120" s="1">
        <v>2046</v>
      </c>
      <c r="AF120" s="1">
        <v>2047</v>
      </c>
      <c r="AG120" s="1">
        <v>2048</v>
      </c>
      <c r="AH120" s="1">
        <v>2049</v>
      </c>
      <c r="AI120" s="1">
        <v>2050</v>
      </c>
    </row>
    <row r="121" spans="2:73" hidden="1" x14ac:dyDescent="0.25">
      <c r="B121" s="153"/>
      <c r="D121" s="254" t="s">
        <v>153</v>
      </c>
      <c r="E121" s="280" t="s">
        <v>206</v>
      </c>
      <c r="F121" s="143" t="s">
        <v>128</v>
      </c>
      <c r="G121" s="281">
        <f t="shared" ref="G121:AI129" si="42">0.025*G104</f>
        <v>28.621570104</v>
      </c>
      <c r="H121" s="281">
        <f t="shared" si="42"/>
        <v>28.328033821999998</v>
      </c>
      <c r="I121" s="281">
        <f t="shared" si="42"/>
        <v>23.386829694928366</v>
      </c>
      <c r="J121" s="281">
        <f t="shared" si="42"/>
        <v>18.434735962974226</v>
      </c>
      <c r="K121" s="281">
        <f t="shared" si="42"/>
        <v>17.656705558730032</v>
      </c>
      <c r="L121" s="281">
        <f t="shared" si="42"/>
        <v>16.877981552703879</v>
      </c>
      <c r="M121" s="281">
        <f t="shared" si="42"/>
        <v>16.100460136776984</v>
      </c>
      <c r="N121" s="281">
        <f t="shared" si="42"/>
        <v>15.323288433696764</v>
      </c>
      <c r="O121" s="281">
        <f t="shared" si="42"/>
        <v>14.529715961717471</v>
      </c>
      <c r="P121" s="281">
        <f t="shared" si="42"/>
        <v>14.2728936365667</v>
      </c>
      <c r="Q121" s="281">
        <f t="shared" si="42"/>
        <v>14.016071669791604</v>
      </c>
      <c r="R121" s="281">
        <f t="shared" si="42"/>
        <v>13.775178275205093</v>
      </c>
      <c r="S121" s="281">
        <f t="shared" si="42"/>
        <v>13.518341548771076</v>
      </c>
      <c r="T121" s="281">
        <f t="shared" si="42"/>
        <v>13.244481958220286</v>
      </c>
      <c r="U121" s="281">
        <f t="shared" si="42"/>
        <v>13.003667773321737</v>
      </c>
      <c r="V121" s="281">
        <f t="shared" si="42"/>
        <v>12.746810206296871</v>
      </c>
      <c r="W121" s="281">
        <f t="shared" si="42"/>
        <v>12.489951592458088</v>
      </c>
      <c r="X121" s="281">
        <f t="shared" si="42"/>
        <v>12.233091865551135</v>
      </c>
      <c r="Y121" s="281">
        <f t="shared" si="42"/>
        <v>11.992473775472199</v>
      </c>
      <c r="Z121" s="281">
        <f t="shared" si="42"/>
        <v>11.735599962687498</v>
      </c>
      <c r="AA121" s="281">
        <f t="shared" si="42"/>
        <v>11.461344114321907</v>
      </c>
      <c r="AB121" s="281">
        <f t="shared" si="42"/>
        <v>11.204451700623139</v>
      </c>
      <c r="AC121" s="281">
        <f t="shared" si="42"/>
        <v>10.963932642952786</v>
      </c>
      <c r="AD121" s="281">
        <f t="shared" si="42"/>
        <v>10.707024279461491</v>
      </c>
      <c r="AE121" s="281">
        <f t="shared" si="42"/>
        <v>10.450112061310666</v>
      </c>
      <c r="AF121" s="281">
        <f t="shared" si="42"/>
        <v>10.19319568813625</v>
      </c>
      <c r="AG121" s="281">
        <f t="shared" si="42"/>
        <v>9.9529598279546274</v>
      </c>
      <c r="AH121" s="281">
        <f t="shared" si="42"/>
        <v>9.6960311492410867</v>
      </c>
      <c r="AI121" s="281">
        <f t="shared" si="42"/>
        <v>9.4211698798675041</v>
      </c>
    </row>
    <row r="122" spans="2:73" x14ac:dyDescent="0.25">
      <c r="B122" s="153"/>
      <c r="D122" s="142"/>
      <c r="E122" s="282" t="s">
        <v>206</v>
      </c>
      <c r="F122" s="143" t="s">
        <v>22</v>
      </c>
      <c r="G122" s="281">
        <f t="shared" si="42"/>
        <v>28.621570104</v>
      </c>
      <c r="H122" s="281">
        <f t="shared" si="42"/>
        <v>28.328033821999998</v>
      </c>
      <c r="I122" s="281">
        <f t="shared" si="42"/>
        <v>26.459223198949783</v>
      </c>
      <c r="J122" s="281">
        <f t="shared" si="42"/>
        <v>23.280382723411293</v>
      </c>
      <c r="K122" s="281">
        <f t="shared" si="42"/>
        <v>22.665573143824247</v>
      </c>
      <c r="L122" s="281">
        <f t="shared" si="42"/>
        <v>22.051901388363184</v>
      </c>
      <c r="M122" s="281">
        <f t="shared" si="42"/>
        <v>21.439505002049103</v>
      </c>
      <c r="N122" s="281">
        <f t="shared" si="42"/>
        <v>20.828544630088974</v>
      </c>
      <c r="O122" s="281">
        <f t="shared" si="42"/>
        <v>20.219209079903308</v>
      </c>
      <c r="P122" s="281">
        <f t="shared" si="42"/>
        <v>19.941613196987682</v>
      </c>
      <c r="Q122" s="281">
        <f t="shared" si="42"/>
        <v>19.66382420981121</v>
      </c>
      <c r="R122" s="281">
        <f t="shared" si="42"/>
        <v>19.385834595252661</v>
      </c>
      <c r="S122" s="281">
        <f t="shared" si="42"/>
        <v>19.107636434259479</v>
      </c>
      <c r="T122" s="281">
        <f t="shared" si="42"/>
        <v>18.82922138545398</v>
      </c>
      <c r="U122" s="281">
        <f t="shared" si="42"/>
        <v>18.550580656599443</v>
      </c>
      <c r="V122" s="281">
        <f t="shared" si="42"/>
        <v>18.271704973721217</v>
      </c>
      <c r="W122" s="281">
        <f t="shared" si="42"/>
        <v>17.992584547654719</v>
      </c>
      <c r="X122" s="281">
        <f t="shared" si="42"/>
        <v>17.713209037766603</v>
      </c>
      <c r="Y122" s="281">
        <f t="shared" si="42"/>
        <v>17.433567512566629</v>
      </c>
      <c r="Z122" s="281">
        <f t="shared" si="42"/>
        <v>17.153648406894558</v>
      </c>
      <c r="AA122" s="281">
        <f t="shared" si="42"/>
        <v>16.873439475329757</v>
      </c>
      <c r="AB122" s="281">
        <f t="shared" si="42"/>
        <v>16.592927741428777</v>
      </c>
      <c r="AC122" s="281">
        <f t="shared" si="42"/>
        <v>16.312099442348426</v>
      </c>
      <c r="AD122" s="281">
        <f t="shared" si="42"/>
        <v>16.030939968357519</v>
      </c>
      <c r="AE122" s="281">
        <f t="shared" si="42"/>
        <v>15.749433796678193</v>
      </c>
      <c r="AF122" s="281">
        <f t="shared" si="42"/>
        <v>15.467564419026861</v>
      </c>
      <c r="AG122" s="281">
        <f t="shared" si="42"/>
        <v>15.185314262143457</v>
      </c>
      <c r="AH122" s="281">
        <f t="shared" si="42"/>
        <v>14.902664600504473</v>
      </c>
      <c r="AI122" s="281">
        <f t="shared" si="42"/>
        <v>14.619595460307892</v>
      </c>
    </row>
    <row r="123" spans="2:73" hidden="1" x14ac:dyDescent="0.25">
      <c r="B123" s="153"/>
      <c r="D123" s="142"/>
      <c r="E123" s="283" t="s">
        <v>206</v>
      </c>
      <c r="F123" s="143" t="s">
        <v>129</v>
      </c>
      <c r="G123" s="281">
        <f t="shared" si="42"/>
        <v>28.621570104</v>
      </c>
      <c r="H123" s="281">
        <f t="shared" si="42"/>
        <v>28.328033821999998</v>
      </c>
      <c r="I123" s="281">
        <f t="shared" si="42"/>
        <v>29.895013484443492</v>
      </c>
      <c r="J123" s="281">
        <f t="shared" si="42"/>
        <v>29.479535608780878</v>
      </c>
      <c r="K123" s="281">
        <f t="shared" si="42"/>
        <v>28.461849153775439</v>
      </c>
      <c r="L123" s="281">
        <f t="shared" si="42"/>
        <v>27.443109602701664</v>
      </c>
      <c r="M123" s="281">
        <f t="shared" si="42"/>
        <v>26.423205754766386</v>
      </c>
      <c r="N123" s="281">
        <f t="shared" si="42"/>
        <v>25.402010181798751</v>
      </c>
      <c r="O123" s="281">
        <f t="shared" si="42"/>
        <v>24.379376156124067</v>
      </c>
      <c r="P123" s="281">
        <f t="shared" si="42"/>
        <v>24.212455868630595</v>
      </c>
      <c r="Q123" s="281">
        <f t="shared" si="42"/>
        <v>24.045535581137116</v>
      </c>
      <c r="R123" s="281">
        <f t="shared" si="42"/>
        <v>23.878615293643637</v>
      </c>
      <c r="S123" s="281">
        <f t="shared" si="42"/>
        <v>23.711695006150155</v>
      </c>
      <c r="T123" s="281">
        <f t="shared" si="42"/>
        <v>23.544774718656683</v>
      </c>
      <c r="U123" s="281">
        <f t="shared" si="42"/>
        <v>23.3778544311632</v>
      </c>
      <c r="V123" s="281">
        <f t="shared" si="42"/>
        <v>23.210934143669729</v>
      </c>
      <c r="W123" s="281">
        <f t="shared" si="42"/>
        <v>23.04401385617625</v>
      </c>
      <c r="X123" s="281">
        <f t="shared" si="42"/>
        <v>22.877093568682774</v>
      </c>
      <c r="Y123" s="281">
        <f t="shared" si="42"/>
        <v>22.710173281189295</v>
      </c>
      <c r="Z123" s="281">
        <f t="shared" si="42"/>
        <v>22.543252993695816</v>
      </c>
      <c r="AA123" s="281">
        <f t="shared" si="42"/>
        <v>22.376332706202334</v>
      </c>
      <c r="AB123" s="281">
        <f t="shared" si="42"/>
        <v>22.209412418708862</v>
      </c>
      <c r="AC123" s="281">
        <f t="shared" si="42"/>
        <v>22.042492131215386</v>
      </c>
      <c r="AD123" s="281">
        <f t="shared" si="42"/>
        <v>21.875571843721907</v>
      </c>
      <c r="AE123" s="281">
        <f t="shared" si="42"/>
        <v>21.708651556228432</v>
      </c>
      <c r="AF123" s="281">
        <f t="shared" si="42"/>
        <v>21.541731268734949</v>
      </c>
      <c r="AG123" s="281">
        <f t="shared" si="42"/>
        <v>21.374810981241474</v>
      </c>
      <c r="AH123" s="281">
        <f t="shared" si="42"/>
        <v>21.207890693747999</v>
      </c>
      <c r="AI123" s="281">
        <f t="shared" si="42"/>
        <v>21.04097040625453</v>
      </c>
    </row>
    <row r="124" spans="2:73" hidden="1" x14ac:dyDescent="0.25">
      <c r="B124" s="153"/>
      <c r="D124" s="256"/>
      <c r="E124" s="280" t="s">
        <v>208</v>
      </c>
      <c r="F124" s="143" t="s">
        <v>128</v>
      </c>
      <c r="G124" s="281">
        <f t="shared" si="42"/>
        <v>48.168000000000006</v>
      </c>
      <c r="H124" s="281">
        <f t="shared" si="42"/>
        <v>47.674000000000007</v>
      </c>
      <c r="I124" s="281">
        <f t="shared" si="42"/>
        <v>39.358316425410791</v>
      </c>
      <c r="J124" s="281">
        <f t="shared" si="42"/>
        <v>31.042921530881053</v>
      </c>
      <c r="K124" s="281">
        <f t="shared" si="42"/>
        <v>29.72526291141352</v>
      </c>
      <c r="L124" s="281">
        <f t="shared" si="42"/>
        <v>28.407622679114844</v>
      </c>
      <c r="M124" s="281">
        <f t="shared" si="42"/>
        <v>27.089950566524347</v>
      </c>
      <c r="N124" s="281">
        <f t="shared" si="42"/>
        <v>25.772269183154386</v>
      </c>
      <c r="O124" s="281">
        <f t="shared" si="42"/>
        <v>24.455022579098483</v>
      </c>
      <c r="P124" s="281">
        <f t="shared" si="42"/>
        <v>24.026246214602896</v>
      </c>
      <c r="Q124" s="281">
        <f t="shared" si="42"/>
        <v>23.59746984060688</v>
      </c>
      <c r="R124" s="281">
        <f t="shared" si="42"/>
        <v>23.168271205085642</v>
      </c>
      <c r="S124" s="281">
        <f t="shared" si="42"/>
        <v>22.739495222363619</v>
      </c>
      <c r="T124" s="281">
        <f t="shared" si="42"/>
        <v>22.311170510507598</v>
      </c>
      <c r="U124" s="281">
        <f t="shared" si="42"/>
        <v>21.881969775162009</v>
      </c>
      <c r="V124" s="281">
        <f t="shared" si="42"/>
        <v>21.453194344917616</v>
      </c>
      <c r="W124" s="281">
        <f t="shared" si="42"/>
        <v>21.024418942423928</v>
      </c>
      <c r="X124" s="281">
        <f t="shared" si="42"/>
        <v>20.595643569437335</v>
      </c>
      <c r="Y124" s="281">
        <f t="shared" si="42"/>
        <v>20.166437635678694</v>
      </c>
      <c r="Z124" s="281">
        <f t="shared" si="42"/>
        <v>19.737662636104368</v>
      </c>
      <c r="AA124" s="281">
        <f t="shared" si="42"/>
        <v>19.309348428920529</v>
      </c>
      <c r="AB124" s="281">
        <f t="shared" si="42"/>
        <v>18.880573922450687</v>
      </c>
      <c r="AC124" s="281">
        <f t="shared" si="42"/>
        <v>18.451365363373505</v>
      </c>
      <c r="AD124" s="281">
        <f t="shared" si="42"/>
        <v>18.022591279727731</v>
      </c>
      <c r="AE124" s="281">
        <f t="shared" si="42"/>
        <v>17.593817298267791</v>
      </c>
      <c r="AF124" s="281">
        <f t="shared" si="42"/>
        <v>17.165043426956238</v>
      </c>
      <c r="AG124" s="281">
        <f t="shared" si="42"/>
        <v>16.735827360401171</v>
      </c>
      <c r="AH124" s="281">
        <f t="shared" si="42"/>
        <v>16.307053815305654</v>
      </c>
      <c r="AI124" s="281">
        <f t="shared" si="42"/>
        <v>15.878755657645625</v>
      </c>
    </row>
    <row r="125" spans="2:73" x14ac:dyDescent="0.25">
      <c r="B125" s="153"/>
      <c r="D125" s="256"/>
      <c r="E125" s="280" t="s">
        <v>208</v>
      </c>
      <c r="F125" s="143" t="s">
        <v>22</v>
      </c>
      <c r="G125" s="281">
        <f t="shared" si="42"/>
        <v>48.168000000000006</v>
      </c>
      <c r="H125" s="281">
        <f t="shared" si="42"/>
        <v>47.674000000000007</v>
      </c>
      <c r="I125" s="281">
        <f t="shared" si="42"/>
        <v>44.246916025232842</v>
      </c>
      <c r="J125" s="281">
        <f t="shared" si="42"/>
        <v>38.776782454974047</v>
      </c>
      <c r="K125" s="281">
        <f t="shared" si="42"/>
        <v>37.522397883081418</v>
      </c>
      <c r="L125" s="281">
        <f t="shared" si="42"/>
        <v>36.26792129883431</v>
      </c>
      <c r="M125" s="281">
        <f t="shared" si="42"/>
        <v>35.013341579387877</v>
      </c>
      <c r="N125" s="281">
        <f t="shared" si="42"/>
        <v>33.758645733855914</v>
      </c>
      <c r="O125" s="281">
        <f t="shared" si="42"/>
        <v>32.503818493960217</v>
      </c>
      <c r="P125" s="281">
        <f t="shared" si="42"/>
        <v>32.002507123486154</v>
      </c>
      <c r="Q125" s="281">
        <f t="shared" si="42"/>
        <v>31.501211368762622</v>
      </c>
      <c r="R125" s="281">
        <f t="shared" si="42"/>
        <v>30.999931838161412</v>
      </c>
      <c r="S125" s="281">
        <f t="shared" si="42"/>
        <v>30.498669172072056</v>
      </c>
      <c r="T125" s="281">
        <f t="shared" si="42"/>
        <v>29.997424045036247</v>
      </c>
      <c r="U125" s="281">
        <f t="shared" si="42"/>
        <v>29.49619716805525</v>
      </c>
      <c r="V125" s="281">
        <f t="shared" si="42"/>
        <v>28.994989291087013</v>
      </c>
      <c r="W125" s="281">
        <f t="shared" si="42"/>
        <v>28.493801205751325</v>
      </c>
      <c r="X125" s="281">
        <f t="shared" si="42"/>
        <v>27.992633748263525</v>
      </c>
      <c r="Y125" s="281">
        <f t="shared" si="42"/>
        <v>27.491487802619801</v>
      </c>
      <c r="Z125" s="281">
        <f t="shared" si="42"/>
        <v>26.990364304059245</v>
      </c>
      <c r="AA125" s="281">
        <f t="shared" si="42"/>
        <v>26.489264242831553</v>
      </c>
      <c r="AB125" s="281">
        <f t="shared" si="42"/>
        <v>25.988188668301987</v>
      </c>
      <c r="AC125" s="281">
        <f t="shared" si="42"/>
        <v>25.487138693429547</v>
      </c>
      <c r="AD125" s="281">
        <f t="shared" si="42"/>
        <v>24.986115499658482</v>
      </c>
      <c r="AE125" s="281">
        <f t="shared" si="42"/>
        <v>24.485120342268324</v>
      </c>
      <c r="AF125" s="281">
        <f t="shared" si="42"/>
        <v>23.984154556233438</v>
      </c>
      <c r="AG125" s="281">
        <f t="shared" si="42"/>
        <v>23.483219562649584</v>
      </c>
      <c r="AH125" s="281">
        <f t="shared" si="42"/>
        <v>22.982316875792531</v>
      </c>
      <c r="AI125" s="281">
        <f t="shared" si="42"/>
        <v>22.4814481108825</v>
      </c>
    </row>
    <row r="126" spans="2:73" hidden="1" x14ac:dyDescent="0.25">
      <c r="B126" s="153"/>
      <c r="D126" s="256"/>
      <c r="E126" s="280" t="s">
        <v>208</v>
      </c>
      <c r="F126" s="143" t="s">
        <v>129</v>
      </c>
      <c r="G126" s="281">
        <f t="shared" si="42"/>
        <v>48.168000000000006</v>
      </c>
      <c r="H126" s="281">
        <f t="shared" si="42"/>
        <v>47.674000000000007</v>
      </c>
      <c r="I126" s="281">
        <f t="shared" si="42"/>
        <v>50.308768119050107</v>
      </c>
      <c r="J126" s="281">
        <f t="shared" si="42"/>
        <v>49.594969782282917</v>
      </c>
      <c r="K126" s="281">
        <f t="shared" si="42"/>
        <v>47.737642193296708</v>
      </c>
      <c r="L126" s="281">
        <f t="shared" si="42"/>
        <v>45.88033904647039</v>
      </c>
      <c r="M126" s="281">
        <f t="shared" si="42"/>
        <v>44.023062922753255</v>
      </c>
      <c r="N126" s="281">
        <f t="shared" si="42"/>
        <v>42.165816779728956</v>
      </c>
      <c r="O126" s="281">
        <f t="shared" si="42"/>
        <v>40.308604022918985</v>
      </c>
      <c r="P126" s="281">
        <f t="shared" si="42"/>
        <v>40.032619775870224</v>
      </c>
      <c r="Q126" s="281">
        <f t="shared" si="42"/>
        <v>39.756635528821462</v>
      </c>
      <c r="R126" s="281">
        <f t="shared" si="42"/>
        <v>39.480651281772708</v>
      </c>
      <c r="S126" s="281">
        <f t="shared" si="42"/>
        <v>39.20466703472394</v>
      </c>
      <c r="T126" s="281">
        <f t="shared" si="42"/>
        <v>38.928682787675186</v>
      </c>
      <c r="U126" s="281">
        <f t="shared" si="42"/>
        <v>38.652698540626425</v>
      </c>
      <c r="V126" s="281">
        <f t="shared" si="42"/>
        <v>38.37671429357767</v>
      </c>
      <c r="W126" s="281">
        <f t="shared" si="42"/>
        <v>38.100730046528909</v>
      </c>
      <c r="X126" s="281">
        <f t="shared" si="42"/>
        <v>37.824745799480148</v>
      </c>
      <c r="Y126" s="281">
        <f t="shared" si="42"/>
        <v>37.548761552431387</v>
      </c>
      <c r="Z126" s="281">
        <f t="shared" si="42"/>
        <v>37.272777305382625</v>
      </c>
      <c r="AA126" s="281">
        <f t="shared" si="42"/>
        <v>36.996793058333864</v>
      </c>
      <c r="AB126" s="281">
        <f t="shared" si="42"/>
        <v>36.72080881128511</v>
      </c>
      <c r="AC126" s="281">
        <f t="shared" si="42"/>
        <v>36.444824564236356</v>
      </c>
      <c r="AD126" s="281">
        <f t="shared" si="42"/>
        <v>36.168840317187595</v>
      </c>
      <c r="AE126" s="281">
        <f t="shared" si="42"/>
        <v>35.892856070138834</v>
      </c>
      <c r="AF126" s="281">
        <f t="shared" si="42"/>
        <v>35.616871823090072</v>
      </c>
      <c r="AG126" s="281">
        <f t="shared" si="42"/>
        <v>35.340887576041311</v>
      </c>
      <c r="AH126" s="281">
        <f t="shared" si="42"/>
        <v>35.06490332899255</v>
      </c>
      <c r="AI126" s="281">
        <f t="shared" si="42"/>
        <v>34.78891908194381</v>
      </c>
    </row>
    <row r="127" spans="2:73" hidden="1" x14ac:dyDescent="0.25">
      <c r="B127" s="153"/>
      <c r="D127" s="256"/>
      <c r="E127" s="280" t="s">
        <v>210</v>
      </c>
      <c r="F127" s="143" t="s">
        <v>128</v>
      </c>
      <c r="G127" s="281">
        <f t="shared" si="42"/>
        <v>67.714429895999999</v>
      </c>
      <c r="H127" s="281">
        <f t="shared" si="42"/>
        <v>67.019966178000004</v>
      </c>
      <c r="I127" s="281">
        <f t="shared" si="42"/>
        <v>55.32980315589321</v>
      </c>
      <c r="J127" s="281">
        <f t="shared" si="42"/>
        <v>43.651107098787875</v>
      </c>
      <c r="K127" s="281">
        <f t="shared" si="42"/>
        <v>41.793820264097008</v>
      </c>
      <c r="L127" s="281">
        <f t="shared" si="42"/>
        <v>39.937263805525809</v>
      </c>
      <c r="M127" s="281">
        <f t="shared" si="42"/>
        <v>38.079440996271707</v>
      </c>
      <c r="N127" s="281">
        <f t="shared" si="42"/>
        <v>36.221249932612011</v>
      </c>
      <c r="O127" s="281">
        <f t="shared" si="42"/>
        <v>34.380329196479501</v>
      </c>
      <c r="P127" s="281">
        <f t="shared" si="42"/>
        <v>33.779598792639085</v>
      </c>
      <c r="Q127" s="281">
        <f t="shared" si="42"/>
        <v>33.178868011422161</v>
      </c>
      <c r="R127" s="281">
        <f t="shared" si="42"/>
        <v>32.56136413496619</v>
      </c>
      <c r="S127" s="281">
        <f t="shared" si="42"/>
        <v>31.960648895956162</v>
      </c>
      <c r="T127" s="281">
        <f t="shared" si="42"/>
        <v>31.377859062794911</v>
      </c>
      <c r="U127" s="281">
        <f t="shared" si="42"/>
        <v>30.760271777002284</v>
      </c>
      <c r="V127" s="281">
        <f t="shared" si="42"/>
        <v>30.159578483538361</v>
      </c>
      <c r="W127" s="281">
        <f t="shared" si="42"/>
        <v>29.558886292389765</v>
      </c>
      <c r="X127" s="281">
        <f t="shared" si="42"/>
        <v>28.958195273323533</v>
      </c>
      <c r="Y127" s="281">
        <f t="shared" si="42"/>
        <v>28.340401495885189</v>
      </c>
      <c r="Z127" s="281">
        <f t="shared" si="42"/>
        <v>27.739725309521237</v>
      </c>
      <c r="AA127" s="281">
        <f t="shared" si="42"/>
        <v>27.157352743519155</v>
      </c>
      <c r="AB127" s="281">
        <f t="shared" si="42"/>
        <v>26.556696144278227</v>
      </c>
      <c r="AC127" s="281">
        <f t="shared" si="42"/>
        <v>25.938798083794225</v>
      </c>
      <c r="AD127" s="281">
        <f t="shared" si="42"/>
        <v>25.338158279993969</v>
      </c>
      <c r="AE127" s="281">
        <f t="shared" si="42"/>
        <v>24.737522535224912</v>
      </c>
      <c r="AF127" s="281">
        <f t="shared" si="42"/>
        <v>24.136891165776227</v>
      </c>
      <c r="AG127" s="281">
        <f t="shared" si="42"/>
        <v>23.518694892847709</v>
      </c>
      <c r="AH127" s="281">
        <f t="shared" si="42"/>
        <v>22.918076481370221</v>
      </c>
      <c r="AI127" s="281">
        <f t="shared" si="42"/>
        <v>22.336341435423748</v>
      </c>
    </row>
    <row r="128" spans="2:73" x14ac:dyDescent="0.25">
      <c r="B128" s="153"/>
      <c r="D128" s="256"/>
      <c r="E128" s="280" t="s">
        <v>210</v>
      </c>
      <c r="F128" s="143" t="s">
        <v>22</v>
      </c>
      <c r="G128" s="281">
        <f t="shared" si="42"/>
        <v>67.714429895999999</v>
      </c>
      <c r="H128" s="281">
        <f t="shared" si="42"/>
        <v>67.019966178000004</v>
      </c>
      <c r="I128" s="281">
        <f t="shared" si="42"/>
        <v>62.034608851515884</v>
      </c>
      <c r="J128" s="281">
        <f t="shared" si="42"/>
        <v>54.273182186536793</v>
      </c>
      <c r="K128" s="281">
        <f t="shared" si="42"/>
        <v>52.379222622338581</v>
      </c>
      <c r="L128" s="281">
        <f t="shared" si="42"/>
        <v>50.483941209305435</v>
      </c>
      <c r="M128" s="281">
        <f t="shared" si="42"/>
        <v>48.587178156726658</v>
      </c>
      <c r="N128" s="281">
        <f t="shared" si="42"/>
        <v>46.688746837622858</v>
      </c>
      <c r="O128" s="281">
        <f t="shared" si="42"/>
        <v>44.788427908017127</v>
      </c>
      <c r="P128" s="281">
        <f t="shared" si="42"/>
        <v>44.063401049984627</v>
      </c>
      <c r="Q128" s="281">
        <f t="shared" si="42"/>
        <v>43.338598527714026</v>
      </c>
      <c r="R128" s="281">
        <f t="shared" si="42"/>
        <v>42.614029081070164</v>
      </c>
      <c r="S128" s="281">
        <f t="shared" si="42"/>
        <v>41.889701909884629</v>
      </c>
      <c r="T128" s="281">
        <f t="shared" si="42"/>
        <v>41.165626704618511</v>
      </c>
      <c r="U128" s="281">
        <f t="shared" si="42"/>
        <v>40.441813679511064</v>
      </c>
      <c r="V128" s="281">
        <f t="shared" si="42"/>
        <v>39.718273608452812</v>
      </c>
      <c r="W128" s="281">
        <f t="shared" si="42"/>
        <v>38.99501786384792</v>
      </c>
      <c r="X128" s="281">
        <f t="shared" si="42"/>
        <v>38.272058458760448</v>
      </c>
      <c r="Y128" s="281">
        <f t="shared" si="42"/>
        <v>37.549408092672969</v>
      </c>
      <c r="Z128" s="281">
        <f t="shared" si="42"/>
        <v>36.827080201223943</v>
      </c>
      <c r="AA128" s="281">
        <f t="shared" si="42"/>
        <v>36.105089010333337</v>
      </c>
      <c r="AB128" s="281">
        <f t="shared" si="42"/>
        <v>35.383449595175193</v>
      </c>
      <c r="AC128" s="281">
        <f t="shared" si="42"/>
        <v>34.662177944510667</v>
      </c>
      <c r="AD128" s="281">
        <f t="shared" si="42"/>
        <v>33.941291030959448</v>
      </c>
      <c r="AE128" s="281">
        <f t="shared" si="42"/>
        <v>33.220806887858451</v>
      </c>
      <c r="AF128" s="281">
        <f t="shared" si="42"/>
        <v>32.500744693440019</v>
      </c>
      <c r="AG128" s="281">
        <f t="shared" si="42"/>
        <v>31.781124863155711</v>
      </c>
      <c r="AH128" s="281">
        <f t="shared" si="42"/>
        <v>31.061969151080589</v>
      </c>
      <c r="AI128" s="281">
        <f t="shared" si="42"/>
        <v>30.343300761457108</v>
      </c>
    </row>
    <row r="129" spans="2:73" hidden="1" x14ac:dyDescent="0.25">
      <c r="B129" s="153"/>
      <c r="D129" s="256"/>
      <c r="E129" s="280" t="s">
        <v>210</v>
      </c>
      <c r="F129" s="143" t="s">
        <v>129</v>
      </c>
      <c r="G129" s="281">
        <f t="shared" si="42"/>
        <v>67.714429895999999</v>
      </c>
      <c r="H129" s="281">
        <f t="shared" si="42"/>
        <v>67.019966178000004</v>
      </c>
      <c r="I129" s="281">
        <f t="shared" si="42"/>
        <v>70.722522753656719</v>
      </c>
      <c r="J129" s="281">
        <f t="shared" si="42"/>
        <v>69.710403955784955</v>
      </c>
      <c r="K129" s="281">
        <f t="shared" si="42"/>
        <v>67.013435232817969</v>
      </c>
      <c r="L129" s="281">
        <f t="shared" si="42"/>
        <v>64.317568490239111</v>
      </c>
      <c r="M129" s="281">
        <f t="shared" si="42"/>
        <v>61.622920090740131</v>
      </c>
      <c r="N129" s="281">
        <f t="shared" si="42"/>
        <v>58.929623377659155</v>
      </c>
      <c r="O129" s="281">
        <f t="shared" si="42"/>
        <v>56.237831889713895</v>
      </c>
      <c r="P129" s="281">
        <f t="shared" si="42"/>
        <v>55.852783683109855</v>
      </c>
      <c r="Q129" s="281">
        <f t="shared" si="42"/>
        <v>55.467735476505815</v>
      </c>
      <c r="R129" s="281">
        <f t="shared" si="42"/>
        <v>55.082687269901776</v>
      </c>
      <c r="S129" s="281">
        <f t="shared" si="42"/>
        <v>54.697639063297721</v>
      </c>
      <c r="T129" s="281">
        <f t="shared" si="42"/>
        <v>54.312590856693696</v>
      </c>
      <c r="U129" s="281">
        <f t="shared" si="42"/>
        <v>53.927542650089642</v>
      </c>
      <c r="V129" s="281">
        <f t="shared" si="42"/>
        <v>53.542494443485616</v>
      </c>
      <c r="W129" s="281">
        <f t="shared" si="42"/>
        <v>53.157446236881562</v>
      </c>
      <c r="X129" s="281">
        <f t="shared" si="42"/>
        <v>52.772398030277522</v>
      </c>
      <c r="Y129" s="281">
        <f t="shared" si="42"/>
        <v>52.387349823673482</v>
      </c>
      <c r="Z129" s="281">
        <f t="shared" si="42"/>
        <v>52.002301617069442</v>
      </c>
      <c r="AA129" s="281">
        <f t="shared" si="42"/>
        <v>51.617253410465395</v>
      </c>
      <c r="AB129" s="281">
        <f t="shared" si="42"/>
        <v>51.232205203861355</v>
      </c>
      <c r="AC129" s="281">
        <f t="shared" si="42"/>
        <v>50.847156997257315</v>
      </c>
      <c r="AD129" s="281">
        <f t="shared" ref="AD129:AI129" si="43">0.025*AD112</f>
        <v>50.462108790653275</v>
      </c>
      <c r="AE129" s="281">
        <f t="shared" si="43"/>
        <v>50.077060584049235</v>
      </c>
      <c r="AF129" s="281">
        <f t="shared" si="43"/>
        <v>49.692012377445195</v>
      </c>
      <c r="AG129" s="281">
        <f t="shared" si="43"/>
        <v>49.306964170841155</v>
      </c>
      <c r="AH129" s="281">
        <f t="shared" si="43"/>
        <v>48.921915964237115</v>
      </c>
      <c r="AI129" s="281">
        <f t="shared" si="43"/>
        <v>48.536867757633097</v>
      </c>
    </row>
    <row r="130" spans="2:73" hidden="1" x14ac:dyDescent="0.25">
      <c r="B130" s="153"/>
      <c r="D130" s="256"/>
      <c r="E130" s="280" t="s">
        <v>212</v>
      </c>
      <c r="F130" s="143" t="s">
        <v>128</v>
      </c>
      <c r="G130" s="281">
        <f t="shared" ref="G130:AI135" si="44">0.025*G113</f>
        <v>87.260859792000005</v>
      </c>
      <c r="H130" s="281">
        <f t="shared" si="44"/>
        <v>86.365932356000016</v>
      </c>
      <c r="I130" s="281">
        <f t="shared" si="44"/>
        <v>71.301289886375642</v>
      </c>
      <c r="J130" s="281">
        <f t="shared" si="44"/>
        <v>56.259292666694705</v>
      </c>
      <c r="K130" s="281">
        <f t="shared" si="44"/>
        <v>53.862377616780499</v>
      </c>
      <c r="L130" s="281">
        <f t="shared" si="44"/>
        <v>51.466904931936767</v>
      </c>
      <c r="M130" s="281">
        <f t="shared" si="44"/>
        <v>49.068931426019077</v>
      </c>
      <c r="N130" s="281">
        <f t="shared" si="44"/>
        <v>46.670230682069636</v>
      </c>
      <c r="O130" s="281">
        <f t="shared" si="44"/>
        <v>44.305635813860512</v>
      </c>
      <c r="P130" s="281">
        <f t="shared" si="44"/>
        <v>43.532951370675285</v>
      </c>
      <c r="Q130" s="281">
        <f t="shared" si="44"/>
        <v>42.760266182237437</v>
      </c>
      <c r="R130" s="281">
        <f t="shared" si="44"/>
        <v>41.954457064846736</v>
      </c>
      <c r="S130" s="281">
        <f t="shared" si="44"/>
        <v>41.181802569548701</v>
      </c>
      <c r="T130" s="281">
        <f t="shared" si="44"/>
        <v>40.444547615082222</v>
      </c>
      <c r="U130" s="281">
        <f t="shared" si="44"/>
        <v>39.638573778842556</v>
      </c>
      <c r="V130" s="281">
        <f t="shared" si="44"/>
        <v>38.865962622159103</v>
      </c>
      <c r="W130" s="281">
        <f t="shared" si="44"/>
        <v>38.093353642355602</v>
      </c>
      <c r="X130" s="281">
        <f t="shared" si="44"/>
        <v>37.320746977209737</v>
      </c>
      <c r="Y130" s="281">
        <f t="shared" si="44"/>
        <v>36.51436535609168</v>
      </c>
      <c r="Z130" s="281">
        <f t="shared" si="44"/>
        <v>35.741787982938106</v>
      </c>
      <c r="AA130" s="281">
        <f t="shared" si="44"/>
        <v>35.005357058117781</v>
      </c>
      <c r="AB130" s="281">
        <f t="shared" si="44"/>
        <v>34.232818366105775</v>
      </c>
      <c r="AC130" s="281">
        <f t="shared" si="44"/>
        <v>33.426230804214946</v>
      </c>
      <c r="AD130" s="281">
        <f t="shared" si="44"/>
        <v>32.653725280260211</v>
      </c>
      <c r="AE130" s="281">
        <f t="shared" si="44"/>
        <v>31.881227772182037</v>
      </c>
      <c r="AF130" s="281">
        <f t="shared" si="44"/>
        <v>31.108738904596215</v>
      </c>
      <c r="AG130" s="281">
        <f t="shared" si="44"/>
        <v>30.30156242529425</v>
      </c>
      <c r="AH130" s="281">
        <f t="shared" si="44"/>
        <v>29.529099147434792</v>
      </c>
      <c r="AI130" s="281">
        <f t="shared" si="44"/>
        <v>28.793927213201865</v>
      </c>
      <c r="AO130" s="257"/>
      <c r="AP130" s="257"/>
      <c r="AQ130" s="257"/>
      <c r="AR130" s="257"/>
      <c r="AS130" s="257"/>
      <c r="AT130" s="257"/>
      <c r="AU130" s="257"/>
      <c r="AV130" s="257"/>
      <c r="AW130" s="257"/>
      <c r="AX130" s="257"/>
      <c r="AY130" s="257"/>
      <c r="AZ130" s="257"/>
      <c r="BA130" s="257"/>
      <c r="BB130" s="257"/>
      <c r="BC130" s="257"/>
      <c r="BD130" s="257"/>
      <c r="BE130" s="257"/>
      <c r="BF130" s="257"/>
      <c r="BG130" s="257"/>
      <c r="BH130" s="257"/>
      <c r="BI130" s="257"/>
      <c r="BJ130" s="257"/>
      <c r="BK130" s="257"/>
      <c r="BL130" s="257"/>
      <c r="BM130" s="257"/>
      <c r="BN130" s="257"/>
      <c r="BO130" s="257"/>
      <c r="BP130" s="257"/>
      <c r="BQ130" s="257"/>
      <c r="BR130" s="257"/>
      <c r="BS130" s="257"/>
      <c r="BT130" s="257"/>
      <c r="BU130" s="257"/>
    </row>
    <row r="131" spans="2:73" x14ac:dyDescent="0.25">
      <c r="B131" s="153"/>
      <c r="D131" s="256"/>
      <c r="E131" s="280" t="s">
        <v>212</v>
      </c>
      <c r="F131" s="143" t="s">
        <v>22</v>
      </c>
      <c r="G131" s="281">
        <f t="shared" si="44"/>
        <v>87.260859792000005</v>
      </c>
      <c r="H131" s="281">
        <f t="shared" si="44"/>
        <v>86.365932356000016</v>
      </c>
      <c r="I131" s="281">
        <f t="shared" si="44"/>
        <v>79.822301677798947</v>
      </c>
      <c r="J131" s="281">
        <f t="shared" si="44"/>
        <v>69.769581918099547</v>
      </c>
      <c r="K131" s="281">
        <f t="shared" si="44"/>
        <v>67.236047361595737</v>
      </c>
      <c r="L131" s="281">
        <f t="shared" si="44"/>
        <v>64.69996111977656</v>
      </c>
      <c r="M131" s="281">
        <f t="shared" si="44"/>
        <v>62.161014734065432</v>
      </c>
      <c r="N131" s="281">
        <f t="shared" si="44"/>
        <v>59.618847941389788</v>
      </c>
      <c r="O131" s="281">
        <f t="shared" si="44"/>
        <v>57.073037322074043</v>
      </c>
      <c r="P131" s="281">
        <f t="shared" si="44"/>
        <v>56.124294976483093</v>
      </c>
      <c r="Q131" s="281">
        <f t="shared" si="44"/>
        <v>55.175985686665449</v>
      </c>
      <c r="R131" s="281">
        <f t="shared" si="44"/>
        <v>54.228126323978906</v>
      </c>
      <c r="S131" s="281">
        <f t="shared" si="44"/>
        <v>53.280734647697209</v>
      </c>
      <c r="T131" s="281">
        <f t="shared" si="44"/>
        <v>52.333829364200781</v>
      </c>
      <c r="U131" s="281">
        <f t="shared" si="44"/>
        <v>51.387430190966874</v>
      </c>
      <c r="V131" s="281">
        <f t="shared" si="44"/>
        <v>50.441557925818614</v>
      </c>
      <c r="W131" s="281">
        <f t="shared" si="44"/>
        <v>49.496234521944523</v>
      </c>
      <c r="X131" s="281">
        <f t="shared" si="44"/>
        <v>48.551483169257367</v>
      </c>
      <c r="Y131" s="281">
        <f t="shared" si="44"/>
        <v>47.607328382726138</v>
      </c>
      <c r="Z131" s="281">
        <f t="shared" si="44"/>
        <v>46.66379609838863</v>
      </c>
      <c r="AA131" s="281">
        <f t="shared" si="44"/>
        <v>45.720913777835136</v>
      </c>
      <c r="AB131" s="281">
        <f t="shared" si="44"/>
        <v>44.778710522048407</v>
      </c>
      <c r="AC131" s="281">
        <f t="shared" si="44"/>
        <v>43.837217195591791</v>
      </c>
      <c r="AD131" s="281">
        <f t="shared" si="44"/>
        <v>42.896466562260407</v>
      </c>
      <c r="AE131" s="281">
        <f t="shared" si="44"/>
        <v>41.956493433448578</v>
      </c>
      <c r="AF131" s="281">
        <f t="shared" si="44"/>
        <v>41.017334830646597</v>
      </c>
      <c r="AG131" s="281">
        <f t="shared" si="44"/>
        <v>40.079030163661841</v>
      </c>
      <c r="AH131" s="281">
        <f t="shared" si="44"/>
        <v>39.141621426368644</v>
      </c>
      <c r="AI131" s="281">
        <f t="shared" si="44"/>
        <v>38.205153412031713</v>
      </c>
      <c r="AO131" s="257"/>
      <c r="AP131" s="257"/>
      <c r="AQ131" s="257"/>
      <c r="AR131" s="257"/>
      <c r="AS131" s="257"/>
      <c r="AT131" s="257"/>
      <c r="AU131" s="257"/>
      <c r="AV131" s="257"/>
      <c r="AW131" s="257"/>
      <c r="AX131" s="257"/>
      <c r="AY131" s="257"/>
      <c r="AZ131" s="257"/>
      <c r="BA131" s="257"/>
      <c r="BB131" s="257"/>
      <c r="BC131" s="257"/>
      <c r="BD131" s="257"/>
      <c r="BE131" s="257"/>
      <c r="BF131" s="257"/>
      <c r="BG131" s="257"/>
      <c r="BH131" s="257"/>
      <c r="BI131" s="257"/>
      <c r="BJ131" s="257"/>
      <c r="BK131" s="257"/>
      <c r="BL131" s="257"/>
      <c r="BM131" s="257"/>
      <c r="BN131" s="257"/>
      <c r="BO131" s="257"/>
      <c r="BP131" s="257"/>
      <c r="BQ131" s="257"/>
      <c r="BR131" s="257"/>
      <c r="BS131" s="257"/>
      <c r="BT131" s="257"/>
      <c r="BU131" s="257"/>
    </row>
    <row r="132" spans="2:73" hidden="1" x14ac:dyDescent="0.25">
      <c r="B132" s="153"/>
      <c r="D132" s="256"/>
      <c r="E132" s="280" t="s">
        <v>212</v>
      </c>
      <c r="F132" s="143" t="s">
        <v>129</v>
      </c>
      <c r="G132" s="281">
        <f t="shared" si="44"/>
        <v>87.260859792000005</v>
      </c>
      <c r="H132" s="281">
        <f t="shared" si="44"/>
        <v>86.365932356000016</v>
      </c>
      <c r="I132" s="281">
        <f t="shared" si="44"/>
        <v>91.136277388263338</v>
      </c>
      <c r="J132" s="281">
        <f t="shared" si="44"/>
        <v>89.825838129286993</v>
      </c>
      <c r="K132" s="281">
        <f t="shared" si="44"/>
        <v>86.289228272339244</v>
      </c>
      <c r="L132" s="281">
        <f t="shared" si="44"/>
        <v>82.75479793400784</v>
      </c>
      <c r="M132" s="281">
        <f t="shared" si="44"/>
        <v>79.222777258727007</v>
      </c>
      <c r="N132" s="281">
        <f t="shared" si="44"/>
        <v>75.693429975589353</v>
      </c>
      <c r="O132" s="281">
        <f t="shared" si="44"/>
        <v>72.167059756508806</v>
      </c>
      <c r="P132" s="281">
        <f t="shared" si="44"/>
        <v>71.67294759034948</v>
      </c>
      <c r="Q132" s="281">
        <f t="shared" si="44"/>
        <v>71.178835424190169</v>
      </c>
      <c r="R132" s="281">
        <f t="shared" si="44"/>
        <v>70.684723258030843</v>
      </c>
      <c r="S132" s="281">
        <f t="shared" si="44"/>
        <v>70.190611091871503</v>
      </c>
      <c r="T132" s="281">
        <f t="shared" si="44"/>
        <v>69.696498925712191</v>
      </c>
      <c r="U132" s="281">
        <f t="shared" si="44"/>
        <v>69.202386759552866</v>
      </c>
      <c r="V132" s="281">
        <f t="shared" si="44"/>
        <v>68.708274593393554</v>
      </c>
      <c r="W132" s="281">
        <f t="shared" si="44"/>
        <v>68.214162427234214</v>
      </c>
      <c r="X132" s="281">
        <f t="shared" si="44"/>
        <v>67.720050261074888</v>
      </c>
      <c r="Y132" s="281">
        <f t="shared" si="44"/>
        <v>67.225938094915577</v>
      </c>
      <c r="Z132" s="281">
        <f t="shared" si="44"/>
        <v>66.731825928756251</v>
      </c>
      <c r="AA132" s="281">
        <f t="shared" si="44"/>
        <v>66.237713762596925</v>
      </c>
      <c r="AB132" s="281">
        <f t="shared" si="44"/>
        <v>65.7436015964376</v>
      </c>
      <c r="AC132" s="281">
        <f t="shared" si="44"/>
        <v>65.249489430278274</v>
      </c>
      <c r="AD132" s="281">
        <f t="shared" si="44"/>
        <v>64.755377264118962</v>
      </c>
      <c r="AE132" s="281">
        <f t="shared" si="44"/>
        <v>64.261265097959637</v>
      </c>
      <c r="AF132" s="281">
        <f t="shared" si="44"/>
        <v>63.767152931800311</v>
      </c>
      <c r="AG132" s="281">
        <f t="shared" si="44"/>
        <v>63.273040765640985</v>
      </c>
      <c r="AH132" s="281">
        <f t="shared" si="44"/>
        <v>62.778928599481667</v>
      </c>
      <c r="AI132" s="281">
        <f t="shared" si="44"/>
        <v>62.284816433322376</v>
      </c>
      <c r="AO132" s="257"/>
      <c r="AP132" s="257"/>
      <c r="AQ132" s="257"/>
      <c r="AR132" s="257"/>
      <c r="AS132" s="257"/>
      <c r="AT132" s="257"/>
      <c r="AU132" s="257"/>
      <c r="AV132" s="257"/>
      <c r="AW132" s="257"/>
      <c r="AX132" s="257"/>
      <c r="AY132" s="257"/>
      <c r="AZ132" s="257"/>
      <c r="BA132" s="257"/>
      <c r="BB132" s="257"/>
      <c r="BC132" s="257"/>
      <c r="BD132" s="257"/>
      <c r="BE132" s="257"/>
      <c r="BF132" s="257"/>
      <c r="BG132" s="257"/>
      <c r="BH132" s="257"/>
      <c r="BI132" s="257"/>
      <c r="BJ132" s="257"/>
      <c r="BK132" s="257"/>
      <c r="BL132" s="257"/>
      <c r="BM132" s="257"/>
      <c r="BN132" s="257"/>
      <c r="BO132" s="257"/>
      <c r="BP132" s="257"/>
      <c r="BQ132" s="257"/>
      <c r="BR132" s="257"/>
      <c r="BS132" s="257"/>
      <c r="BT132" s="257"/>
      <c r="BU132" s="257"/>
    </row>
    <row r="133" spans="2:73" hidden="1" x14ac:dyDescent="0.25">
      <c r="B133" s="153"/>
      <c r="D133" s="256"/>
      <c r="E133" s="280" t="s">
        <v>214</v>
      </c>
      <c r="F133" s="143" t="s">
        <v>128</v>
      </c>
      <c r="G133" s="281">
        <f t="shared" si="44"/>
        <v>106.807289688</v>
      </c>
      <c r="H133" s="281">
        <f t="shared" si="44"/>
        <v>105.71189853400001</v>
      </c>
      <c r="I133" s="281">
        <f t="shared" si="44"/>
        <v>87.272776616858053</v>
      </c>
      <c r="J133" s="281">
        <f t="shared" si="44"/>
        <v>68.867478234601535</v>
      </c>
      <c r="K133" s="281">
        <f t="shared" si="44"/>
        <v>65.930934969463976</v>
      </c>
      <c r="L133" s="281">
        <f t="shared" si="44"/>
        <v>62.996546058347725</v>
      </c>
      <c r="M133" s="281">
        <f t="shared" si="44"/>
        <v>60.05842185576644</v>
      </c>
      <c r="N133" s="281">
        <f t="shared" si="44"/>
        <v>57.119211431527255</v>
      </c>
      <c r="O133" s="281">
        <f t="shared" si="44"/>
        <v>54.230942431241523</v>
      </c>
      <c r="P133" s="281">
        <f t="shared" si="44"/>
        <v>53.286303948711492</v>
      </c>
      <c r="Q133" s="281">
        <f t="shared" si="44"/>
        <v>52.341664353052721</v>
      </c>
      <c r="R133" s="281">
        <f t="shared" si="44"/>
        <v>51.347549994727288</v>
      </c>
      <c r="S133" s="281">
        <f t="shared" si="44"/>
        <v>50.40295624314124</v>
      </c>
      <c r="T133" s="281">
        <f t="shared" si="44"/>
        <v>49.511236167369532</v>
      </c>
      <c r="U133" s="281">
        <f t="shared" si="44"/>
        <v>48.516875780682831</v>
      </c>
      <c r="V133" s="281">
        <f t="shared" si="44"/>
        <v>47.572346760779844</v>
      </c>
      <c r="W133" s="281">
        <f t="shared" si="44"/>
        <v>46.627820992321439</v>
      </c>
      <c r="X133" s="281">
        <f t="shared" si="44"/>
        <v>45.683298681095934</v>
      </c>
      <c r="Y133" s="281">
        <f t="shared" si="44"/>
        <v>44.688329216298172</v>
      </c>
      <c r="Z133" s="281">
        <f t="shared" si="44"/>
        <v>43.743850656354972</v>
      </c>
      <c r="AA133" s="281">
        <f t="shared" si="44"/>
        <v>42.853361372716407</v>
      </c>
      <c r="AB133" s="281">
        <f t="shared" si="44"/>
        <v>41.908940587933323</v>
      </c>
      <c r="AC133" s="281">
        <f t="shared" si="44"/>
        <v>40.913663524635666</v>
      </c>
      <c r="AD133" s="281">
        <f t="shared" si="44"/>
        <v>39.969292280526453</v>
      </c>
      <c r="AE133" s="281">
        <f t="shared" si="44"/>
        <v>39.024933009139161</v>
      </c>
      <c r="AF133" s="281">
        <f t="shared" si="44"/>
        <v>38.080586643416204</v>
      </c>
      <c r="AG133" s="281">
        <f t="shared" si="44"/>
        <v>37.084429957740788</v>
      </c>
      <c r="AH133" s="281">
        <f t="shared" si="44"/>
        <v>36.140121813499363</v>
      </c>
      <c r="AI133" s="281">
        <f t="shared" si="44"/>
        <v>35.251512990979982</v>
      </c>
      <c r="AO133" s="257"/>
      <c r="AP133" s="257"/>
      <c r="AQ133" s="257"/>
      <c r="AR133" s="257"/>
      <c r="AS133" s="257"/>
      <c r="AT133" s="257"/>
      <c r="AU133" s="257"/>
      <c r="AV133" s="257"/>
      <c r="AW133" s="257"/>
      <c r="AX133" s="257"/>
      <c r="AY133" s="257"/>
      <c r="AZ133" s="257"/>
      <c r="BA133" s="257"/>
      <c r="BB133" s="257"/>
      <c r="BC133" s="257"/>
      <c r="BD133" s="257"/>
      <c r="BE133" s="257"/>
      <c r="BF133" s="257"/>
      <c r="BG133" s="257"/>
      <c r="BH133" s="257"/>
      <c r="BI133" s="257"/>
      <c r="BJ133" s="257"/>
      <c r="BK133" s="257"/>
      <c r="BL133" s="257"/>
      <c r="BM133" s="257"/>
      <c r="BN133" s="257"/>
      <c r="BO133" s="257"/>
      <c r="BP133" s="257"/>
      <c r="BQ133" s="257"/>
      <c r="BR133" s="257"/>
      <c r="BS133" s="257"/>
      <c r="BT133" s="257"/>
      <c r="BU133" s="257"/>
    </row>
    <row r="134" spans="2:73" hidden="1" x14ac:dyDescent="0.25">
      <c r="B134" s="153"/>
      <c r="D134" s="256"/>
      <c r="E134" s="280" t="s">
        <v>214</v>
      </c>
      <c r="F134" s="143" t="s">
        <v>22</v>
      </c>
      <c r="G134" s="281">
        <f t="shared" si="44"/>
        <v>106.807289688</v>
      </c>
      <c r="H134" s="281">
        <f t="shared" si="44"/>
        <v>105.71189853400001</v>
      </c>
      <c r="I134" s="281">
        <f t="shared" si="44"/>
        <v>97.60999450408201</v>
      </c>
      <c r="J134" s="281">
        <f t="shared" si="44"/>
        <v>85.265981649662294</v>
      </c>
      <c r="K134" s="281">
        <f t="shared" si="44"/>
        <v>82.092872100852915</v>
      </c>
      <c r="L134" s="281">
        <f t="shared" si="44"/>
        <v>78.915981030247679</v>
      </c>
      <c r="M134" s="281">
        <f t="shared" si="44"/>
        <v>75.734851311404213</v>
      </c>
      <c r="N134" s="281">
        <f t="shared" si="44"/>
        <v>72.548949045156732</v>
      </c>
      <c r="O134" s="281">
        <f t="shared" si="44"/>
        <v>69.357646736130945</v>
      </c>
      <c r="P134" s="281">
        <f t="shared" si="44"/>
        <v>68.185188902981565</v>
      </c>
      <c r="Q134" s="281">
        <f t="shared" si="44"/>
        <v>67.013372845616843</v>
      </c>
      <c r="R134" s="281">
        <f t="shared" si="44"/>
        <v>65.842223566887654</v>
      </c>
      <c r="S134" s="281">
        <f t="shared" si="44"/>
        <v>64.671767385509781</v>
      </c>
      <c r="T134" s="281">
        <f t="shared" si="44"/>
        <v>63.502032023783038</v>
      </c>
      <c r="U134" s="281">
        <f t="shared" si="44"/>
        <v>62.333046702422678</v>
      </c>
      <c r="V134" s="281">
        <f t="shared" si="44"/>
        <v>61.164842243184403</v>
      </c>
      <c r="W134" s="281">
        <f t="shared" si="44"/>
        <v>59.997451180041118</v>
      </c>
      <c r="X134" s="281">
        <f t="shared" si="44"/>
        <v>58.830907879754278</v>
      </c>
      <c r="Y134" s="281">
        <f t="shared" si="44"/>
        <v>57.665248672779313</v>
      </c>
      <c r="Z134" s="281">
        <f t="shared" si="44"/>
        <v>56.500511995553325</v>
      </c>
      <c r="AA134" s="281">
        <f t="shared" si="44"/>
        <v>55.336738545336928</v>
      </c>
      <c r="AB134" s="281">
        <f t="shared" si="44"/>
        <v>54.173971448921613</v>
      </c>
      <c r="AC134" s="281">
        <f t="shared" si="44"/>
        <v>53.012256446672907</v>
      </c>
      <c r="AD134" s="281">
        <f t="shared" si="44"/>
        <v>51.851642093561374</v>
      </c>
      <c r="AE134" s="281">
        <f t="shared" si="44"/>
        <v>50.692179979038713</v>
      </c>
      <c r="AF134" s="281">
        <f t="shared" si="44"/>
        <v>49.533924967853174</v>
      </c>
      <c r="AG134" s="281">
        <f t="shared" si="44"/>
        <v>48.376935464167964</v>
      </c>
      <c r="AH134" s="281">
        <f t="shared" si="44"/>
        <v>47.221273701656699</v>
      </c>
      <c r="AI134" s="281">
        <f t="shared" si="44"/>
        <v>46.067006062606318</v>
      </c>
      <c r="AO134" s="257"/>
      <c r="AP134" s="257"/>
      <c r="AQ134" s="257"/>
      <c r="AR134" s="257"/>
      <c r="AS134" s="257"/>
      <c r="AT134" s="257"/>
      <c r="AU134" s="257"/>
      <c r="AV134" s="257"/>
      <c r="AW134" s="257"/>
      <c r="AX134" s="257"/>
      <c r="AY134" s="257"/>
      <c r="AZ134" s="257"/>
      <c r="BA134" s="257"/>
      <c r="BB134" s="257"/>
      <c r="BC134" s="257"/>
      <c r="BD134" s="257"/>
      <c r="BE134" s="257"/>
      <c r="BF134" s="257"/>
      <c r="BG134" s="257"/>
      <c r="BH134" s="257"/>
      <c r="BI134" s="257"/>
      <c r="BJ134" s="257"/>
      <c r="BK134" s="257"/>
      <c r="BL134" s="257"/>
      <c r="BM134" s="257"/>
      <c r="BN134" s="257"/>
      <c r="BO134" s="257"/>
      <c r="BP134" s="257"/>
      <c r="BQ134" s="257"/>
      <c r="BR134" s="257"/>
      <c r="BS134" s="257"/>
      <c r="BT134" s="257"/>
      <c r="BU134" s="257"/>
    </row>
    <row r="135" spans="2:73" hidden="1" x14ac:dyDescent="0.25">
      <c r="B135" s="153"/>
      <c r="D135" s="256"/>
      <c r="E135" s="280" t="s">
        <v>214</v>
      </c>
      <c r="F135" s="143" t="s">
        <v>129</v>
      </c>
      <c r="G135" s="281">
        <f t="shared" si="44"/>
        <v>106.807289688</v>
      </c>
      <c r="H135" s="281">
        <f t="shared" si="44"/>
        <v>105.71189853400001</v>
      </c>
      <c r="I135" s="281">
        <f t="shared" si="44"/>
        <v>111.55003202286994</v>
      </c>
      <c r="J135" s="281">
        <f t="shared" si="44"/>
        <v>109.94127230278903</v>
      </c>
      <c r="K135" s="281">
        <f t="shared" si="44"/>
        <v>105.56502131186053</v>
      </c>
      <c r="L135" s="281">
        <f t="shared" si="44"/>
        <v>101.19202737777657</v>
      </c>
      <c r="M135" s="281">
        <f t="shared" si="44"/>
        <v>96.822634426713876</v>
      </c>
      <c r="N135" s="281">
        <f t="shared" si="44"/>
        <v>92.457236573519566</v>
      </c>
      <c r="O135" s="281">
        <f t="shared" si="44"/>
        <v>88.096287623303724</v>
      </c>
      <c r="P135" s="281">
        <f t="shared" si="44"/>
        <v>87.493111497589112</v>
      </c>
      <c r="Q135" s="281">
        <f t="shared" si="44"/>
        <v>86.889935371874515</v>
      </c>
      <c r="R135" s="281">
        <f t="shared" si="44"/>
        <v>86.286759246159917</v>
      </c>
      <c r="S135" s="281">
        <f t="shared" si="44"/>
        <v>85.683583120445292</v>
      </c>
      <c r="T135" s="281">
        <f t="shared" si="44"/>
        <v>85.080406994730708</v>
      </c>
      <c r="U135" s="281">
        <f t="shared" si="44"/>
        <v>84.477230869016083</v>
      </c>
      <c r="V135" s="281">
        <f t="shared" si="44"/>
        <v>83.874054743301485</v>
      </c>
      <c r="W135" s="281">
        <f t="shared" si="44"/>
        <v>83.270878617586874</v>
      </c>
      <c r="X135" s="281">
        <f t="shared" si="44"/>
        <v>82.667702491872262</v>
      </c>
      <c r="Y135" s="281">
        <f t="shared" si="44"/>
        <v>82.064526366157665</v>
      </c>
      <c r="Z135" s="281">
        <f t="shared" si="44"/>
        <v>81.461350240443053</v>
      </c>
      <c r="AA135" s="281">
        <f t="shared" si="44"/>
        <v>80.858174114728456</v>
      </c>
      <c r="AB135" s="281">
        <f t="shared" si="44"/>
        <v>80.254997989013859</v>
      </c>
      <c r="AC135" s="281">
        <f t="shared" si="44"/>
        <v>79.651821863299247</v>
      </c>
      <c r="AD135" s="281">
        <f t="shared" si="44"/>
        <v>79.04864573758465</v>
      </c>
      <c r="AE135" s="281">
        <f t="shared" si="44"/>
        <v>78.445469611870053</v>
      </c>
      <c r="AF135" s="281">
        <f t="shared" si="44"/>
        <v>77.842293486155427</v>
      </c>
      <c r="AG135" s="281">
        <f t="shared" si="44"/>
        <v>77.239117360440829</v>
      </c>
      <c r="AH135" s="281">
        <f t="shared" si="44"/>
        <v>76.635941234726218</v>
      </c>
      <c r="AI135" s="281">
        <f t="shared" si="44"/>
        <v>76.032765109011663</v>
      </c>
      <c r="AO135" s="257"/>
      <c r="AP135" s="257"/>
      <c r="AQ135" s="257"/>
      <c r="AR135" s="257"/>
      <c r="AS135" s="257"/>
      <c r="AT135" s="257"/>
      <c r="AU135" s="257"/>
      <c r="AV135" s="257"/>
      <c r="AW135" s="257"/>
      <c r="AX135" s="257"/>
      <c r="AY135" s="257"/>
      <c r="AZ135" s="257"/>
      <c r="BA135" s="257"/>
      <c r="BB135" s="257"/>
      <c r="BC135" s="257"/>
      <c r="BD135" s="257"/>
      <c r="BE135" s="257"/>
      <c r="BF135" s="257"/>
      <c r="BG135" s="257"/>
      <c r="BH135" s="257"/>
      <c r="BI135" s="257"/>
      <c r="BJ135" s="257"/>
      <c r="BK135" s="257"/>
      <c r="BL135" s="257"/>
      <c r="BM135" s="257"/>
      <c r="BN135" s="257"/>
      <c r="BO135" s="257"/>
      <c r="BP135" s="257"/>
      <c r="BQ135" s="257"/>
      <c r="BR135" s="257"/>
      <c r="BS135" s="257"/>
      <c r="BT135" s="257"/>
      <c r="BU135" s="257"/>
    </row>
    <row r="136" spans="2:73" x14ac:dyDescent="0.25">
      <c r="B136" s="153"/>
      <c r="D136" s="168"/>
      <c r="E136" s="282"/>
      <c r="F136" s="282"/>
    </row>
    <row r="137" spans="2:73" x14ac:dyDescent="0.25">
      <c r="B137" s="153"/>
      <c r="D137" s="15"/>
      <c r="E137" s="171"/>
      <c r="F137" s="171"/>
      <c r="G137" s="1">
        <v>2022</v>
      </c>
      <c r="H137" s="1">
        <v>2023</v>
      </c>
      <c r="I137" s="1">
        <v>2024</v>
      </c>
      <c r="J137" s="1">
        <v>2025</v>
      </c>
      <c r="K137" s="1">
        <v>2026</v>
      </c>
      <c r="L137" s="1">
        <v>2027</v>
      </c>
      <c r="M137" s="1">
        <v>2028</v>
      </c>
      <c r="N137" s="1">
        <v>2029</v>
      </c>
      <c r="O137" s="1">
        <v>2030</v>
      </c>
      <c r="P137" s="1">
        <v>2031</v>
      </c>
      <c r="Q137" s="1">
        <v>2032</v>
      </c>
      <c r="R137" s="1">
        <v>2033</v>
      </c>
      <c r="S137" s="1">
        <v>2034</v>
      </c>
      <c r="T137" s="1">
        <v>2035</v>
      </c>
      <c r="U137" s="1">
        <v>2036</v>
      </c>
      <c r="V137" s="1">
        <v>2037</v>
      </c>
      <c r="W137" s="1">
        <v>2038</v>
      </c>
      <c r="X137" s="1">
        <v>2039</v>
      </c>
      <c r="Y137" s="1">
        <v>2040</v>
      </c>
      <c r="Z137" s="1">
        <v>2041</v>
      </c>
      <c r="AA137" s="1">
        <v>2042</v>
      </c>
      <c r="AB137" s="1">
        <v>2043</v>
      </c>
      <c r="AC137" s="1">
        <v>2044</v>
      </c>
      <c r="AD137" s="1">
        <v>2045</v>
      </c>
      <c r="AE137" s="1">
        <v>2046</v>
      </c>
      <c r="AF137" s="1">
        <v>2047</v>
      </c>
      <c r="AG137" s="1">
        <v>2048</v>
      </c>
      <c r="AH137" s="1">
        <v>2049</v>
      </c>
      <c r="AI137" s="1">
        <v>2050</v>
      </c>
    </row>
    <row r="138" spans="2:73" hidden="1" x14ac:dyDescent="0.25">
      <c r="B138" s="153"/>
      <c r="D138" s="254" t="s">
        <v>155</v>
      </c>
      <c r="E138" s="280" t="s">
        <v>206</v>
      </c>
      <c r="F138" s="143" t="s">
        <v>128</v>
      </c>
      <c r="G138" s="255">
        <v>0</v>
      </c>
      <c r="H138" s="255">
        <v>0</v>
      </c>
      <c r="I138" s="255">
        <v>0</v>
      </c>
      <c r="J138" s="255">
        <v>0</v>
      </c>
      <c r="K138" s="255">
        <v>0</v>
      </c>
      <c r="L138" s="255">
        <v>0</v>
      </c>
      <c r="M138" s="255">
        <v>0</v>
      </c>
      <c r="N138" s="255">
        <v>0</v>
      </c>
      <c r="O138" s="255">
        <v>0</v>
      </c>
      <c r="P138" s="255">
        <v>0</v>
      </c>
      <c r="Q138" s="255">
        <v>0</v>
      </c>
      <c r="R138" s="255">
        <v>0</v>
      </c>
      <c r="S138" s="255">
        <v>0</v>
      </c>
      <c r="T138" s="255">
        <v>0</v>
      </c>
      <c r="U138" s="255">
        <v>0</v>
      </c>
      <c r="V138" s="255">
        <v>0</v>
      </c>
      <c r="W138" s="255">
        <v>0</v>
      </c>
      <c r="X138" s="255">
        <v>0</v>
      </c>
      <c r="Y138" s="255">
        <v>0</v>
      </c>
      <c r="Z138" s="255">
        <v>0</v>
      </c>
      <c r="AA138" s="255">
        <v>0</v>
      </c>
      <c r="AB138" s="255">
        <v>0</v>
      </c>
      <c r="AC138" s="255">
        <v>0</v>
      </c>
      <c r="AD138" s="255">
        <v>0</v>
      </c>
      <c r="AE138" s="255">
        <v>0</v>
      </c>
      <c r="AF138" s="255">
        <v>0</v>
      </c>
      <c r="AG138" s="255">
        <v>0</v>
      </c>
      <c r="AH138" s="255">
        <v>0</v>
      </c>
      <c r="AI138" s="255">
        <v>0</v>
      </c>
      <c r="AN138" s="1"/>
    </row>
    <row r="139" spans="2:73" x14ac:dyDescent="0.25">
      <c r="B139" s="153"/>
      <c r="D139" s="142"/>
      <c r="E139" s="282" t="s">
        <v>206</v>
      </c>
      <c r="F139" s="143" t="s">
        <v>22</v>
      </c>
      <c r="G139" s="255">
        <v>0</v>
      </c>
      <c r="H139" s="255">
        <v>0</v>
      </c>
      <c r="I139" s="255">
        <v>0</v>
      </c>
      <c r="J139" s="255">
        <v>0</v>
      </c>
      <c r="K139" s="255">
        <v>0</v>
      </c>
      <c r="L139" s="255">
        <v>0</v>
      </c>
      <c r="M139" s="255">
        <v>0</v>
      </c>
      <c r="N139" s="255">
        <v>0</v>
      </c>
      <c r="O139" s="255">
        <v>0</v>
      </c>
      <c r="P139" s="255">
        <v>0</v>
      </c>
      <c r="Q139" s="255">
        <v>0</v>
      </c>
      <c r="R139" s="255">
        <v>0</v>
      </c>
      <c r="S139" s="255">
        <v>0</v>
      </c>
      <c r="T139" s="255">
        <v>0</v>
      </c>
      <c r="U139" s="255">
        <v>0</v>
      </c>
      <c r="V139" s="255">
        <v>0</v>
      </c>
      <c r="W139" s="255">
        <v>0</v>
      </c>
      <c r="X139" s="255">
        <v>0</v>
      </c>
      <c r="Y139" s="255">
        <v>0</v>
      </c>
      <c r="Z139" s="255">
        <v>0</v>
      </c>
      <c r="AA139" s="255">
        <v>0</v>
      </c>
      <c r="AB139" s="255">
        <v>0</v>
      </c>
      <c r="AC139" s="255">
        <v>0</v>
      </c>
      <c r="AD139" s="255">
        <v>0</v>
      </c>
      <c r="AE139" s="255">
        <v>0</v>
      </c>
      <c r="AF139" s="255">
        <v>0</v>
      </c>
      <c r="AG139" s="255">
        <v>0</v>
      </c>
      <c r="AH139" s="255">
        <v>0</v>
      </c>
      <c r="AI139" s="255">
        <v>0</v>
      </c>
      <c r="AN139" s="1"/>
    </row>
    <row r="140" spans="2:73" hidden="1" x14ac:dyDescent="0.25">
      <c r="B140" s="153"/>
      <c r="D140" s="142"/>
      <c r="E140" s="283" t="s">
        <v>206</v>
      </c>
      <c r="F140" s="143" t="s">
        <v>129</v>
      </c>
      <c r="G140" s="255">
        <v>0</v>
      </c>
      <c r="H140" s="255">
        <v>0</v>
      </c>
      <c r="I140" s="255">
        <v>0</v>
      </c>
      <c r="J140" s="255">
        <v>0</v>
      </c>
      <c r="K140" s="255">
        <v>0</v>
      </c>
      <c r="L140" s="255">
        <v>0</v>
      </c>
      <c r="M140" s="255">
        <v>0</v>
      </c>
      <c r="N140" s="255">
        <v>0</v>
      </c>
      <c r="O140" s="255">
        <v>0</v>
      </c>
      <c r="P140" s="255">
        <v>0</v>
      </c>
      <c r="Q140" s="255">
        <v>0</v>
      </c>
      <c r="R140" s="255">
        <v>0</v>
      </c>
      <c r="S140" s="255">
        <v>0</v>
      </c>
      <c r="T140" s="255">
        <v>0</v>
      </c>
      <c r="U140" s="255">
        <v>0</v>
      </c>
      <c r="V140" s="255">
        <v>0</v>
      </c>
      <c r="W140" s="255">
        <v>0</v>
      </c>
      <c r="X140" s="255">
        <v>0</v>
      </c>
      <c r="Y140" s="255">
        <v>0</v>
      </c>
      <c r="Z140" s="255">
        <v>0</v>
      </c>
      <c r="AA140" s="255">
        <v>0</v>
      </c>
      <c r="AB140" s="255">
        <v>0</v>
      </c>
      <c r="AC140" s="255">
        <v>0</v>
      </c>
      <c r="AD140" s="255">
        <v>0</v>
      </c>
      <c r="AE140" s="255">
        <v>0</v>
      </c>
      <c r="AF140" s="255">
        <v>0</v>
      </c>
      <c r="AG140" s="255">
        <v>0</v>
      </c>
      <c r="AH140" s="255">
        <v>0</v>
      </c>
      <c r="AI140" s="255">
        <v>0</v>
      </c>
      <c r="AN140" s="1"/>
    </row>
    <row r="141" spans="2:73" hidden="1" x14ac:dyDescent="0.25">
      <c r="B141" s="153"/>
      <c r="D141" s="256"/>
      <c r="E141" s="280" t="s">
        <v>208</v>
      </c>
      <c r="F141" s="143" t="s">
        <v>128</v>
      </c>
      <c r="G141" s="255">
        <v>0</v>
      </c>
      <c r="H141" s="255">
        <v>0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0</v>
      </c>
      <c r="P141" s="255">
        <v>0</v>
      </c>
      <c r="Q141" s="255">
        <v>0</v>
      </c>
      <c r="R141" s="255">
        <v>0</v>
      </c>
      <c r="S141" s="255">
        <v>0</v>
      </c>
      <c r="T141" s="255">
        <v>0</v>
      </c>
      <c r="U141" s="255">
        <v>0</v>
      </c>
      <c r="V141" s="255">
        <v>0</v>
      </c>
      <c r="W141" s="255">
        <v>0</v>
      </c>
      <c r="X141" s="255">
        <v>0</v>
      </c>
      <c r="Y141" s="255">
        <v>0</v>
      </c>
      <c r="Z141" s="255">
        <v>0</v>
      </c>
      <c r="AA141" s="255">
        <v>0</v>
      </c>
      <c r="AB141" s="255">
        <v>0</v>
      </c>
      <c r="AC141" s="255">
        <v>0</v>
      </c>
      <c r="AD141" s="255">
        <v>0</v>
      </c>
      <c r="AE141" s="255">
        <v>0</v>
      </c>
      <c r="AF141" s="255">
        <v>0</v>
      </c>
      <c r="AG141" s="255">
        <v>0</v>
      </c>
      <c r="AH141" s="255">
        <v>0</v>
      </c>
      <c r="AI141" s="255">
        <v>0</v>
      </c>
    </row>
    <row r="142" spans="2:73" x14ac:dyDescent="0.25">
      <c r="B142" s="153"/>
      <c r="D142" s="256"/>
      <c r="E142" s="280" t="s">
        <v>208</v>
      </c>
      <c r="F142" s="143" t="s">
        <v>22</v>
      </c>
      <c r="G142" s="255">
        <v>0</v>
      </c>
      <c r="H142" s="255">
        <v>0</v>
      </c>
      <c r="I142" s="255">
        <v>0</v>
      </c>
      <c r="J142" s="255">
        <v>0</v>
      </c>
      <c r="K142" s="255">
        <v>0</v>
      </c>
      <c r="L142" s="255">
        <v>0</v>
      </c>
      <c r="M142" s="255">
        <v>0</v>
      </c>
      <c r="N142" s="255">
        <v>0</v>
      </c>
      <c r="O142" s="255">
        <v>0</v>
      </c>
      <c r="P142" s="255">
        <v>0</v>
      </c>
      <c r="Q142" s="255">
        <v>0</v>
      </c>
      <c r="R142" s="255">
        <v>0</v>
      </c>
      <c r="S142" s="255">
        <v>0</v>
      </c>
      <c r="T142" s="255">
        <v>0</v>
      </c>
      <c r="U142" s="255">
        <v>0</v>
      </c>
      <c r="V142" s="255">
        <v>0</v>
      </c>
      <c r="W142" s="255">
        <v>0</v>
      </c>
      <c r="X142" s="255">
        <v>0</v>
      </c>
      <c r="Y142" s="255">
        <v>0</v>
      </c>
      <c r="Z142" s="255">
        <v>0</v>
      </c>
      <c r="AA142" s="255">
        <v>0</v>
      </c>
      <c r="AB142" s="255">
        <v>0</v>
      </c>
      <c r="AC142" s="255">
        <v>0</v>
      </c>
      <c r="AD142" s="255">
        <v>0</v>
      </c>
      <c r="AE142" s="255">
        <v>0</v>
      </c>
      <c r="AF142" s="255">
        <v>0</v>
      </c>
      <c r="AG142" s="255">
        <v>0</v>
      </c>
      <c r="AH142" s="255">
        <v>0</v>
      </c>
      <c r="AI142" s="255">
        <v>0</v>
      </c>
    </row>
    <row r="143" spans="2:73" hidden="1" x14ac:dyDescent="0.25">
      <c r="B143" s="153"/>
      <c r="D143" s="256"/>
      <c r="E143" s="280" t="s">
        <v>208</v>
      </c>
      <c r="F143" s="143" t="s">
        <v>129</v>
      </c>
      <c r="G143" s="255">
        <v>0</v>
      </c>
      <c r="H143" s="255">
        <v>0</v>
      </c>
      <c r="I143" s="255">
        <v>0</v>
      </c>
      <c r="J143" s="255">
        <v>0</v>
      </c>
      <c r="K143" s="255">
        <v>0</v>
      </c>
      <c r="L143" s="255">
        <v>0</v>
      </c>
      <c r="M143" s="255">
        <v>0</v>
      </c>
      <c r="N143" s="255">
        <v>0</v>
      </c>
      <c r="O143" s="255">
        <v>0</v>
      </c>
      <c r="P143" s="255">
        <v>0</v>
      </c>
      <c r="Q143" s="255">
        <v>0</v>
      </c>
      <c r="R143" s="255">
        <v>0</v>
      </c>
      <c r="S143" s="255">
        <v>0</v>
      </c>
      <c r="T143" s="255">
        <v>0</v>
      </c>
      <c r="U143" s="255">
        <v>0</v>
      </c>
      <c r="V143" s="255">
        <v>0</v>
      </c>
      <c r="W143" s="255">
        <v>0</v>
      </c>
      <c r="X143" s="255">
        <v>0</v>
      </c>
      <c r="Y143" s="255">
        <v>0</v>
      </c>
      <c r="Z143" s="255">
        <v>0</v>
      </c>
      <c r="AA143" s="255">
        <v>0</v>
      </c>
      <c r="AB143" s="255">
        <v>0</v>
      </c>
      <c r="AC143" s="255">
        <v>0</v>
      </c>
      <c r="AD143" s="255">
        <v>0</v>
      </c>
      <c r="AE143" s="255">
        <v>0</v>
      </c>
      <c r="AF143" s="255">
        <v>0</v>
      </c>
      <c r="AG143" s="255">
        <v>0</v>
      </c>
      <c r="AH143" s="255">
        <v>0</v>
      </c>
      <c r="AI143" s="255">
        <v>0</v>
      </c>
      <c r="AJ143" s="257"/>
      <c r="AK143" s="257"/>
    </row>
    <row r="144" spans="2:73" hidden="1" x14ac:dyDescent="0.25">
      <c r="B144" s="153"/>
      <c r="D144" s="256"/>
      <c r="E144" s="280" t="s">
        <v>210</v>
      </c>
      <c r="F144" s="143" t="s">
        <v>128</v>
      </c>
      <c r="G144" s="255">
        <v>0</v>
      </c>
      <c r="H144" s="255">
        <v>0</v>
      </c>
      <c r="I144" s="255">
        <v>0</v>
      </c>
      <c r="J144" s="255">
        <v>0</v>
      </c>
      <c r="K144" s="255">
        <v>0</v>
      </c>
      <c r="L144" s="255">
        <v>0</v>
      </c>
      <c r="M144" s="255">
        <v>0</v>
      </c>
      <c r="N144" s="255">
        <v>0</v>
      </c>
      <c r="O144" s="255">
        <v>0</v>
      </c>
      <c r="P144" s="255">
        <v>0</v>
      </c>
      <c r="Q144" s="255">
        <v>0</v>
      </c>
      <c r="R144" s="255">
        <v>0</v>
      </c>
      <c r="S144" s="255">
        <v>0</v>
      </c>
      <c r="T144" s="255">
        <v>0</v>
      </c>
      <c r="U144" s="255">
        <v>0</v>
      </c>
      <c r="V144" s="255">
        <v>0</v>
      </c>
      <c r="W144" s="255">
        <v>0</v>
      </c>
      <c r="X144" s="255">
        <v>0</v>
      </c>
      <c r="Y144" s="255">
        <v>0</v>
      </c>
      <c r="Z144" s="255">
        <v>0</v>
      </c>
      <c r="AA144" s="255">
        <v>0</v>
      </c>
      <c r="AB144" s="255">
        <v>0</v>
      </c>
      <c r="AC144" s="255">
        <v>0</v>
      </c>
      <c r="AD144" s="255">
        <v>0</v>
      </c>
      <c r="AE144" s="255">
        <v>0</v>
      </c>
      <c r="AF144" s="255">
        <v>0</v>
      </c>
      <c r="AG144" s="255">
        <v>0</v>
      </c>
      <c r="AH144" s="255">
        <v>0</v>
      </c>
      <c r="AI144" s="255">
        <v>0</v>
      </c>
      <c r="AJ144" s="257"/>
      <c r="AK144" s="257"/>
    </row>
    <row r="145" spans="2:40" x14ac:dyDescent="0.25">
      <c r="B145" s="153"/>
      <c r="D145" s="256"/>
      <c r="E145" s="280" t="s">
        <v>210</v>
      </c>
      <c r="F145" s="143" t="s">
        <v>22</v>
      </c>
      <c r="G145" s="255">
        <v>0</v>
      </c>
      <c r="H145" s="255">
        <v>0</v>
      </c>
      <c r="I145" s="255">
        <v>0</v>
      </c>
      <c r="J145" s="255">
        <v>0</v>
      </c>
      <c r="K145" s="255">
        <v>0</v>
      </c>
      <c r="L145" s="255">
        <v>0</v>
      </c>
      <c r="M145" s="255">
        <v>0</v>
      </c>
      <c r="N145" s="255">
        <v>0</v>
      </c>
      <c r="O145" s="255">
        <v>0</v>
      </c>
      <c r="P145" s="255">
        <v>0</v>
      </c>
      <c r="Q145" s="255">
        <v>0</v>
      </c>
      <c r="R145" s="255">
        <v>0</v>
      </c>
      <c r="S145" s="255">
        <v>0</v>
      </c>
      <c r="T145" s="255">
        <v>0</v>
      </c>
      <c r="U145" s="255">
        <v>0</v>
      </c>
      <c r="V145" s="255">
        <v>0</v>
      </c>
      <c r="W145" s="255">
        <v>0</v>
      </c>
      <c r="X145" s="255">
        <v>0</v>
      </c>
      <c r="Y145" s="255">
        <v>0</v>
      </c>
      <c r="Z145" s="255">
        <v>0</v>
      </c>
      <c r="AA145" s="255">
        <v>0</v>
      </c>
      <c r="AB145" s="255">
        <v>0</v>
      </c>
      <c r="AC145" s="255">
        <v>0</v>
      </c>
      <c r="AD145" s="255">
        <v>0</v>
      </c>
      <c r="AE145" s="255">
        <v>0</v>
      </c>
      <c r="AF145" s="255">
        <v>0</v>
      </c>
      <c r="AG145" s="255">
        <v>0</v>
      </c>
      <c r="AH145" s="255">
        <v>0</v>
      </c>
      <c r="AI145" s="255">
        <v>0</v>
      </c>
      <c r="AJ145" s="257"/>
      <c r="AK145" s="257"/>
    </row>
    <row r="146" spans="2:40" hidden="1" x14ac:dyDescent="0.25">
      <c r="B146" s="153"/>
      <c r="D146" s="256"/>
      <c r="E146" s="280" t="s">
        <v>210</v>
      </c>
      <c r="F146" s="143" t="s">
        <v>129</v>
      </c>
      <c r="G146" s="255">
        <v>0</v>
      </c>
      <c r="H146" s="255">
        <v>0</v>
      </c>
      <c r="I146" s="255">
        <v>0</v>
      </c>
      <c r="J146" s="255">
        <v>0</v>
      </c>
      <c r="K146" s="255">
        <v>0</v>
      </c>
      <c r="L146" s="255">
        <v>0</v>
      </c>
      <c r="M146" s="255">
        <v>0</v>
      </c>
      <c r="N146" s="255">
        <v>0</v>
      </c>
      <c r="O146" s="255">
        <v>0</v>
      </c>
      <c r="P146" s="255">
        <v>0</v>
      </c>
      <c r="Q146" s="255">
        <v>0</v>
      </c>
      <c r="R146" s="255">
        <v>0</v>
      </c>
      <c r="S146" s="255">
        <v>0</v>
      </c>
      <c r="T146" s="255">
        <v>0</v>
      </c>
      <c r="U146" s="255">
        <v>0</v>
      </c>
      <c r="V146" s="255">
        <v>0</v>
      </c>
      <c r="W146" s="255">
        <v>0</v>
      </c>
      <c r="X146" s="255">
        <v>0</v>
      </c>
      <c r="Y146" s="255">
        <v>0</v>
      </c>
      <c r="Z146" s="255">
        <v>0</v>
      </c>
      <c r="AA146" s="255">
        <v>0</v>
      </c>
      <c r="AB146" s="255">
        <v>0</v>
      </c>
      <c r="AC146" s="255">
        <v>0</v>
      </c>
      <c r="AD146" s="255">
        <v>0</v>
      </c>
      <c r="AE146" s="255">
        <v>0</v>
      </c>
      <c r="AF146" s="255">
        <v>0</v>
      </c>
      <c r="AG146" s="255">
        <v>0</v>
      </c>
      <c r="AH146" s="255">
        <v>0</v>
      </c>
      <c r="AI146" s="255">
        <v>0</v>
      </c>
      <c r="AJ146" s="257"/>
      <c r="AK146" s="257"/>
    </row>
    <row r="147" spans="2:40" hidden="1" x14ac:dyDescent="0.25">
      <c r="B147" s="153"/>
      <c r="D147" s="256"/>
      <c r="E147" s="280" t="s">
        <v>212</v>
      </c>
      <c r="F147" s="143" t="s">
        <v>128</v>
      </c>
      <c r="G147" s="255">
        <v>0</v>
      </c>
      <c r="H147" s="255">
        <v>0</v>
      </c>
      <c r="I147" s="255">
        <v>0</v>
      </c>
      <c r="J147" s="255">
        <v>0</v>
      </c>
      <c r="K147" s="255">
        <v>0</v>
      </c>
      <c r="L147" s="255">
        <v>0</v>
      </c>
      <c r="M147" s="255">
        <v>0</v>
      </c>
      <c r="N147" s="255">
        <v>0</v>
      </c>
      <c r="O147" s="255">
        <v>0</v>
      </c>
      <c r="P147" s="255">
        <v>0</v>
      </c>
      <c r="Q147" s="255">
        <v>0</v>
      </c>
      <c r="R147" s="255">
        <v>0</v>
      </c>
      <c r="S147" s="255">
        <v>0</v>
      </c>
      <c r="T147" s="255">
        <v>0</v>
      </c>
      <c r="U147" s="255">
        <v>0</v>
      </c>
      <c r="V147" s="255">
        <v>0</v>
      </c>
      <c r="W147" s="255">
        <v>0</v>
      </c>
      <c r="X147" s="255">
        <v>0</v>
      </c>
      <c r="Y147" s="255">
        <v>0</v>
      </c>
      <c r="Z147" s="255">
        <v>0</v>
      </c>
      <c r="AA147" s="255">
        <v>0</v>
      </c>
      <c r="AB147" s="255">
        <v>0</v>
      </c>
      <c r="AC147" s="255">
        <v>0</v>
      </c>
      <c r="AD147" s="255">
        <v>0</v>
      </c>
      <c r="AE147" s="255">
        <v>0</v>
      </c>
      <c r="AF147" s="255">
        <v>0</v>
      </c>
      <c r="AG147" s="255">
        <v>0</v>
      </c>
      <c r="AH147" s="255">
        <v>0</v>
      </c>
      <c r="AI147" s="255">
        <v>0</v>
      </c>
      <c r="AJ147" s="257"/>
      <c r="AK147" s="257"/>
    </row>
    <row r="148" spans="2:40" x14ac:dyDescent="0.25">
      <c r="B148" s="153"/>
      <c r="D148" s="256"/>
      <c r="E148" s="280" t="s">
        <v>212</v>
      </c>
      <c r="F148" s="143" t="s">
        <v>22</v>
      </c>
      <c r="G148" s="255">
        <v>0</v>
      </c>
      <c r="H148" s="255">
        <v>0</v>
      </c>
      <c r="I148" s="255">
        <v>0</v>
      </c>
      <c r="J148" s="255">
        <v>0</v>
      </c>
      <c r="K148" s="255">
        <v>0</v>
      </c>
      <c r="L148" s="255">
        <v>0</v>
      </c>
      <c r="M148" s="255">
        <v>0</v>
      </c>
      <c r="N148" s="255">
        <v>0</v>
      </c>
      <c r="O148" s="255">
        <v>0</v>
      </c>
      <c r="P148" s="255">
        <v>0</v>
      </c>
      <c r="Q148" s="255">
        <v>0</v>
      </c>
      <c r="R148" s="255">
        <v>0</v>
      </c>
      <c r="S148" s="255">
        <v>0</v>
      </c>
      <c r="T148" s="255">
        <v>0</v>
      </c>
      <c r="U148" s="255">
        <v>0</v>
      </c>
      <c r="V148" s="255">
        <v>0</v>
      </c>
      <c r="W148" s="255">
        <v>0</v>
      </c>
      <c r="X148" s="255">
        <v>0</v>
      </c>
      <c r="Y148" s="255">
        <v>0</v>
      </c>
      <c r="Z148" s="255">
        <v>0</v>
      </c>
      <c r="AA148" s="255">
        <v>0</v>
      </c>
      <c r="AB148" s="255">
        <v>0</v>
      </c>
      <c r="AC148" s="255">
        <v>0</v>
      </c>
      <c r="AD148" s="255">
        <v>0</v>
      </c>
      <c r="AE148" s="255">
        <v>0</v>
      </c>
      <c r="AF148" s="255">
        <v>0</v>
      </c>
      <c r="AG148" s="255">
        <v>0</v>
      </c>
      <c r="AH148" s="255">
        <v>0</v>
      </c>
      <c r="AI148" s="255">
        <v>0</v>
      </c>
      <c r="AJ148" s="257"/>
      <c r="AK148" s="257"/>
    </row>
    <row r="149" spans="2:40" hidden="1" x14ac:dyDescent="0.25">
      <c r="B149" s="153"/>
      <c r="D149" s="256"/>
      <c r="E149" s="280" t="s">
        <v>212</v>
      </c>
      <c r="F149" s="143" t="s">
        <v>129</v>
      </c>
      <c r="G149" s="255">
        <v>0</v>
      </c>
      <c r="H149" s="255">
        <v>0</v>
      </c>
      <c r="I149" s="255">
        <v>0</v>
      </c>
      <c r="J149" s="255">
        <v>0</v>
      </c>
      <c r="K149" s="255">
        <v>0</v>
      </c>
      <c r="L149" s="255">
        <v>0</v>
      </c>
      <c r="M149" s="255">
        <v>0</v>
      </c>
      <c r="N149" s="255">
        <v>0</v>
      </c>
      <c r="O149" s="255">
        <v>0</v>
      </c>
      <c r="P149" s="255">
        <v>0</v>
      </c>
      <c r="Q149" s="255">
        <v>0</v>
      </c>
      <c r="R149" s="255">
        <v>0</v>
      </c>
      <c r="S149" s="255">
        <v>0</v>
      </c>
      <c r="T149" s="255">
        <v>0</v>
      </c>
      <c r="U149" s="255">
        <v>0</v>
      </c>
      <c r="V149" s="255">
        <v>0</v>
      </c>
      <c r="W149" s="255">
        <v>0</v>
      </c>
      <c r="X149" s="255">
        <v>0</v>
      </c>
      <c r="Y149" s="255">
        <v>0</v>
      </c>
      <c r="Z149" s="255">
        <v>0</v>
      </c>
      <c r="AA149" s="255">
        <v>0</v>
      </c>
      <c r="AB149" s="255">
        <v>0</v>
      </c>
      <c r="AC149" s="255">
        <v>0</v>
      </c>
      <c r="AD149" s="255">
        <v>0</v>
      </c>
      <c r="AE149" s="255">
        <v>0</v>
      </c>
      <c r="AF149" s="255">
        <v>0</v>
      </c>
      <c r="AG149" s="255">
        <v>0</v>
      </c>
      <c r="AH149" s="255">
        <v>0</v>
      </c>
      <c r="AI149" s="255">
        <v>0</v>
      </c>
      <c r="AJ149" s="257"/>
      <c r="AK149" s="257"/>
    </row>
    <row r="150" spans="2:40" hidden="1" x14ac:dyDescent="0.25">
      <c r="B150" s="153"/>
      <c r="D150" s="256"/>
      <c r="E150" s="280" t="s">
        <v>214</v>
      </c>
      <c r="F150" s="143" t="s">
        <v>128</v>
      </c>
      <c r="G150" s="255">
        <v>0</v>
      </c>
      <c r="H150" s="255">
        <v>0</v>
      </c>
      <c r="I150" s="255">
        <v>0</v>
      </c>
      <c r="J150" s="255">
        <v>0</v>
      </c>
      <c r="K150" s="255">
        <v>0</v>
      </c>
      <c r="L150" s="255">
        <v>0</v>
      </c>
      <c r="M150" s="255">
        <v>0</v>
      </c>
      <c r="N150" s="255">
        <v>0</v>
      </c>
      <c r="O150" s="255">
        <v>0</v>
      </c>
      <c r="P150" s="255">
        <v>0</v>
      </c>
      <c r="Q150" s="255">
        <v>0</v>
      </c>
      <c r="R150" s="255">
        <v>0</v>
      </c>
      <c r="S150" s="255">
        <v>0</v>
      </c>
      <c r="T150" s="255">
        <v>0</v>
      </c>
      <c r="U150" s="255">
        <v>0</v>
      </c>
      <c r="V150" s="255">
        <v>0</v>
      </c>
      <c r="W150" s="255">
        <v>0</v>
      </c>
      <c r="X150" s="255">
        <v>0</v>
      </c>
      <c r="Y150" s="255">
        <v>0</v>
      </c>
      <c r="Z150" s="255">
        <v>0</v>
      </c>
      <c r="AA150" s="255">
        <v>0</v>
      </c>
      <c r="AB150" s="255">
        <v>0</v>
      </c>
      <c r="AC150" s="255">
        <v>0</v>
      </c>
      <c r="AD150" s="255">
        <v>0</v>
      </c>
      <c r="AE150" s="255">
        <v>0</v>
      </c>
      <c r="AF150" s="255">
        <v>0</v>
      </c>
      <c r="AG150" s="255">
        <v>0</v>
      </c>
      <c r="AH150" s="255">
        <v>0</v>
      </c>
      <c r="AI150" s="255">
        <v>0</v>
      </c>
      <c r="AJ150" s="257"/>
      <c r="AK150" s="257"/>
    </row>
    <row r="151" spans="2:40" hidden="1" x14ac:dyDescent="0.25">
      <c r="B151" s="153"/>
      <c r="D151" s="256"/>
      <c r="E151" s="280" t="s">
        <v>214</v>
      </c>
      <c r="F151" s="143" t="s">
        <v>22</v>
      </c>
      <c r="G151" s="255">
        <v>0</v>
      </c>
      <c r="H151" s="255">
        <v>0</v>
      </c>
      <c r="I151" s="255">
        <v>0</v>
      </c>
      <c r="J151" s="255">
        <v>0</v>
      </c>
      <c r="K151" s="255">
        <v>0</v>
      </c>
      <c r="L151" s="255">
        <v>0</v>
      </c>
      <c r="M151" s="255">
        <v>0</v>
      </c>
      <c r="N151" s="255">
        <v>0</v>
      </c>
      <c r="O151" s="255">
        <v>0</v>
      </c>
      <c r="P151" s="255">
        <v>0</v>
      </c>
      <c r="Q151" s="255">
        <v>0</v>
      </c>
      <c r="R151" s="255">
        <v>0</v>
      </c>
      <c r="S151" s="255">
        <v>0</v>
      </c>
      <c r="T151" s="255">
        <v>0</v>
      </c>
      <c r="U151" s="255">
        <v>0</v>
      </c>
      <c r="V151" s="255">
        <v>0</v>
      </c>
      <c r="W151" s="255">
        <v>0</v>
      </c>
      <c r="X151" s="255">
        <v>0</v>
      </c>
      <c r="Y151" s="255">
        <v>0</v>
      </c>
      <c r="Z151" s="255">
        <v>0</v>
      </c>
      <c r="AA151" s="255">
        <v>0</v>
      </c>
      <c r="AB151" s="255">
        <v>0</v>
      </c>
      <c r="AC151" s="255">
        <v>0</v>
      </c>
      <c r="AD151" s="255">
        <v>0</v>
      </c>
      <c r="AE151" s="255">
        <v>0</v>
      </c>
      <c r="AF151" s="255">
        <v>0</v>
      </c>
      <c r="AG151" s="255">
        <v>0</v>
      </c>
      <c r="AH151" s="255">
        <v>0</v>
      </c>
      <c r="AI151" s="255">
        <v>0</v>
      </c>
      <c r="AJ151" s="257"/>
      <c r="AK151" s="257"/>
    </row>
    <row r="152" spans="2:40" hidden="1" x14ac:dyDescent="0.25">
      <c r="B152" s="153"/>
      <c r="D152" s="256"/>
      <c r="E152" s="280" t="s">
        <v>214</v>
      </c>
      <c r="F152" s="143" t="s">
        <v>129</v>
      </c>
      <c r="G152" s="255">
        <v>0</v>
      </c>
      <c r="H152" s="255">
        <v>0</v>
      </c>
      <c r="I152" s="255">
        <v>0</v>
      </c>
      <c r="J152" s="255">
        <v>0</v>
      </c>
      <c r="K152" s="255">
        <v>0</v>
      </c>
      <c r="L152" s="255">
        <v>0</v>
      </c>
      <c r="M152" s="255">
        <v>0</v>
      </c>
      <c r="N152" s="255">
        <v>0</v>
      </c>
      <c r="O152" s="255">
        <v>0</v>
      </c>
      <c r="P152" s="255">
        <v>0</v>
      </c>
      <c r="Q152" s="255">
        <v>0</v>
      </c>
      <c r="R152" s="255">
        <v>0</v>
      </c>
      <c r="S152" s="255">
        <v>0</v>
      </c>
      <c r="T152" s="255">
        <v>0</v>
      </c>
      <c r="U152" s="255">
        <v>0</v>
      </c>
      <c r="V152" s="255">
        <v>0</v>
      </c>
      <c r="W152" s="255">
        <v>0</v>
      </c>
      <c r="X152" s="255">
        <v>0</v>
      </c>
      <c r="Y152" s="255">
        <v>0</v>
      </c>
      <c r="Z152" s="255">
        <v>0</v>
      </c>
      <c r="AA152" s="255">
        <v>0</v>
      </c>
      <c r="AB152" s="255">
        <v>0</v>
      </c>
      <c r="AC152" s="255">
        <v>0</v>
      </c>
      <c r="AD152" s="255">
        <v>0</v>
      </c>
      <c r="AE152" s="255">
        <v>0</v>
      </c>
      <c r="AF152" s="255">
        <v>0</v>
      </c>
      <c r="AG152" s="255">
        <v>0</v>
      </c>
      <c r="AH152" s="255">
        <v>0</v>
      </c>
      <c r="AI152" s="255">
        <v>0</v>
      </c>
      <c r="AJ152" s="257"/>
      <c r="AK152" s="257"/>
    </row>
    <row r="153" spans="2:40" x14ac:dyDescent="0.25">
      <c r="B153" s="153"/>
      <c r="D153" s="253"/>
      <c r="E153" s="282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  <c r="AJ153" s="257"/>
      <c r="AK153" s="257"/>
    </row>
    <row r="154" spans="2:40" x14ac:dyDescent="0.25">
      <c r="B154" s="153"/>
      <c r="D154" s="15"/>
      <c r="E154" s="171"/>
      <c r="F154" s="171"/>
      <c r="G154" s="1">
        <v>2022</v>
      </c>
      <c r="H154" s="1">
        <v>2023</v>
      </c>
      <c r="I154" s="1">
        <v>2024</v>
      </c>
      <c r="J154" s="1">
        <v>2025</v>
      </c>
      <c r="K154" s="1">
        <v>2026</v>
      </c>
      <c r="L154" s="1">
        <v>2027</v>
      </c>
      <c r="M154" s="1">
        <v>2028</v>
      </c>
      <c r="N154" s="1">
        <v>2029</v>
      </c>
      <c r="O154" s="1">
        <v>2030</v>
      </c>
      <c r="P154" s="1">
        <v>2031</v>
      </c>
      <c r="Q154" s="1">
        <v>2032</v>
      </c>
      <c r="R154" s="1">
        <v>2033</v>
      </c>
      <c r="S154" s="1">
        <v>2034</v>
      </c>
      <c r="T154" s="1">
        <v>2035</v>
      </c>
      <c r="U154" s="1">
        <v>2036</v>
      </c>
      <c r="V154" s="1">
        <v>2037</v>
      </c>
      <c r="W154" s="1">
        <v>2038</v>
      </c>
      <c r="X154" s="1">
        <v>2039</v>
      </c>
      <c r="Y154" s="1">
        <v>2040</v>
      </c>
      <c r="Z154" s="1">
        <v>2041</v>
      </c>
      <c r="AA154" s="1">
        <v>2042</v>
      </c>
      <c r="AB154" s="1">
        <v>2043</v>
      </c>
      <c r="AC154" s="1">
        <v>2044</v>
      </c>
      <c r="AD154" s="1">
        <v>2045</v>
      </c>
      <c r="AE154" s="1">
        <v>2046</v>
      </c>
      <c r="AF154" s="1">
        <v>2047</v>
      </c>
      <c r="AG154" s="1">
        <v>2048</v>
      </c>
      <c r="AH154" s="1">
        <v>2049</v>
      </c>
      <c r="AI154" s="1">
        <v>2050</v>
      </c>
    </row>
    <row r="155" spans="2:40" hidden="1" x14ac:dyDescent="0.25">
      <c r="B155" s="153"/>
      <c r="D155" s="254" t="s">
        <v>157</v>
      </c>
      <c r="E155" s="280" t="s">
        <v>206</v>
      </c>
      <c r="F155" s="143" t="s">
        <v>128</v>
      </c>
      <c r="G155" s="255">
        <v>100</v>
      </c>
      <c r="H155" s="255">
        <v>100</v>
      </c>
      <c r="I155" s="255">
        <v>100</v>
      </c>
      <c r="J155" s="255">
        <v>100</v>
      </c>
      <c r="K155" s="255">
        <v>100</v>
      </c>
      <c r="L155" s="255">
        <v>100</v>
      </c>
      <c r="M155" s="255">
        <v>100</v>
      </c>
      <c r="N155" s="255">
        <v>100</v>
      </c>
      <c r="O155" s="255">
        <v>100</v>
      </c>
      <c r="P155" s="255">
        <v>100</v>
      </c>
      <c r="Q155" s="255">
        <v>100</v>
      </c>
      <c r="R155" s="255">
        <v>100</v>
      </c>
      <c r="S155" s="255">
        <v>100</v>
      </c>
      <c r="T155" s="255">
        <v>100</v>
      </c>
      <c r="U155" s="255">
        <v>100</v>
      </c>
      <c r="V155" s="255">
        <v>100</v>
      </c>
      <c r="W155" s="255">
        <v>100</v>
      </c>
      <c r="X155" s="255">
        <v>100</v>
      </c>
      <c r="Y155" s="255">
        <v>100</v>
      </c>
      <c r="Z155" s="255">
        <v>100</v>
      </c>
      <c r="AA155" s="255">
        <v>100</v>
      </c>
      <c r="AB155" s="255">
        <v>100</v>
      </c>
      <c r="AC155" s="255">
        <v>100</v>
      </c>
      <c r="AD155" s="255">
        <v>100</v>
      </c>
      <c r="AE155" s="255">
        <v>100</v>
      </c>
      <c r="AF155" s="255">
        <v>100</v>
      </c>
      <c r="AG155" s="255">
        <v>100</v>
      </c>
      <c r="AH155" s="255">
        <v>100</v>
      </c>
      <c r="AI155" s="255">
        <v>100</v>
      </c>
      <c r="AN155" s="1"/>
    </row>
    <row r="156" spans="2:40" hidden="1" x14ac:dyDescent="0.25">
      <c r="B156" s="153"/>
      <c r="D156" s="142"/>
      <c r="E156" s="282" t="s">
        <v>206</v>
      </c>
      <c r="F156" s="143" t="s">
        <v>22</v>
      </c>
      <c r="G156" s="255">
        <v>100</v>
      </c>
      <c r="H156" s="255">
        <v>100</v>
      </c>
      <c r="I156" s="255">
        <v>100</v>
      </c>
      <c r="J156" s="255">
        <v>100</v>
      </c>
      <c r="K156" s="255">
        <v>100</v>
      </c>
      <c r="L156" s="255">
        <v>100</v>
      </c>
      <c r="M156" s="255">
        <v>100</v>
      </c>
      <c r="N156" s="255">
        <v>100</v>
      </c>
      <c r="O156" s="255">
        <v>100</v>
      </c>
      <c r="P156" s="255">
        <v>100</v>
      </c>
      <c r="Q156" s="255">
        <v>100</v>
      </c>
      <c r="R156" s="255">
        <v>100</v>
      </c>
      <c r="S156" s="255">
        <v>100</v>
      </c>
      <c r="T156" s="255">
        <v>100</v>
      </c>
      <c r="U156" s="255">
        <v>100</v>
      </c>
      <c r="V156" s="255">
        <v>100</v>
      </c>
      <c r="W156" s="255">
        <v>100</v>
      </c>
      <c r="X156" s="255">
        <v>100</v>
      </c>
      <c r="Y156" s="255">
        <v>100</v>
      </c>
      <c r="Z156" s="255">
        <v>100</v>
      </c>
      <c r="AA156" s="255">
        <v>100</v>
      </c>
      <c r="AB156" s="255">
        <v>100</v>
      </c>
      <c r="AC156" s="255">
        <v>100</v>
      </c>
      <c r="AD156" s="255">
        <v>100</v>
      </c>
      <c r="AE156" s="255">
        <v>100</v>
      </c>
      <c r="AF156" s="255">
        <v>100</v>
      </c>
      <c r="AG156" s="255">
        <v>100</v>
      </c>
      <c r="AH156" s="255">
        <v>100</v>
      </c>
      <c r="AI156" s="255">
        <v>100</v>
      </c>
      <c r="AN156" s="1"/>
    </row>
    <row r="157" spans="2:40" hidden="1" x14ac:dyDescent="0.25">
      <c r="B157" s="153"/>
      <c r="D157" s="142"/>
      <c r="E157" s="283" t="s">
        <v>206</v>
      </c>
      <c r="F157" s="143" t="s">
        <v>129</v>
      </c>
      <c r="G157" s="255">
        <v>100</v>
      </c>
      <c r="H157" s="255">
        <v>100</v>
      </c>
      <c r="I157" s="255">
        <v>100</v>
      </c>
      <c r="J157" s="255">
        <v>100</v>
      </c>
      <c r="K157" s="255">
        <v>100</v>
      </c>
      <c r="L157" s="255">
        <v>100</v>
      </c>
      <c r="M157" s="255">
        <v>100</v>
      </c>
      <c r="N157" s="255">
        <v>100</v>
      </c>
      <c r="O157" s="255">
        <v>100</v>
      </c>
      <c r="P157" s="255">
        <v>100</v>
      </c>
      <c r="Q157" s="255">
        <v>100</v>
      </c>
      <c r="R157" s="255">
        <v>100</v>
      </c>
      <c r="S157" s="255">
        <v>100</v>
      </c>
      <c r="T157" s="255">
        <v>100</v>
      </c>
      <c r="U157" s="255">
        <v>100</v>
      </c>
      <c r="V157" s="255">
        <v>100</v>
      </c>
      <c r="W157" s="255">
        <v>100</v>
      </c>
      <c r="X157" s="255">
        <v>100</v>
      </c>
      <c r="Y157" s="255">
        <v>100</v>
      </c>
      <c r="Z157" s="255">
        <v>100</v>
      </c>
      <c r="AA157" s="255">
        <v>100</v>
      </c>
      <c r="AB157" s="255">
        <v>100</v>
      </c>
      <c r="AC157" s="255">
        <v>100</v>
      </c>
      <c r="AD157" s="255">
        <v>100</v>
      </c>
      <c r="AE157" s="255">
        <v>100</v>
      </c>
      <c r="AF157" s="255">
        <v>100</v>
      </c>
      <c r="AG157" s="255">
        <v>100</v>
      </c>
      <c r="AH157" s="255">
        <v>100</v>
      </c>
      <c r="AI157" s="255">
        <v>100</v>
      </c>
      <c r="AN157" s="1"/>
    </row>
    <row r="158" spans="2:40" hidden="1" x14ac:dyDescent="0.25">
      <c r="B158" s="153"/>
      <c r="D158" s="256"/>
      <c r="E158" s="280" t="s">
        <v>208</v>
      </c>
      <c r="F158" s="143" t="s">
        <v>128</v>
      </c>
      <c r="G158" s="255">
        <v>100</v>
      </c>
      <c r="H158" s="255">
        <v>100</v>
      </c>
      <c r="I158" s="255">
        <v>100</v>
      </c>
      <c r="J158" s="255">
        <v>100</v>
      </c>
      <c r="K158" s="255">
        <v>100</v>
      </c>
      <c r="L158" s="255">
        <v>100</v>
      </c>
      <c r="M158" s="255">
        <v>100</v>
      </c>
      <c r="N158" s="255">
        <v>100</v>
      </c>
      <c r="O158" s="255">
        <v>100</v>
      </c>
      <c r="P158" s="255">
        <v>100</v>
      </c>
      <c r="Q158" s="255">
        <v>100</v>
      </c>
      <c r="R158" s="255">
        <v>100</v>
      </c>
      <c r="S158" s="255">
        <v>100</v>
      </c>
      <c r="T158" s="255">
        <v>100</v>
      </c>
      <c r="U158" s="255">
        <v>100</v>
      </c>
      <c r="V158" s="255">
        <v>100</v>
      </c>
      <c r="W158" s="255">
        <v>100</v>
      </c>
      <c r="X158" s="255">
        <v>100</v>
      </c>
      <c r="Y158" s="255">
        <v>100</v>
      </c>
      <c r="Z158" s="255">
        <v>100</v>
      </c>
      <c r="AA158" s="255">
        <v>100</v>
      </c>
      <c r="AB158" s="255">
        <v>100</v>
      </c>
      <c r="AC158" s="255">
        <v>100</v>
      </c>
      <c r="AD158" s="255">
        <v>100</v>
      </c>
      <c r="AE158" s="255">
        <v>100</v>
      </c>
      <c r="AF158" s="255">
        <v>100</v>
      </c>
      <c r="AG158" s="255">
        <v>100</v>
      </c>
      <c r="AH158" s="255">
        <v>100</v>
      </c>
      <c r="AI158" s="255">
        <v>100</v>
      </c>
    </row>
    <row r="159" spans="2:40" hidden="1" x14ac:dyDescent="0.25">
      <c r="B159" s="153"/>
      <c r="D159" s="256"/>
      <c r="E159" s="280" t="s">
        <v>208</v>
      </c>
      <c r="F159" s="143" t="s">
        <v>22</v>
      </c>
      <c r="G159" s="255">
        <v>100</v>
      </c>
      <c r="H159" s="255">
        <v>100</v>
      </c>
      <c r="I159" s="255">
        <v>100</v>
      </c>
      <c r="J159" s="255">
        <v>100</v>
      </c>
      <c r="K159" s="255">
        <v>100</v>
      </c>
      <c r="L159" s="255">
        <v>100</v>
      </c>
      <c r="M159" s="255">
        <v>100</v>
      </c>
      <c r="N159" s="255">
        <v>100</v>
      </c>
      <c r="O159" s="255">
        <v>100</v>
      </c>
      <c r="P159" s="255">
        <v>100</v>
      </c>
      <c r="Q159" s="255">
        <v>100</v>
      </c>
      <c r="R159" s="255">
        <v>100</v>
      </c>
      <c r="S159" s="255">
        <v>100</v>
      </c>
      <c r="T159" s="255">
        <v>100</v>
      </c>
      <c r="U159" s="255">
        <v>100</v>
      </c>
      <c r="V159" s="255">
        <v>100</v>
      </c>
      <c r="W159" s="255">
        <v>100</v>
      </c>
      <c r="X159" s="255">
        <v>100</v>
      </c>
      <c r="Y159" s="255">
        <v>100</v>
      </c>
      <c r="Z159" s="255">
        <v>100</v>
      </c>
      <c r="AA159" s="255">
        <v>100</v>
      </c>
      <c r="AB159" s="255">
        <v>100</v>
      </c>
      <c r="AC159" s="255">
        <v>100</v>
      </c>
      <c r="AD159" s="255">
        <v>100</v>
      </c>
      <c r="AE159" s="255">
        <v>100</v>
      </c>
      <c r="AF159" s="255">
        <v>100</v>
      </c>
      <c r="AG159" s="255">
        <v>100</v>
      </c>
      <c r="AH159" s="255">
        <v>100</v>
      </c>
      <c r="AI159" s="255">
        <v>100</v>
      </c>
    </row>
    <row r="160" spans="2:40" hidden="1" x14ac:dyDescent="0.25">
      <c r="B160" s="153"/>
      <c r="D160" s="256"/>
      <c r="E160" s="280" t="s">
        <v>208</v>
      </c>
      <c r="F160" s="143" t="s">
        <v>129</v>
      </c>
      <c r="G160" s="255">
        <v>100</v>
      </c>
      <c r="H160" s="255">
        <v>100</v>
      </c>
      <c r="I160" s="255">
        <v>100</v>
      </c>
      <c r="J160" s="255">
        <v>100</v>
      </c>
      <c r="K160" s="255">
        <v>100</v>
      </c>
      <c r="L160" s="255">
        <v>100</v>
      </c>
      <c r="M160" s="255">
        <v>100</v>
      </c>
      <c r="N160" s="255">
        <v>100</v>
      </c>
      <c r="O160" s="255">
        <v>100</v>
      </c>
      <c r="P160" s="255">
        <v>100</v>
      </c>
      <c r="Q160" s="255">
        <v>100</v>
      </c>
      <c r="R160" s="255">
        <v>100</v>
      </c>
      <c r="S160" s="255">
        <v>100</v>
      </c>
      <c r="T160" s="255">
        <v>100</v>
      </c>
      <c r="U160" s="255">
        <v>100</v>
      </c>
      <c r="V160" s="255">
        <v>100</v>
      </c>
      <c r="W160" s="255">
        <v>100</v>
      </c>
      <c r="X160" s="255">
        <v>100</v>
      </c>
      <c r="Y160" s="255">
        <v>100</v>
      </c>
      <c r="Z160" s="255">
        <v>100</v>
      </c>
      <c r="AA160" s="255">
        <v>100</v>
      </c>
      <c r="AB160" s="255">
        <v>100</v>
      </c>
      <c r="AC160" s="255">
        <v>100</v>
      </c>
      <c r="AD160" s="255">
        <v>100</v>
      </c>
      <c r="AE160" s="255">
        <v>100</v>
      </c>
      <c r="AF160" s="255">
        <v>100</v>
      </c>
      <c r="AG160" s="255">
        <v>100</v>
      </c>
      <c r="AH160" s="255">
        <v>100</v>
      </c>
      <c r="AI160" s="255">
        <v>100</v>
      </c>
      <c r="AJ160" s="257"/>
      <c r="AK160" s="257"/>
    </row>
    <row r="161" spans="2:37" hidden="1" x14ac:dyDescent="0.25">
      <c r="B161" s="153"/>
      <c r="D161" s="256"/>
      <c r="E161" s="280" t="s">
        <v>210</v>
      </c>
      <c r="F161" s="143" t="s">
        <v>128</v>
      </c>
      <c r="G161" s="255">
        <v>100</v>
      </c>
      <c r="H161" s="255">
        <v>100</v>
      </c>
      <c r="I161" s="255">
        <v>100</v>
      </c>
      <c r="J161" s="255">
        <v>100</v>
      </c>
      <c r="K161" s="255">
        <v>100</v>
      </c>
      <c r="L161" s="255">
        <v>100</v>
      </c>
      <c r="M161" s="255">
        <v>100</v>
      </c>
      <c r="N161" s="255">
        <v>100</v>
      </c>
      <c r="O161" s="255">
        <v>100</v>
      </c>
      <c r="P161" s="255">
        <v>100</v>
      </c>
      <c r="Q161" s="255">
        <v>100</v>
      </c>
      <c r="R161" s="255">
        <v>100</v>
      </c>
      <c r="S161" s="255">
        <v>100</v>
      </c>
      <c r="T161" s="255">
        <v>100</v>
      </c>
      <c r="U161" s="255">
        <v>100</v>
      </c>
      <c r="V161" s="255">
        <v>100</v>
      </c>
      <c r="W161" s="255">
        <v>100</v>
      </c>
      <c r="X161" s="255">
        <v>100</v>
      </c>
      <c r="Y161" s="255">
        <v>100</v>
      </c>
      <c r="Z161" s="255">
        <v>100</v>
      </c>
      <c r="AA161" s="255">
        <v>100</v>
      </c>
      <c r="AB161" s="255">
        <v>100</v>
      </c>
      <c r="AC161" s="255">
        <v>100</v>
      </c>
      <c r="AD161" s="255">
        <v>100</v>
      </c>
      <c r="AE161" s="255">
        <v>100</v>
      </c>
      <c r="AF161" s="255">
        <v>100</v>
      </c>
      <c r="AG161" s="255">
        <v>100</v>
      </c>
      <c r="AH161" s="255">
        <v>100</v>
      </c>
      <c r="AI161" s="255">
        <v>100</v>
      </c>
      <c r="AJ161" s="257"/>
      <c r="AK161" s="257"/>
    </row>
    <row r="162" spans="2:37" hidden="1" x14ac:dyDescent="0.25">
      <c r="B162" s="153"/>
      <c r="D162" s="256"/>
      <c r="E162" s="280" t="s">
        <v>210</v>
      </c>
      <c r="F162" s="143" t="s">
        <v>22</v>
      </c>
      <c r="G162" s="255">
        <v>100</v>
      </c>
      <c r="H162" s="255">
        <v>100</v>
      </c>
      <c r="I162" s="255">
        <v>100</v>
      </c>
      <c r="J162" s="255">
        <v>100</v>
      </c>
      <c r="K162" s="255">
        <v>100</v>
      </c>
      <c r="L162" s="255">
        <v>100</v>
      </c>
      <c r="M162" s="255">
        <v>100</v>
      </c>
      <c r="N162" s="255">
        <v>100</v>
      </c>
      <c r="O162" s="255">
        <v>100</v>
      </c>
      <c r="P162" s="255">
        <v>100</v>
      </c>
      <c r="Q162" s="255">
        <v>100</v>
      </c>
      <c r="R162" s="255">
        <v>100</v>
      </c>
      <c r="S162" s="255">
        <v>100</v>
      </c>
      <c r="T162" s="255">
        <v>100</v>
      </c>
      <c r="U162" s="255">
        <v>100</v>
      </c>
      <c r="V162" s="255">
        <v>100</v>
      </c>
      <c r="W162" s="255">
        <v>100</v>
      </c>
      <c r="X162" s="255">
        <v>100</v>
      </c>
      <c r="Y162" s="255">
        <v>100</v>
      </c>
      <c r="Z162" s="255">
        <v>100</v>
      </c>
      <c r="AA162" s="255">
        <v>100</v>
      </c>
      <c r="AB162" s="255">
        <v>100</v>
      </c>
      <c r="AC162" s="255">
        <v>100</v>
      </c>
      <c r="AD162" s="255">
        <v>100</v>
      </c>
      <c r="AE162" s="255">
        <v>100</v>
      </c>
      <c r="AF162" s="255">
        <v>100</v>
      </c>
      <c r="AG162" s="255">
        <v>100</v>
      </c>
      <c r="AH162" s="255">
        <v>100</v>
      </c>
      <c r="AI162" s="255">
        <v>100</v>
      </c>
      <c r="AJ162" s="257"/>
      <c r="AK162" s="257"/>
    </row>
    <row r="163" spans="2:37" hidden="1" x14ac:dyDescent="0.25">
      <c r="B163" s="153"/>
      <c r="D163" s="256"/>
      <c r="E163" s="280" t="s">
        <v>210</v>
      </c>
      <c r="F163" s="143" t="s">
        <v>129</v>
      </c>
      <c r="G163" s="255">
        <v>100</v>
      </c>
      <c r="H163" s="255">
        <v>100</v>
      </c>
      <c r="I163" s="255">
        <v>100</v>
      </c>
      <c r="J163" s="255">
        <v>100</v>
      </c>
      <c r="K163" s="255">
        <v>100</v>
      </c>
      <c r="L163" s="255">
        <v>100</v>
      </c>
      <c r="M163" s="255">
        <v>100</v>
      </c>
      <c r="N163" s="255">
        <v>100</v>
      </c>
      <c r="O163" s="255">
        <v>100</v>
      </c>
      <c r="P163" s="255">
        <v>100</v>
      </c>
      <c r="Q163" s="255">
        <v>100</v>
      </c>
      <c r="R163" s="255">
        <v>100</v>
      </c>
      <c r="S163" s="255">
        <v>100</v>
      </c>
      <c r="T163" s="255">
        <v>100</v>
      </c>
      <c r="U163" s="255">
        <v>100</v>
      </c>
      <c r="V163" s="255">
        <v>100</v>
      </c>
      <c r="W163" s="255">
        <v>100</v>
      </c>
      <c r="X163" s="255">
        <v>100</v>
      </c>
      <c r="Y163" s="255">
        <v>100</v>
      </c>
      <c r="Z163" s="255">
        <v>100</v>
      </c>
      <c r="AA163" s="255">
        <v>100</v>
      </c>
      <c r="AB163" s="255">
        <v>100</v>
      </c>
      <c r="AC163" s="255">
        <v>100</v>
      </c>
      <c r="AD163" s="255">
        <v>100</v>
      </c>
      <c r="AE163" s="255">
        <v>100</v>
      </c>
      <c r="AF163" s="255">
        <v>100</v>
      </c>
      <c r="AG163" s="255">
        <v>100</v>
      </c>
      <c r="AH163" s="255">
        <v>100</v>
      </c>
      <c r="AI163" s="255">
        <v>100</v>
      </c>
      <c r="AJ163" s="257"/>
      <c r="AK163" s="257"/>
    </row>
    <row r="164" spans="2:37" hidden="1" x14ac:dyDescent="0.25">
      <c r="B164" s="153"/>
      <c r="D164" s="256"/>
      <c r="E164" s="280" t="s">
        <v>212</v>
      </c>
      <c r="F164" s="143" t="s">
        <v>128</v>
      </c>
      <c r="G164" s="255">
        <v>100</v>
      </c>
      <c r="H164" s="255">
        <v>100</v>
      </c>
      <c r="I164" s="255">
        <v>100</v>
      </c>
      <c r="J164" s="255">
        <v>100</v>
      </c>
      <c r="K164" s="255">
        <v>100</v>
      </c>
      <c r="L164" s="255">
        <v>100</v>
      </c>
      <c r="M164" s="255">
        <v>100</v>
      </c>
      <c r="N164" s="255">
        <v>100</v>
      </c>
      <c r="O164" s="255">
        <v>100</v>
      </c>
      <c r="P164" s="255">
        <v>100</v>
      </c>
      <c r="Q164" s="255">
        <v>100</v>
      </c>
      <c r="R164" s="255">
        <v>100</v>
      </c>
      <c r="S164" s="255">
        <v>100</v>
      </c>
      <c r="T164" s="255">
        <v>100</v>
      </c>
      <c r="U164" s="255">
        <v>100</v>
      </c>
      <c r="V164" s="255">
        <v>100</v>
      </c>
      <c r="W164" s="255">
        <v>100</v>
      </c>
      <c r="X164" s="255">
        <v>100</v>
      </c>
      <c r="Y164" s="255">
        <v>100</v>
      </c>
      <c r="Z164" s="255">
        <v>100</v>
      </c>
      <c r="AA164" s="255">
        <v>100</v>
      </c>
      <c r="AB164" s="255">
        <v>100</v>
      </c>
      <c r="AC164" s="255">
        <v>100</v>
      </c>
      <c r="AD164" s="255">
        <v>100</v>
      </c>
      <c r="AE164" s="255">
        <v>100</v>
      </c>
      <c r="AF164" s="255">
        <v>100</v>
      </c>
      <c r="AG164" s="255">
        <v>100</v>
      </c>
      <c r="AH164" s="255">
        <v>100</v>
      </c>
      <c r="AI164" s="255">
        <v>100</v>
      </c>
      <c r="AJ164" s="257"/>
      <c r="AK164" s="257"/>
    </row>
    <row r="165" spans="2:37" hidden="1" x14ac:dyDescent="0.25">
      <c r="B165" s="153"/>
      <c r="D165" s="256"/>
      <c r="E165" s="280" t="s">
        <v>212</v>
      </c>
      <c r="F165" s="143" t="s">
        <v>22</v>
      </c>
      <c r="G165" s="255">
        <v>100</v>
      </c>
      <c r="H165" s="255">
        <v>100</v>
      </c>
      <c r="I165" s="255">
        <v>100</v>
      </c>
      <c r="J165" s="255">
        <v>100</v>
      </c>
      <c r="K165" s="255">
        <v>100</v>
      </c>
      <c r="L165" s="255">
        <v>100</v>
      </c>
      <c r="M165" s="255">
        <v>100</v>
      </c>
      <c r="N165" s="255">
        <v>100</v>
      </c>
      <c r="O165" s="255">
        <v>100</v>
      </c>
      <c r="P165" s="255">
        <v>100</v>
      </c>
      <c r="Q165" s="255">
        <v>100</v>
      </c>
      <c r="R165" s="255">
        <v>100</v>
      </c>
      <c r="S165" s="255">
        <v>100</v>
      </c>
      <c r="T165" s="255">
        <v>100</v>
      </c>
      <c r="U165" s="255">
        <v>100</v>
      </c>
      <c r="V165" s="255">
        <v>100</v>
      </c>
      <c r="W165" s="255">
        <v>100</v>
      </c>
      <c r="X165" s="255">
        <v>100</v>
      </c>
      <c r="Y165" s="255">
        <v>100</v>
      </c>
      <c r="Z165" s="255">
        <v>100</v>
      </c>
      <c r="AA165" s="255">
        <v>100</v>
      </c>
      <c r="AB165" s="255">
        <v>100</v>
      </c>
      <c r="AC165" s="255">
        <v>100</v>
      </c>
      <c r="AD165" s="255">
        <v>100</v>
      </c>
      <c r="AE165" s="255">
        <v>100</v>
      </c>
      <c r="AF165" s="255">
        <v>100</v>
      </c>
      <c r="AG165" s="255">
        <v>100</v>
      </c>
      <c r="AH165" s="255">
        <v>100</v>
      </c>
      <c r="AI165" s="255">
        <v>100</v>
      </c>
      <c r="AJ165" s="257"/>
      <c r="AK165" s="257"/>
    </row>
    <row r="166" spans="2:37" hidden="1" x14ac:dyDescent="0.25">
      <c r="B166" s="153"/>
      <c r="D166" s="256"/>
      <c r="E166" s="280" t="s">
        <v>212</v>
      </c>
      <c r="F166" s="143" t="s">
        <v>129</v>
      </c>
      <c r="G166" s="255">
        <v>100</v>
      </c>
      <c r="H166" s="255">
        <v>100</v>
      </c>
      <c r="I166" s="255">
        <v>100</v>
      </c>
      <c r="J166" s="255">
        <v>100</v>
      </c>
      <c r="K166" s="255">
        <v>100</v>
      </c>
      <c r="L166" s="255">
        <v>100</v>
      </c>
      <c r="M166" s="255">
        <v>100</v>
      </c>
      <c r="N166" s="255">
        <v>100</v>
      </c>
      <c r="O166" s="255">
        <v>100</v>
      </c>
      <c r="P166" s="255">
        <v>100</v>
      </c>
      <c r="Q166" s="255">
        <v>100</v>
      </c>
      <c r="R166" s="255">
        <v>100</v>
      </c>
      <c r="S166" s="255">
        <v>100</v>
      </c>
      <c r="T166" s="255">
        <v>100</v>
      </c>
      <c r="U166" s="255">
        <v>100</v>
      </c>
      <c r="V166" s="255">
        <v>100</v>
      </c>
      <c r="W166" s="255">
        <v>100</v>
      </c>
      <c r="X166" s="255">
        <v>100</v>
      </c>
      <c r="Y166" s="255">
        <v>100</v>
      </c>
      <c r="Z166" s="255">
        <v>100</v>
      </c>
      <c r="AA166" s="255">
        <v>100</v>
      </c>
      <c r="AB166" s="255">
        <v>100</v>
      </c>
      <c r="AC166" s="255">
        <v>100</v>
      </c>
      <c r="AD166" s="255">
        <v>100</v>
      </c>
      <c r="AE166" s="255">
        <v>100</v>
      </c>
      <c r="AF166" s="255">
        <v>100</v>
      </c>
      <c r="AG166" s="255">
        <v>100</v>
      </c>
      <c r="AH166" s="255">
        <v>100</v>
      </c>
      <c r="AI166" s="255">
        <v>100</v>
      </c>
      <c r="AJ166" s="257"/>
      <c r="AK166" s="257"/>
    </row>
    <row r="167" spans="2:37" hidden="1" x14ac:dyDescent="0.25">
      <c r="B167" s="153"/>
      <c r="D167" s="256"/>
      <c r="E167" s="280" t="s">
        <v>214</v>
      </c>
      <c r="F167" s="143" t="s">
        <v>128</v>
      </c>
      <c r="G167" s="255">
        <v>100</v>
      </c>
      <c r="H167" s="255">
        <v>100</v>
      </c>
      <c r="I167" s="255">
        <v>100</v>
      </c>
      <c r="J167" s="255">
        <v>100</v>
      </c>
      <c r="K167" s="255">
        <v>100</v>
      </c>
      <c r="L167" s="255">
        <v>100</v>
      </c>
      <c r="M167" s="255">
        <v>100</v>
      </c>
      <c r="N167" s="255">
        <v>100</v>
      </c>
      <c r="O167" s="255">
        <v>100</v>
      </c>
      <c r="P167" s="255">
        <v>100</v>
      </c>
      <c r="Q167" s="255">
        <v>100</v>
      </c>
      <c r="R167" s="255">
        <v>100</v>
      </c>
      <c r="S167" s="255">
        <v>100</v>
      </c>
      <c r="T167" s="255">
        <v>100</v>
      </c>
      <c r="U167" s="255">
        <v>100</v>
      </c>
      <c r="V167" s="255">
        <v>100</v>
      </c>
      <c r="W167" s="255">
        <v>100</v>
      </c>
      <c r="X167" s="255">
        <v>100</v>
      </c>
      <c r="Y167" s="255">
        <v>100</v>
      </c>
      <c r="Z167" s="255">
        <v>100</v>
      </c>
      <c r="AA167" s="255">
        <v>100</v>
      </c>
      <c r="AB167" s="255">
        <v>100</v>
      </c>
      <c r="AC167" s="255">
        <v>100</v>
      </c>
      <c r="AD167" s="255">
        <v>100</v>
      </c>
      <c r="AE167" s="255">
        <v>100</v>
      </c>
      <c r="AF167" s="255">
        <v>100</v>
      </c>
      <c r="AG167" s="255">
        <v>100</v>
      </c>
      <c r="AH167" s="255">
        <v>100</v>
      </c>
      <c r="AI167" s="255">
        <v>100</v>
      </c>
      <c r="AJ167" s="257"/>
      <c r="AK167" s="257"/>
    </row>
    <row r="168" spans="2:37" hidden="1" x14ac:dyDescent="0.25">
      <c r="B168" s="153"/>
      <c r="D168" s="256"/>
      <c r="E168" s="280" t="s">
        <v>214</v>
      </c>
      <c r="F168" s="143" t="s">
        <v>22</v>
      </c>
      <c r="G168" s="255">
        <v>100</v>
      </c>
      <c r="H168" s="255">
        <v>100</v>
      </c>
      <c r="I168" s="255">
        <v>100</v>
      </c>
      <c r="J168" s="255">
        <v>100</v>
      </c>
      <c r="K168" s="255">
        <v>100</v>
      </c>
      <c r="L168" s="255">
        <v>100</v>
      </c>
      <c r="M168" s="255">
        <v>100</v>
      </c>
      <c r="N168" s="255">
        <v>100</v>
      </c>
      <c r="O168" s="255">
        <v>100</v>
      </c>
      <c r="P168" s="255">
        <v>100</v>
      </c>
      <c r="Q168" s="255">
        <v>100</v>
      </c>
      <c r="R168" s="255">
        <v>100</v>
      </c>
      <c r="S168" s="255">
        <v>100</v>
      </c>
      <c r="T168" s="255">
        <v>100</v>
      </c>
      <c r="U168" s="255">
        <v>100</v>
      </c>
      <c r="V168" s="255">
        <v>100</v>
      </c>
      <c r="W168" s="255">
        <v>100</v>
      </c>
      <c r="X168" s="255">
        <v>100</v>
      </c>
      <c r="Y168" s="255">
        <v>100</v>
      </c>
      <c r="Z168" s="255">
        <v>100</v>
      </c>
      <c r="AA168" s="255">
        <v>100</v>
      </c>
      <c r="AB168" s="255">
        <v>100</v>
      </c>
      <c r="AC168" s="255">
        <v>100</v>
      </c>
      <c r="AD168" s="255">
        <v>100</v>
      </c>
      <c r="AE168" s="255">
        <v>100</v>
      </c>
      <c r="AF168" s="255">
        <v>100</v>
      </c>
      <c r="AG168" s="255">
        <v>100</v>
      </c>
      <c r="AH168" s="255">
        <v>100</v>
      </c>
      <c r="AI168" s="255">
        <v>100</v>
      </c>
      <c r="AJ168" s="257"/>
      <c r="AK168" s="257"/>
    </row>
    <row r="169" spans="2:37" hidden="1" x14ac:dyDescent="0.25">
      <c r="B169" s="153"/>
      <c r="D169" s="256"/>
      <c r="E169" s="280" t="s">
        <v>214</v>
      </c>
      <c r="F169" s="143" t="s">
        <v>129</v>
      </c>
      <c r="G169" s="255">
        <v>100</v>
      </c>
      <c r="H169" s="255">
        <v>100</v>
      </c>
      <c r="I169" s="255">
        <v>100</v>
      </c>
      <c r="J169" s="255">
        <v>100</v>
      </c>
      <c r="K169" s="255">
        <v>100</v>
      </c>
      <c r="L169" s="255">
        <v>100</v>
      </c>
      <c r="M169" s="255">
        <v>100</v>
      </c>
      <c r="N169" s="255">
        <v>100</v>
      </c>
      <c r="O169" s="255">
        <v>100</v>
      </c>
      <c r="P169" s="255">
        <v>100</v>
      </c>
      <c r="Q169" s="255">
        <v>100</v>
      </c>
      <c r="R169" s="255">
        <v>100</v>
      </c>
      <c r="S169" s="255">
        <v>100</v>
      </c>
      <c r="T169" s="255">
        <v>100</v>
      </c>
      <c r="U169" s="255">
        <v>100</v>
      </c>
      <c r="V169" s="255">
        <v>100</v>
      </c>
      <c r="W169" s="255">
        <v>100</v>
      </c>
      <c r="X169" s="255">
        <v>100</v>
      </c>
      <c r="Y169" s="255">
        <v>100</v>
      </c>
      <c r="Z169" s="255">
        <v>100</v>
      </c>
      <c r="AA169" s="255">
        <v>100</v>
      </c>
      <c r="AB169" s="255">
        <v>100</v>
      </c>
      <c r="AC169" s="255">
        <v>100</v>
      </c>
      <c r="AD169" s="255">
        <v>100</v>
      </c>
      <c r="AE169" s="255">
        <v>100</v>
      </c>
      <c r="AF169" s="255">
        <v>100</v>
      </c>
      <c r="AG169" s="255">
        <v>100</v>
      </c>
      <c r="AH169" s="255">
        <v>100</v>
      </c>
      <c r="AI169" s="255">
        <v>100</v>
      </c>
      <c r="AJ169" s="257"/>
      <c r="AK169" s="257"/>
    </row>
    <row r="170" spans="2:37" hidden="1" x14ac:dyDescent="0.25">
      <c r="B170" s="153"/>
    </row>
    <row r="171" spans="2:37" ht="15" hidden="1" customHeight="1" x14ac:dyDescent="0.25">
      <c r="B171" s="153"/>
      <c r="G171" s="1">
        <v>2022</v>
      </c>
      <c r="H171" s="1">
        <v>2023</v>
      </c>
      <c r="I171" s="1">
        <v>2024</v>
      </c>
      <c r="J171" s="1">
        <v>2025</v>
      </c>
      <c r="K171" s="1">
        <v>2026</v>
      </c>
      <c r="L171" s="1">
        <v>2027</v>
      </c>
      <c r="M171" s="1">
        <v>2028</v>
      </c>
      <c r="N171" s="1">
        <v>2029</v>
      </c>
      <c r="O171" s="1">
        <v>2030</v>
      </c>
      <c r="P171" s="1">
        <v>2031</v>
      </c>
      <c r="Q171" s="1">
        <v>2032</v>
      </c>
      <c r="R171" s="1">
        <v>2033</v>
      </c>
      <c r="S171" s="1">
        <v>2034</v>
      </c>
      <c r="T171" s="1">
        <v>2035</v>
      </c>
      <c r="U171" s="1">
        <v>2036</v>
      </c>
      <c r="V171" s="1">
        <v>2037</v>
      </c>
      <c r="W171" s="1">
        <v>2038</v>
      </c>
      <c r="X171" s="1">
        <v>2039</v>
      </c>
      <c r="Y171" s="1">
        <v>2040</v>
      </c>
      <c r="Z171" s="1">
        <v>2041</v>
      </c>
      <c r="AA171" s="1">
        <v>2042</v>
      </c>
      <c r="AB171" s="1">
        <v>2043</v>
      </c>
      <c r="AC171" s="1">
        <v>2044</v>
      </c>
      <c r="AD171" s="1">
        <v>2045</v>
      </c>
      <c r="AE171" s="1">
        <v>2046</v>
      </c>
      <c r="AF171" s="1">
        <v>2047</v>
      </c>
      <c r="AG171" s="1">
        <v>2048</v>
      </c>
      <c r="AH171" s="1">
        <v>2049</v>
      </c>
      <c r="AI171" s="1">
        <v>2050</v>
      </c>
    </row>
    <row r="172" spans="2:37" hidden="1" x14ac:dyDescent="0.25">
      <c r="B172" s="153"/>
      <c r="D172" s="254" t="s">
        <v>220</v>
      </c>
      <c r="E172" s="280" t="s">
        <v>206</v>
      </c>
      <c r="F172" s="143" t="s">
        <v>128</v>
      </c>
      <c r="G172" s="284">
        <v>0.85</v>
      </c>
      <c r="H172" s="284">
        <v>0.85</v>
      </c>
      <c r="I172" s="284">
        <v>0.85</v>
      </c>
      <c r="J172" s="284">
        <v>0.85</v>
      </c>
      <c r="K172" s="284">
        <v>0.85</v>
      </c>
      <c r="L172" s="284">
        <v>0.85</v>
      </c>
      <c r="M172" s="284">
        <v>0.85</v>
      </c>
      <c r="N172" s="284">
        <v>0.85</v>
      </c>
      <c r="O172" s="284">
        <v>0.85</v>
      </c>
      <c r="P172" s="284">
        <v>0.85</v>
      </c>
      <c r="Q172" s="284">
        <v>0.85</v>
      </c>
      <c r="R172" s="284">
        <v>0.85</v>
      </c>
      <c r="S172" s="284">
        <v>0.85</v>
      </c>
      <c r="T172" s="284">
        <v>0.85</v>
      </c>
      <c r="U172" s="284">
        <v>0.85</v>
      </c>
      <c r="V172" s="284">
        <v>0.85</v>
      </c>
      <c r="W172" s="284">
        <v>0.85</v>
      </c>
      <c r="X172" s="284">
        <v>0.85</v>
      </c>
      <c r="Y172" s="284">
        <v>0.85</v>
      </c>
      <c r="Z172" s="284">
        <v>0.85</v>
      </c>
      <c r="AA172" s="284">
        <v>0.85</v>
      </c>
      <c r="AB172" s="284">
        <v>0.85</v>
      </c>
      <c r="AC172" s="284">
        <v>0.85</v>
      </c>
      <c r="AD172" s="284">
        <v>0.85</v>
      </c>
      <c r="AE172" s="284">
        <v>0.85</v>
      </c>
      <c r="AF172" s="284">
        <v>0.85</v>
      </c>
      <c r="AG172" s="284">
        <v>0.85</v>
      </c>
      <c r="AH172" s="284">
        <v>0.85</v>
      </c>
      <c r="AI172" s="284">
        <v>0.85</v>
      </c>
    </row>
    <row r="173" spans="2:37" x14ac:dyDescent="0.25">
      <c r="B173" s="153"/>
      <c r="D173" s="142"/>
      <c r="E173" s="282" t="s">
        <v>206</v>
      </c>
      <c r="F173" s="143" t="s">
        <v>22</v>
      </c>
      <c r="G173" s="284">
        <v>0.85</v>
      </c>
      <c r="H173" s="284">
        <v>0.85</v>
      </c>
      <c r="I173" s="284">
        <v>0.85</v>
      </c>
      <c r="J173" s="284">
        <v>0.85</v>
      </c>
      <c r="K173" s="284">
        <v>0.85</v>
      </c>
      <c r="L173" s="284">
        <v>0.85</v>
      </c>
      <c r="M173" s="284">
        <v>0.85</v>
      </c>
      <c r="N173" s="284">
        <v>0.85</v>
      </c>
      <c r="O173" s="284">
        <v>0.85</v>
      </c>
      <c r="P173" s="284">
        <v>0.85</v>
      </c>
      <c r="Q173" s="284">
        <v>0.85</v>
      </c>
      <c r="R173" s="284">
        <v>0.85</v>
      </c>
      <c r="S173" s="284">
        <v>0.85</v>
      </c>
      <c r="T173" s="284">
        <v>0.85</v>
      </c>
      <c r="U173" s="284">
        <v>0.85</v>
      </c>
      <c r="V173" s="284">
        <v>0.85</v>
      </c>
      <c r="W173" s="284">
        <v>0.85</v>
      </c>
      <c r="X173" s="284">
        <v>0.85</v>
      </c>
      <c r="Y173" s="284">
        <v>0.85</v>
      </c>
      <c r="Z173" s="284">
        <v>0.85</v>
      </c>
      <c r="AA173" s="284">
        <v>0.85</v>
      </c>
      <c r="AB173" s="284">
        <v>0.85</v>
      </c>
      <c r="AC173" s="284">
        <v>0.85</v>
      </c>
      <c r="AD173" s="284">
        <v>0.85</v>
      </c>
      <c r="AE173" s="284">
        <v>0.85</v>
      </c>
      <c r="AF173" s="284">
        <v>0.85</v>
      </c>
      <c r="AG173" s="284">
        <v>0.85</v>
      </c>
      <c r="AH173" s="284">
        <v>0.85</v>
      </c>
      <c r="AI173" s="284">
        <v>0.85</v>
      </c>
    </row>
    <row r="174" spans="2:37" hidden="1" x14ac:dyDescent="0.25">
      <c r="B174" s="153"/>
      <c r="D174" s="142"/>
      <c r="E174" s="283" t="s">
        <v>206</v>
      </c>
      <c r="F174" s="143" t="s">
        <v>129</v>
      </c>
      <c r="G174" s="284">
        <v>0.85</v>
      </c>
      <c r="H174" s="284">
        <v>0.85</v>
      </c>
      <c r="I174" s="284">
        <v>0.85</v>
      </c>
      <c r="J174" s="284">
        <v>0.85</v>
      </c>
      <c r="K174" s="284">
        <v>0.85</v>
      </c>
      <c r="L174" s="284">
        <v>0.85</v>
      </c>
      <c r="M174" s="284">
        <v>0.85</v>
      </c>
      <c r="N174" s="284">
        <v>0.85</v>
      </c>
      <c r="O174" s="284">
        <v>0.85</v>
      </c>
      <c r="P174" s="284">
        <v>0.85</v>
      </c>
      <c r="Q174" s="284">
        <v>0.85</v>
      </c>
      <c r="R174" s="284">
        <v>0.85</v>
      </c>
      <c r="S174" s="284">
        <v>0.85</v>
      </c>
      <c r="T174" s="284">
        <v>0.85</v>
      </c>
      <c r="U174" s="284">
        <v>0.85</v>
      </c>
      <c r="V174" s="284">
        <v>0.85</v>
      </c>
      <c r="W174" s="284">
        <v>0.85</v>
      </c>
      <c r="X174" s="284">
        <v>0.85</v>
      </c>
      <c r="Y174" s="284">
        <v>0.85</v>
      </c>
      <c r="Z174" s="284">
        <v>0.85</v>
      </c>
      <c r="AA174" s="284">
        <v>0.85</v>
      </c>
      <c r="AB174" s="284">
        <v>0.85</v>
      </c>
      <c r="AC174" s="284">
        <v>0.85</v>
      </c>
      <c r="AD174" s="284">
        <v>0.85</v>
      </c>
      <c r="AE174" s="284">
        <v>0.85</v>
      </c>
      <c r="AF174" s="284">
        <v>0.85</v>
      </c>
      <c r="AG174" s="284">
        <v>0.85</v>
      </c>
      <c r="AH174" s="284">
        <v>0.85</v>
      </c>
      <c r="AI174" s="284">
        <v>0.85</v>
      </c>
    </row>
    <row r="175" spans="2:37" hidden="1" x14ac:dyDescent="0.25">
      <c r="B175" s="153"/>
      <c r="D175" s="256"/>
      <c r="E175" s="280" t="s">
        <v>208</v>
      </c>
      <c r="F175" s="143" t="s">
        <v>128</v>
      </c>
      <c r="G175" s="284">
        <v>0.85</v>
      </c>
      <c r="H175" s="284">
        <v>0.85</v>
      </c>
      <c r="I175" s="284">
        <v>0.85</v>
      </c>
      <c r="J175" s="284">
        <v>0.85</v>
      </c>
      <c r="K175" s="284">
        <v>0.85</v>
      </c>
      <c r="L175" s="284">
        <v>0.85</v>
      </c>
      <c r="M175" s="284">
        <v>0.85</v>
      </c>
      <c r="N175" s="284">
        <v>0.85</v>
      </c>
      <c r="O175" s="284">
        <v>0.85</v>
      </c>
      <c r="P175" s="284">
        <v>0.85</v>
      </c>
      <c r="Q175" s="284">
        <v>0.85</v>
      </c>
      <c r="R175" s="284">
        <v>0.85</v>
      </c>
      <c r="S175" s="284">
        <v>0.85</v>
      </c>
      <c r="T175" s="284">
        <v>0.85</v>
      </c>
      <c r="U175" s="284">
        <v>0.85</v>
      </c>
      <c r="V175" s="284">
        <v>0.85</v>
      </c>
      <c r="W175" s="284">
        <v>0.85</v>
      </c>
      <c r="X175" s="284">
        <v>0.85</v>
      </c>
      <c r="Y175" s="284">
        <v>0.85</v>
      </c>
      <c r="Z175" s="284">
        <v>0.85</v>
      </c>
      <c r="AA175" s="284">
        <v>0.85</v>
      </c>
      <c r="AB175" s="284">
        <v>0.85</v>
      </c>
      <c r="AC175" s="284">
        <v>0.85</v>
      </c>
      <c r="AD175" s="284">
        <v>0.85</v>
      </c>
      <c r="AE175" s="284">
        <v>0.85</v>
      </c>
      <c r="AF175" s="284">
        <v>0.85</v>
      </c>
      <c r="AG175" s="284">
        <v>0.85</v>
      </c>
      <c r="AH175" s="284">
        <v>0.85</v>
      </c>
      <c r="AI175" s="284">
        <v>0.85</v>
      </c>
    </row>
    <row r="176" spans="2:37" x14ac:dyDescent="0.25">
      <c r="B176" s="153"/>
      <c r="D176" s="256"/>
      <c r="E176" s="280" t="s">
        <v>208</v>
      </c>
      <c r="F176" s="143" t="s">
        <v>22</v>
      </c>
      <c r="G176" s="284">
        <v>0.85</v>
      </c>
      <c r="H176" s="284">
        <v>0.85</v>
      </c>
      <c r="I176" s="284">
        <v>0.85</v>
      </c>
      <c r="J176" s="284">
        <v>0.85</v>
      </c>
      <c r="K176" s="284">
        <v>0.85</v>
      </c>
      <c r="L176" s="284">
        <v>0.85</v>
      </c>
      <c r="M176" s="284">
        <v>0.85</v>
      </c>
      <c r="N176" s="284">
        <v>0.85</v>
      </c>
      <c r="O176" s="284">
        <v>0.85</v>
      </c>
      <c r="P176" s="284">
        <v>0.85</v>
      </c>
      <c r="Q176" s="284">
        <v>0.85</v>
      </c>
      <c r="R176" s="284">
        <v>0.85</v>
      </c>
      <c r="S176" s="284">
        <v>0.85</v>
      </c>
      <c r="T176" s="284">
        <v>0.85</v>
      </c>
      <c r="U176" s="284">
        <v>0.85</v>
      </c>
      <c r="V176" s="284">
        <v>0.85</v>
      </c>
      <c r="W176" s="284">
        <v>0.85</v>
      </c>
      <c r="X176" s="284">
        <v>0.85</v>
      </c>
      <c r="Y176" s="284">
        <v>0.85</v>
      </c>
      <c r="Z176" s="284">
        <v>0.85</v>
      </c>
      <c r="AA176" s="284">
        <v>0.85</v>
      </c>
      <c r="AB176" s="284">
        <v>0.85</v>
      </c>
      <c r="AC176" s="284">
        <v>0.85</v>
      </c>
      <c r="AD176" s="284">
        <v>0.85</v>
      </c>
      <c r="AE176" s="284">
        <v>0.85</v>
      </c>
      <c r="AF176" s="284">
        <v>0.85</v>
      </c>
      <c r="AG176" s="284">
        <v>0.85</v>
      </c>
      <c r="AH176" s="284">
        <v>0.85</v>
      </c>
      <c r="AI176" s="284">
        <v>0.85</v>
      </c>
    </row>
    <row r="177" spans="2:35" hidden="1" x14ac:dyDescent="0.25">
      <c r="B177" s="153"/>
      <c r="D177" s="256"/>
      <c r="E177" s="280" t="s">
        <v>208</v>
      </c>
      <c r="F177" s="143" t="s">
        <v>129</v>
      </c>
      <c r="G177" s="284">
        <v>0.85</v>
      </c>
      <c r="H177" s="284">
        <v>0.85</v>
      </c>
      <c r="I177" s="284">
        <v>0.85</v>
      </c>
      <c r="J177" s="284">
        <v>0.85</v>
      </c>
      <c r="K177" s="284">
        <v>0.85</v>
      </c>
      <c r="L177" s="284">
        <v>0.85</v>
      </c>
      <c r="M177" s="284">
        <v>0.85</v>
      </c>
      <c r="N177" s="284">
        <v>0.85</v>
      </c>
      <c r="O177" s="284">
        <v>0.85</v>
      </c>
      <c r="P177" s="284">
        <v>0.85</v>
      </c>
      <c r="Q177" s="284">
        <v>0.85</v>
      </c>
      <c r="R177" s="284">
        <v>0.85</v>
      </c>
      <c r="S177" s="284">
        <v>0.85</v>
      </c>
      <c r="T177" s="284">
        <v>0.85</v>
      </c>
      <c r="U177" s="284">
        <v>0.85</v>
      </c>
      <c r="V177" s="284">
        <v>0.85</v>
      </c>
      <c r="W177" s="284">
        <v>0.85</v>
      </c>
      <c r="X177" s="284">
        <v>0.85</v>
      </c>
      <c r="Y177" s="284">
        <v>0.85</v>
      </c>
      <c r="Z177" s="284">
        <v>0.85</v>
      </c>
      <c r="AA177" s="284">
        <v>0.85</v>
      </c>
      <c r="AB177" s="284">
        <v>0.85</v>
      </c>
      <c r="AC177" s="284">
        <v>0.85</v>
      </c>
      <c r="AD177" s="284">
        <v>0.85</v>
      </c>
      <c r="AE177" s="284">
        <v>0.85</v>
      </c>
      <c r="AF177" s="284">
        <v>0.85</v>
      </c>
      <c r="AG177" s="284">
        <v>0.85</v>
      </c>
      <c r="AH177" s="284">
        <v>0.85</v>
      </c>
      <c r="AI177" s="284">
        <v>0.85</v>
      </c>
    </row>
    <row r="178" spans="2:35" hidden="1" x14ac:dyDescent="0.25">
      <c r="B178" s="153"/>
      <c r="D178" s="256"/>
      <c r="E178" s="280" t="s">
        <v>210</v>
      </c>
      <c r="F178" s="143" t="s">
        <v>128</v>
      </c>
      <c r="G178" s="284">
        <v>0.85</v>
      </c>
      <c r="H178" s="284">
        <v>0.85</v>
      </c>
      <c r="I178" s="284">
        <v>0.85</v>
      </c>
      <c r="J178" s="284">
        <v>0.85</v>
      </c>
      <c r="K178" s="284">
        <v>0.85</v>
      </c>
      <c r="L178" s="284">
        <v>0.85</v>
      </c>
      <c r="M178" s="284">
        <v>0.85</v>
      </c>
      <c r="N178" s="284">
        <v>0.85</v>
      </c>
      <c r="O178" s="284">
        <v>0.85</v>
      </c>
      <c r="P178" s="284">
        <v>0.85</v>
      </c>
      <c r="Q178" s="284">
        <v>0.85</v>
      </c>
      <c r="R178" s="284">
        <v>0.85</v>
      </c>
      <c r="S178" s="284">
        <v>0.85</v>
      </c>
      <c r="T178" s="284">
        <v>0.85</v>
      </c>
      <c r="U178" s="284">
        <v>0.85</v>
      </c>
      <c r="V178" s="284">
        <v>0.85</v>
      </c>
      <c r="W178" s="284">
        <v>0.85</v>
      </c>
      <c r="X178" s="284">
        <v>0.85</v>
      </c>
      <c r="Y178" s="284">
        <v>0.85</v>
      </c>
      <c r="Z178" s="284">
        <v>0.85</v>
      </c>
      <c r="AA178" s="284">
        <v>0.85</v>
      </c>
      <c r="AB178" s="284">
        <v>0.85</v>
      </c>
      <c r="AC178" s="284">
        <v>0.85</v>
      </c>
      <c r="AD178" s="284">
        <v>0.85</v>
      </c>
      <c r="AE178" s="284">
        <v>0.85</v>
      </c>
      <c r="AF178" s="284">
        <v>0.85</v>
      </c>
      <c r="AG178" s="284">
        <v>0.85</v>
      </c>
      <c r="AH178" s="284">
        <v>0.85</v>
      </c>
      <c r="AI178" s="284">
        <v>0.85</v>
      </c>
    </row>
    <row r="179" spans="2:35" x14ac:dyDescent="0.25">
      <c r="B179" s="153"/>
      <c r="D179" s="256"/>
      <c r="E179" s="280" t="s">
        <v>210</v>
      </c>
      <c r="F179" s="143" t="s">
        <v>22</v>
      </c>
      <c r="G179" s="284">
        <v>0.85</v>
      </c>
      <c r="H179" s="284">
        <v>0.85</v>
      </c>
      <c r="I179" s="284">
        <v>0.85</v>
      </c>
      <c r="J179" s="284">
        <v>0.85</v>
      </c>
      <c r="K179" s="284">
        <v>0.85</v>
      </c>
      <c r="L179" s="284">
        <v>0.85</v>
      </c>
      <c r="M179" s="284">
        <v>0.85</v>
      </c>
      <c r="N179" s="284">
        <v>0.85</v>
      </c>
      <c r="O179" s="284">
        <v>0.85</v>
      </c>
      <c r="P179" s="284">
        <v>0.85</v>
      </c>
      <c r="Q179" s="284">
        <v>0.85</v>
      </c>
      <c r="R179" s="284">
        <v>0.85</v>
      </c>
      <c r="S179" s="284">
        <v>0.85</v>
      </c>
      <c r="T179" s="284">
        <v>0.85</v>
      </c>
      <c r="U179" s="284">
        <v>0.85</v>
      </c>
      <c r="V179" s="284">
        <v>0.85</v>
      </c>
      <c r="W179" s="284">
        <v>0.85</v>
      </c>
      <c r="X179" s="284">
        <v>0.85</v>
      </c>
      <c r="Y179" s="284">
        <v>0.85</v>
      </c>
      <c r="Z179" s="284">
        <v>0.85</v>
      </c>
      <c r="AA179" s="284">
        <v>0.85</v>
      </c>
      <c r="AB179" s="284">
        <v>0.85</v>
      </c>
      <c r="AC179" s="284">
        <v>0.85</v>
      </c>
      <c r="AD179" s="284">
        <v>0.85</v>
      </c>
      <c r="AE179" s="284">
        <v>0.85</v>
      </c>
      <c r="AF179" s="284">
        <v>0.85</v>
      </c>
      <c r="AG179" s="284">
        <v>0.85</v>
      </c>
      <c r="AH179" s="284">
        <v>0.85</v>
      </c>
      <c r="AI179" s="284">
        <v>0.85</v>
      </c>
    </row>
    <row r="180" spans="2:35" hidden="1" x14ac:dyDescent="0.25">
      <c r="B180" s="153"/>
      <c r="D180" s="256"/>
      <c r="E180" s="280" t="s">
        <v>210</v>
      </c>
      <c r="F180" s="143" t="s">
        <v>129</v>
      </c>
      <c r="G180" s="284">
        <v>0.85</v>
      </c>
      <c r="H180" s="284">
        <v>0.85</v>
      </c>
      <c r="I180" s="284">
        <v>0.85</v>
      </c>
      <c r="J180" s="284">
        <v>0.85</v>
      </c>
      <c r="K180" s="284">
        <v>0.85</v>
      </c>
      <c r="L180" s="284">
        <v>0.85</v>
      </c>
      <c r="M180" s="284">
        <v>0.85</v>
      </c>
      <c r="N180" s="284">
        <v>0.85</v>
      </c>
      <c r="O180" s="284">
        <v>0.85</v>
      </c>
      <c r="P180" s="284">
        <v>0.85</v>
      </c>
      <c r="Q180" s="284">
        <v>0.85</v>
      </c>
      <c r="R180" s="284">
        <v>0.85</v>
      </c>
      <c r="S180" s="284">
        <v>0.85</v>
      </c>
      <c r="T180" s="284">
        <v>0.85</v>
      </c>
      <c r="U180" s="284">
        <v>0.85</v>
      </c>
      <c r="V180" s="284">
        <v>0.85</v>
      </c>
      <c r="W180" s="284">
        <v>0.85</v>
      </c>
      <c r="X180" s="284">
        <v>0.85</v>
      </c>
      <c r="Y180" s="284">
        <v>0.85</v>
      </c>
      <c r="Z180" s="284">
        <v>0.85</v>
      </c>
      <c r="AA180" s="284">
        <v>0.85</v>
      </c>
      <c r="AB180" s="284">
        <v>0.85</v>
      </c>
      <c r="AC180" s="284">
        <v>0.85</v>
      </c>
      <c r="AD180" s="284">
        <v>0.85</v>
      </c>
      <c r="AE180" s="284">
        <v>0.85</v>
      </c>
      <c r="AF180" s="284">
        <v>0.85</v>
      </c>
      <c r="AG180" s="284">
        <v>0.85</v>
      </c>
      <c r="AH180" s="284">
        <v>0.85</v>
      </c>
      <c r="AI180" s="284">
        <v>0.85</v>
      </c>
    </row>
    <row r="181" spans="2:35" hidden="1" x14ac:dyDescent="0.25">
      <c r="B181" s="153"/>
      <c r="D181" s="256"/>
      <c r="E181" s="280" t="s">
        <v>212</v>
      </c>
      <c r="F181" s="143" t="s">
        <v>128</v>
      </c>
      <c r="G181" s="284">
        <v>0.85</v>
      </c>
      <c r="H181" s="284">
        <v>0.85</v>
      </c>
      <c r="I181" s="284">
        <v>0.85</v>
      </c>
      <c r="J181" s="284">
        <v>0.85</v>
      </c>
      <c r="K181" s="284">
        <v>0.85</v>
      </c>
      <c r="L181" s="284">
        <v>0.85</v>
      </c>
      <c r="M181" s="284">
        <v>0.85</v>
      </c>
      <c r="N181" s="284">
        <v>0.85</v>
      </c>
      <c r="O181" s="284">
        <v>0.85</v>
      </c>
      <c r="P181" s="284">
        <v>0.85</v>
      </c>
      <c r="Q181" s="284">
        <v>0.85</v>
      </c>
      <c r="R181" s="284">
        <v>0.85</v>
      </c>
      <c r="S181" s="284">
        <v>0.85</v>
      </c>
      <c r="T181" s="284">
        <v>0.85</v>
      </c>
      <c r="U181" s="284">
        <v>0.85</v>
      </c>
      <c r="V181" s="284">
        <v>0.85</v>
      </c>
      <c r="W181" s="284">
        <v>0.85</v>
      </c>
      <c r="X181" s="284">
        <v>0.85</v>
      </c>
      <c r="Y181" s="284">
        <v>0.85</v>
      </c>
      <c r="Z181" s="284">
        <v>0.85</v>
      </c>
      <c r="AA181" s="284">
        <v>0.85</v>
      </c>
      <c r="AB181" s="284">
        <v>0.85</v>
      </c>
      <c r="AC181" s="284">
        <v>0.85</v>
      </c>
      <c r="AD181" s="284">
        <v>0.85</v>
      </c>
      <c r="AE181" s="284">
        <v>0.85</v>
      </c>
      <c r="AF181" s="284">
        <v>0.85</v>
      </c>
      <c r="AG181" s="284">
        <v>0.85</v>
      </c>
      <c r="AH181" s="284">
        <v>0.85</v>
      </c>
      <c r="AI181" s="284">
        <v>0.85</v>
      </c>
    </row>
    <row r="182" spans="2:35" x14ac:dyDescent="0.25">
      <c r="B182" s="153"/>
      <c r="D182" s="256"/>
      <c r="E182" s="280" t="s">
        <v>212</v>
      </c>
      <c r="F182" s="143" t="s">
        <v>22</v>
      </c>
      <c r="G182" s="284">
        <v>0.85</v>
      </c>
      <c r="H182" s="284">
        <v>0.85</v>
      </c>
      <c r="I182" s="284">
        <v>0.85</v>
      </c>
      <c r="J182" s="284">
        <v>0.85</v>
      </c>
      <c r="K182" s="284">
        <v>0.85</v>
      </c>
      <c r="L182" s="284">
        <v>0.85</v>
      </c>
      <c r="M182" s="284">
        <v>0.85</v>
      </c>
      <c r="N182" s="284">
        <v>0.85</v>
      </c>
      <c r="O182" s="284">
        <v>0.85</v>
      </c>
      <c r="P182" s="284">
        <v>0.85</v>
      </c>
      <c r="Q182" s="284">
        <v>0.85</v>
      </c>
      <c r="R182" s="284">
        <v>0.85</v>
      </c>
      <c r="S182" s="284">
        <v>0.85</v>
      </c>
      <c r="T182" s="284">
        <v>0.85</v>
      </c>
      <c r="U182" s="284">
        <v>0.85</v>
      </c>
      <c r="V182" s="284">
        <v>0.85</v>
      </c>
      <c r="W182" s="284">
        <v>0.85</v>
      </c>
      <c r="X182" s="284">
        <v>0.85</v>
      </c>
      <c r="Y182" s="284">
        <v>0.85</v>
      </c>
      <c r="Z182" s="284">
        <v>0.85</v>
      </c>
      <c r="AA182" s="284">
        <v>0.85</v>
      </c>
      <c r="AB182" s="284">
        <v>0.85</v>
      </c>
      <c r="AC182" s="284">
        <v>0.85</v>
      </c>
      <c r="AD182" s="284">
        <v>0.85</v>
      </c>
      <c r="AE182" s="284">
        <v>0.85</v>
      </c>
      <c r="AF182" s="284">
        <v>0.85</v>
      </c>
      <c r="AG182" s="284">
        <v>0.85</v>
      </c>
      <c r="AH182" s="284">
        <v>0.85</v>
      </c>
      <c r="AI182" s="284">
        <v>0.85</v>
      </c>
    </row>
    <row r="183" spans="2:35" hidden="1" x14ac:dyDescent="0.25">
      <c r="B183" s="153"/>
      <c r="D183" s="256"/>
      <c r="E183" s="280" t="s">
        <v>212</v>
      </c>
      <c r="F183" s="143" t="s">
        <v>129</v>
      </c>
      <c r="G183" s="284">
        <v>0.85</v>
      </c>
      <c r="H183" s="284">
        <v>0.85</v>
      </c>
      <c r="I183" s="284">
        <v>0.85</v>
      </c>
      <c r="J183" s="284">
        <v>0.85</v>
      </c>
      <c r="K183" s="284">
        <v>0.85</v>
      </c>
      <c r="L183" s="284">
        <v>0.85</v>
      </c>
      <c r="M183" s="284">
        <v>0.85</v>
      </c>
      <c r="N183" s="284">
        <v>0.85</v>
      </c>
      <c r="O183" s="284">
        <v>0.85</v>
      </c>
      <c r="P183" s="284">
        <v>0.85</v>
      </c>
      <c r="Q183" s="284">
        <v>0.85</v>
      </c>
      <c r="R183" s="284">
        <v>0.85</v>
      </c>
      <c r="S183" s="284">
        <v>0.85</v>
      </c>
      <c r="T183" s="284">
        <v>0.85</v>
      </c>
      <c r="U183" s="284">
        <v>0.85</v>
      </c>
      <c r="V183" s="284">
        <v>0.85</v>
      </c>
      <c r="W183" s="284">
        <v>0.85</v>
      </c>
      <c r="X183" s="284">
        <v>0.85</v>
      </c>
      <c r="Y183" s="284">
        <v>0.85</v>
      </c>
      <c r="Z183" s="284">
        <v>0.85</v>
      </c>
      <c r="AA183" s="284">
        <v>0.85</v>
      </c>
      <c r="AB183" s="284">
        <v>0.85</v>
      </c>
      <c r="AC183" s="284">
        <v>0.85</v>
      </c>
      <c r="AD183" s="284">
        <v>0.85</v>
      </c>
      <c r="AE183" s="284">
        <v>0.85</v>
      </c>
      <c r="AF183" s="284">
        <v>0.85</v>
      </c>
      <c r="AG183" s="284">
        <v>0.85</v>
      </c>
      <c r="AH183" s="284">
        <v>0.85</v>
      </c>
      <c r="AI183" s="284">
        <v>0.85</v>
      </c>
    </row>
    <row r="184" spans="2:35" hidden="1" x14ac:dyDescent="0.25">
      <c r="B184" s="153"/>
      <c r="D184" s="256"/>
      <c r="E184" s="280" t="s">
        <v>214</v>
      </c>
      <c r="F184" s="143" t="s">
        <v>128</v>
      </c>
      <c r="G184" s="284">
        <v>0.85</v>
      </c>
      <c r="H184" s="284">
        <v>0.85</v>
      </c>
      <c r="I184" s="284">
        <v>0.85</v>
      </c>
      <c r="J184" s="284">
        <v>0.85</v>
      </c>
      <c r="K184" s="284">
        <v>0.85</v>
      </c>
      <c r="L184" s="284">
        <v>0.85</v>
      </c>
      <c r="M184" s="284">
        <v>0.85</v>
      </c>
      <c r="N184" s="284">
        <v>0.85</v>
      </c>
      <c r="O184" s="284">
        <v>0.85</v>
      </c>
      <c r="P184" s="284">
        <v>0.85</v>
      </c>
      <c r="Q184" s="284">
        <v>0.85</v>
      </c>
      <c r="R184" s="284">
        <v>0.85</v>
      </c>
      <c r="S184" s="284">
        <v>0.85</v>
      </c>
      <c r="T184" s="284">
        <v>0.85</v>
      </c>
      <c r="U184" s="284">
        <v>0.85</v>
      </c>
      <c r="V184" s="284">
        <v>0.85</v>
      </c>
      <c r="W184" s="284">
        <v>0.85</v>
      </c>
      <c r="X184" s="284">
        <v>0.85</v>
      </c>
      <c r="Y184" s="284">
        <v>0.85</v>
      </c>
      <c r="Z184" s="284">
        <v>0.85</v>
      </c>
      <c r="AA184" s="284">
        <v>0.85</v>
      </c>
      <c r="AB184" s="284">
        <v>0.85</v>
      </c>
      <c r="AC184" s="284">
        <v>0.85</v>
      </c>
      <c r="AD184" s="284">
        <v>0.85</v>
      </c>
      <c r="AE184" s="284">
        <v>0.85</v>
      </c>
      <c r="AF184" s="284">
        <v>0.85</v>
      </c>
      <c r="AG184" s="284">
        <v>0.85</v>
      </c>
      <c r="AH184" s="284">
        <v>0.85</v>
      </c>
      <c r="AI184" s="284">
        <v>0.85</v>
      </c>
    </row>
    <row r="185" spans="2:35" hidden="1" x14ac:dyDescent="0.25">
      <c r="B185" s="153"/>
      <c r="D185" s="256"/>
      <c r="E185" s="280" t="s">
        <v>214</v>
      </c>
      <c r="F185" s="143" t="s">
        <v>22</v>
      </c>
      <c r="G185" s="284">
        <v>0.85</v>
      </c>
      <c r="H185" s="284">
        <v>0.85</v>
      </c>
      <c r="I185" s="284">
        <v>0.85</v>
      </c>
      <c r="J185" s="284">
        <v>0.85</v>
      </c>
      <c r="K185" s="284">
        <v>0.85</v>
      </c>
      <c r="L185" s="284">
        <v>0.85</v>
      </c>
      <c r="M185" s="284">
        <v>0.85</v>
      </c>
      <c r="N185" s="284">
        <v>0.85</v>
      </c>
      <c r="O185" s="284">
        <v>0.85</v>
      </c>
      <c r="P185" s="284">
        <v>0.85</v>
      </c>
      <c r="Q185" s="284">
        <v>0.85</v>
      </c>
      <c r="R185" s="284">
        <v>0.85</v>
      </c>
      <c r="S185" s="284">
        <v>0.85</v>
      </c>
      <c r="T185" s="284">
        <v>0.85</v>
      </c>
      <c r="U185" s="284">
        <v>0.85</v>
      </c>
      <c r="V185" s="284">
        <v>0.85</v>
      </c>
      <c r="W185" s="284">
        <v>0.85</v>
      </c>
      <c r="X185" s="284">
        <v>0.85</v>
      </c>
      <c r="Y185" s="284">
        <v>0.85</v>
      </c>
      <c r="Z185" s="284">
        <v>0.85</v>
      </c>
      <c r="AA185" s="284">
        <v>0.85</v>
      </c>
      <c r="AB185" s="284">
        <v>0.85</v>
      </c>
      <c r="AC185" s="284">
        <v>0.85</v>
      </c>
      <c r="AD185" s="284">
        <v>0.85</v>
      </c>
      <c r="AE185" s="284">
        <v>0.85</v>
      </c>
      <c r="AF185" s="284">
        <v>0.85</v>
      </c>
      <c r="AG185" s="284">
        <v>0.85</v>
      </c>
      <c r="AH185" s="284">
        <v>0.85</v>
      </c>
      <c r="AI185" s="284">
        <v>0.85</v>
      </c>
    </row>
    <row r="186" spans="2:35" hidden="1" x14ac:dyDescent="0.25">
      <c r="B186" s="153"/>
      <c r="D186" s="256"/>
      <c r="E186" s="280" t="s">
        <v>214</v>
      </c>
      <c r="F186" s="143" t="s">
        <v>129</v>
      </c>
      <c r="G186" s="284">
        <v>0.85</v>
      </c>
      <c r="H186" s="284">
        <v>0.85</v>
      </c>
      <c r="I186" s="284">
        <v>0.85</v>
      </c>
      <c r="J186" s="284">
        <v>0.85</v>
      </c>
      <c r="K186" s="284">
        <v>0.85</v>
      </c>
      <c r="L186" s="284">
        <v>0.85</v>
      </c>
      <c r="M186" s="284">
        <v>0.85</v>
      </c>
      <c r="N186" s="284">
        <v>0.85</v>
      </c>
      <c r="O186" s="284">
        <v>0.85</v>
      </c>
      <c r="P186" s="284">
        <v>0.85</v>
      </c>
      <c r="Q186" s="284">
        <v>0.85</v>
      </c>
      <c r="R186" s="284">
        <v>0.85</v>
      </c>
      <c r="S186" s="284">
        <v>0.85</v>
      </c>
      <c r="T186" s="284">
        <v>0.85</v>
      </c>
      <c r="U186" s="284">
        <v>0.85</v>
      </c>
      <c r="V186" s="284">
        <v>0.85</v>
      </c>
      <c r="W186" s="284">
        <v>0.85</v>
      </c>
      <c r="X186" s="284">
        <v>0.85</v>
      </c>
      <c r="Y186" s="284">
        <v>0.85</v>
      </c>
      <c r="Z186" s="284">
        <v>0.85</v>
      </c>
      <c r="AA186" s="284">
        <v>0.85</v>
      </c>
      <c r="AB186" s="284">
        <v>0.85</v>
      </c>
      <c r="AC186" s="284">
        <v>0.85</v>
      </c>
      <c r="AD186" s="284">
        <v>0.85</v>
      </c>
      <c r="AE186" s="284">
        <v>0.85</v>
      </c>
      <c r="AF186" s="284">
        <v>0.85</v>
      </c>
      <c r="AG186" s="284">
        <v>0.85</v>
      </c>
      <c r="AH186" s="284">
        <v>0.85</v>
      </c>
      <c r="AI186" s="284">
        <v>0.85</v>
      </c>
    </row>
    <row r="187" spans="2:35" x14ac:dyDescent="0.25">
      <c r="B187" s="153"/>
    </row>
    <row r="188" spans="2:35" x14ac:dyDescent="0.25">
      <c r="B188" s="153"/>
      <c r="G188" s="1">
        <v>2022</v>
      </c>
      <c r="H188" s="1">
        <v>2023</v>
      </c>
      <c r="I188" s="1">
        <v>2024</v>
      </c>
      <c r="J188" s="1">
        <v>2025</v>
      </c>
      <c r="K188" s="1">
        <v>2026</v>
      </c>
      <c r="L188" s="1">
        <v>2027</v>
      </c>
      <c r="M188" s="1">
        <v>2028</v>
      </c>
      <c r="N188" s="1">
        <v>2029</v>
      </c>
      <c r="O188" s="1">
        <v>2030</v>
      </c>
      <c r="P188" s="1">
        <v>2031</v>
      </c>
      <c r="Q188" s="1">
        <v>2032</v>
      </c>
      <c r="R188" s="1">
        <v>2033</v>
      </c>
      <c r="S188" s="1">
        <v>2034</v>
      </c>
      <c r="T188" s="1">
        <v>2035</v>
      </c>
      <c r="U188" s="1">
        <v>2036</v>
      </c>
      <c r="V188" s="1">
        <v>2037</v>
      </c>
      <c r="W188" s="1">
        <v>2038</v>
      </c>
      <c r="X188" s="1">
        <v>2039</v>
      </c>
      <c r="Y188" s="1">
        <v>2040</v>
      </c>
      <c r="Z188" s="1">
        <v>2041</v>
      </c>
      <c r="AA188" s="1">
        <v>2042</v>
      </c>
      <c r="AB188" s="1">
        <v>2043</v>
      </c>
      <c r="AC188" s="1">
        <v>2044</v>
      </c>
      <c r="AD188" s="1">
        <v>2045</v>
      </c>
      <c r="AE188" s="1">
        <v>2046</v>
      </c>
      <c r="AF188" s="1">
        <v>2047</v>
      </c>
      <c r="AG188" s="1">
        <v>2048</v>
      </c>
      <c r="AH188" s="1">
        <v>2049</v>
      </c>
      <c r="AI188" s="1">
        <v>2050</v>
      </c>
    </row>
    <row r="189" spans="2:35" hidden="1" x14ac:dyDescent="0.25">
      <c r="B189" s="153"/>
      <c r="D189" s="254" t="s">
        <v>221</v>
      </c>
      <c r="E189" s="280" t="s">
        <v>206</v>
      </c>
      <c r="F189" s="143" t="s">
        <v>128</v>
      </c>
      <c r="G189" s="284">
        <f t="shared" ref="G189:AI191" si="45">2/24</f>
        <v>8.3333333333333329E-2</v>
      </c>
      <c r="H189" s="284">
        <f t="shared" si="45"/>
        <v>8.3333333333333329E-2</v>
      </c>
      <c r="I189" s="284">
        <f t="shared" si="45"/>
        <v>8.3333333333333329E-2</v>
      </c>
      <c r="J189" s="284">
        <f t="shared" si="45"/>
        <v>8.3333333333333329E-2</v>
      </c>
      <c r="K189" s="284">
        <f t="shared" si="45"/>
        <v>8.3333333333333329E-2</v>
      </c>
      <c r="L189" s="284">
        <f t="shared" si="45"/>
        <v>8.3333333333333329E-2</v>
      </c>
      <c r="M189" s="284">
        <f t="shared" si="45"/>
        <v>8.3333333333333329E-2</v>
      </c>
      <c r="N189" s="284">
        <f t="shared" si="45"/>
        <v>8.3333333333333329E-2</v>
      </c>
      <c r="O189" s="284">
        <f t="shared" si="45"/>
        <v>8.3333333333333329E-2</v>
      </c>
      <c r="P189" s="284">
        <f t="shared" si="45"/>
        <v>8.3333333333333329E-2</v>
      </c>
      <c r="Q189" s="284">
        <f t="shared" si="45"/>
        <v>8.3333333333333329E-2</v>
      </c>
      <c r="R189" s="284">
        <f t="shared" si="45"/>
        <v>8.3333333333333329E-2</v>
      </c>
      <c r="S189" s="284">
        <f t="shared" si="45"/>
        <v>8.3333333333333329E-2</v>
      </c>
      <c r="T189" s="284">
        <f t="shared" si="45"/>
        <v>8.3333333333333329E-2</v>
      </c>
      <c r="U189" s="284">
        <f t="shared" si="45"/>
        <v>8.3333333333333329E-2</v>
      </c>
      <c r="V189" s="284">
        <f t="shared" si="45"/>
        <v>8.3333333333333329E-2</v>
      </c>
      <c r="W189" s="284">
        <f t="shared" si="45"/>
        <v>8.3333333333333329E-2</v>
      </c>
      <c r="X189" s="284">
        <f t="shared" si="45"/>
        <v>8.3333333333333329E-2</v>
      </c>
      <c r="Y189" s="284">
        <f t="shared" si="45"/>
        <v>8.3333333333333329E-2</v>
      </c>
      <c r="Z189" s="284">
        <f t="shared" si="45"/>
        <v>8.3333333333333329E-2</v>
      </c>
      <c r="AA189" s="284">
        <f t="shared" si="45"/>
        <v>8.3333333333333329E-2</v>
      </c>
      <c r="AB189" s="284">
        <f t="shared" si="45"/>
        <v>8.3333333333333329E-2</v>
      </c>
      <c r="AC189" s="284">
        <f t="shared" si="45"/>
        <v>8.3333333333333329E-2</v>
      </c>
      <c r="AD189" s="284">
        <f t="shared" si="45"/>
        <v>8.3333333333333329E-2</v>
      </c>
      <c r="AE189" s="284">
        <f t="shared" si="45"/>
        <v>8.3333333333333329E-2</v>
      </c>
      <c r="AF189" s="284">
        <f t="shared" si="45"/>
        <v>8.3333333333333329E-2</v>
      </c>
      <c r="AG189" s="284">
        <f t="shared" si="45"/>
        <v>8.3333333333333329E-2</v>
      </c>
      <c r="AH189" s="284">
        <f t="shared" si="45"/>
        <v>8.3333333333333329E-2</v>
      </c>
      <c r="AI189" s="284">
        <f t="shared" si="45"/>
        <v>8.3333333333333329E-2</v>
      </c>
    </row>
    <row r="190" spans="2:35" x14ac:dyDescent="0.25">
      <c r="B190" s="153"/>
      <c r="D190" s="142"/>
      <c r="E190" s="282" t="s">
        <v>206</v>
      </c>
      <c r="F190" s="143" t="s">
        <v>22</v>
      </c>
      <c r="G190" s="284">
        <f t="shared" si="45"/>
        <v>8.3333333333333329E-2</v>
      </c>
      <c r="H190" s="284">
        <f t="shared" si="45"/>
        <v>8.3333333333333329E-2</v>
      </c>
      <c r="I190" s="284">
        <f t="shared" si="45"/>
        <v>8.3333333333333329E-2</v>
      </c>
      <c r="J190" s="284">
        <f t="shared" si="45"/>
        <v>8.3333333333333329E-2</v>
      </c>
      <c r="K190" s="284">
        <f t="shared" si="45"/>
        <v>8.3333333333333329E-2</v>
      </c>
      <c r="L190" s="284">
        <f t="shared" si="45"/>
        <v>8.3333333333333329E-2</v>
      </c>
      <c r="M190" s="284">
        <f t="shared" si="45"/>
        <v>8.3333333333333329E-2</v>
      </c>
      <c r="N190" s="284">
        <f t="shared" si="45"/>
        <v>8.3333333333333329E-2</v>
      </c>
      <c r="O190" s="284">
        <f t="shared" si="45"/>
        <v>8.3333333333333329E-2</v>
      </c>
      <c r="P190" s="284">
        <f t="shared" si="45"/>
        <v>8.3333333333333329E-2</v>
      </c>
      <c r="Q190" s="284">
        <f t="shared" si="45"/>
        <v>8.3333333333333329E-2</v>
      </c>
      <c r="R190" s="284">
        <f t="shared" si="45"/>
        <v>8.3333333333333329E-2</v>
      </c>
      <c r="S190" s="284">
        <f t="shared" si="45"/>
        <v>8.3333333333333329E-2</v>
      </c>
      <c r="T190" s="284">
        <f t="shared" si="45"/>
        <v>8.3333333333333329E-2</v>
      </c>
      <c r="U190" s="284">
        <f t="shared" si="45"/>
        <v>8.3333333333333329E-2</v>
      </c>
      <c r="V190" s="284">
        <f t="shared" si="45"/>
        <v>8.3333333333333329E-2</v>
      </c>
      <c r="W190" s="284">
        <f t="shared" si="45"/>
        <v>8.3333333333333329E-2</v>
      </c>
      <c r="X190" s="284">
        <f t="shared" si="45"/>
        <v>8.3333333333333329E-2</v>
      </c>
      <c r="Y190" s="284">
        <f t="shared" si="45"/>
        <v>8.3333333333333329E-2</v>
      </c>
      <c r="Z190" s="284">
        <f t="shared" si="45"/>
        <v>8.3333333333333329E-2</v>
      </c>
      <c r="AA190" s="284">
        <f t="shared" si="45"/>
        <v>8.3333333333333329E-2</v>
      </c>
      <c r="AB190" s="284">
        <f t="shared" si="45"/>
        <v>8.3333333333333329E-2</v>
      </c>
      <c r="AC190" s="284">
        <f t="shared" si="45"/>
        <v>8.3333333333333329E-2</v>
      </c>
      <c r="AD190" s="284">
        <f t="shared" si="45"/>
        <v>8.3333333333333329E-2</v>
      </c>
      <c r="AE190" s="284">
        <f t="shared" si="45"/>
        <v>8.3333333333333329E-2</v>
      </c>
      <c r="AF190" s="284">
        <f t="shared" si="45"/>
        <v>8.3333333333333329E-2</v>
      </c>
      <c r="AG190" s="284">
        <f t="shared" si="45"/>
        <v>8.3333333333333329E-2</v>
      </c>
      <c r="AH190" s="284">
        <f t="shared" si="45"/>
        <v>8.3333333333333329E-2</v>
      </c>
      <c r="AI190" s="284">
        <f t="shared" si="45"/>
        <v>8.3333333333333329E-2</v>
      </c>
    </row>
    <row r="191" spans="2:35" hidden="1" x14ac:dyDescent="0.25">
      <c r="B191" s="153"/>
      <c r="D191" s="142"/>
      <c r="E191" s="283" t="s">
        <v>206</v>
      </c>
      <c r="F191" s="143" t="s">
        <v>129</v>
      </c>
      <c r="G191" s="284">
        <f t="shared" si="45"/>
        <v>8.3333333333333329E-2</v>
      </c>
      <c r="H191" s="284">
        <f t="shared" si="45"/>
        <v>8.3333333333333329E-2</v>
      </c>
      <c r="I191" s="284">
        <f t="shared" si="45"/>
        <v>8.3333333333333329E-2</v>
      </c>
      <c r="J191" s="284">
        <f t="shared" si="45"/>
        <v>8.3333333333333329E-2</v>
      </c>
      <c r="K191" s="284">
        <f t="shared" si="45"/>
        <v>8.3333333333333329E-2</v>
      </c>
      <c r="L191" s="284">
        <f t="shared" si="45"/>
        <v>8.3333333333333329E-2</v>
      </c>
      <c r="M191" s="284">
        <f t="shared" si="45"/>
        <v>8.3333333333333329E-2</v>
      </c>
      <c r="N191" s="284">
        <f t="shared" si="45"/>
        <v>8.3333333333333329E-2</v>
      </c>
      <c r="O191" s="284">
        <f t="shared" si="45"/>
        <v>8.3333333333333329E-2</v>
      </c>
      <c r="P191" s="284">
        <f t="shared" si="45"/>
        <v>8.3333333333333329E-2</v>
      </c>
      <c r="Q191" s="284">
        <f t="shared" si="45"/>
        <v>8.3333333333333329E-2</v>
      </c>
      <c r="R191" s="284">
        <f t="shared" si="45"/>
        <v>8.3333333333333329E-2</v>
      </c>
      <c r="S191" s="284">
        <f t="shared" si="45"/>
        <v>8.3333333333333329E-2</v>
      </c>
      <c r="T191" s="284">
        <f t="shared" si="45"/>
        <v>8.3333333333333329E-2</v>
      </c>
      <c r="U191" s="284">
        <f t="shared" si="45"/>
        <v>8.3333333333333329E-2</v>
      </c>
      <c r="V191" s="284">
        <f t="shared" si="45"/>
        <v>8.3333333333333329E-2</v>
      </c>
      <c r="W191" s="284">
        <f t="shared" si="45"/>
        <v>8.3333333333333329E-2</v>
      </c>
      <c r="X191" s="284">
        <f t="shared" si="45"/>
        <v>8.3333333333333329E-2</v>
      </c>
      <c r="Y191" s="284">
        <f t="shared" si="45"/>
        <v>8.3333333333333329E-2</v>
      </c>
      <c r="Z191" s="284">
        <f t="shared" si="45"/>
        <v>8.3333333333333329E-2</v>
      </c>
      <c r="AA191" s="284">
        <f t="shared" si="45"/>
        <v>8.3333333333333329E-2</v>
      </c>
      <c r="AB191" s="284">
        <f t="shared" si="45"/>
        <v>8.3333333333333329E-2</v>
      </c>
      <c r="AC191" s="284">
        <f t="shared" si="45"/>
        <v>8.3333333333333329E-2</v>
      </c>
      <c r="AD191" s="284">
        <f t="shared" si="45"/>
        <v>8.3333333333333329E-2</v>
      </c>
      <c r="AE191" s="284">
        <f t="shared" si="45"/>
        <v>8.3333333333333329E-2</v>
      </c>
      <c r="AF191" s="284">
        <f t="shared" si="45"/>
        <v>8.3333333333333329E-2</v>
      </c>
      <c r="AG191" s="284">
        <f t="shared" si="45"/>
        <v>8.3333333333333329E-2</v>
      </c>
      <c r="AH191" s="284">
        <f t="shared" si="45"/>
        <v>8.3333333333333329E-2</v>
      </c>
      <c r="AI191" s="284">
        <f t="shared" si="45"/>
        <v>8.3333333333333329E-2</v>
      </c>
    </row>
    <row r="192" spans="2:35" hidden="1" x14ac:dyDescent="0.25">
      <c r="B192" s="153"/>
      <c r="D192" s="256"/>
      <c r="E192" s="280" t="s">
        <v>208</v>
      </c>
      <c r="F192" s="143" t="s">
        <v>128</v>
      </c>
      <c r="G192" s="284">
        <f t="shared" ref="G192:AI194" si="46">4/24</f>
        <v>0.16666666666666666</v>
      </c>
      <c r="H192" s="284">
        <f t="shared" si="46"/>
        <v>0.16666666666666666</v>
      </c>
      <c r="I192" s="284">
        <f t="shared" si="46"/>
        <v>0.16666666666666666</v>
      </c>
      <c r="J192" s="284">
        <f t="shared" si="46"/>
        <v>0.16666666666666666</v>
      </c>
      <c r="K192" s="284">
        <f t="shared" si="46"/>
        <v>0.16666666666666666</v>
      </c>
      <c r="L192" s="284">
        <f t="shared" si="46"/>
        <v>0.16666666666666666</v>
      </c>
      <c r="M192" s="284">
        <f t="shared" si="46"/>
        <v>0.16666666666666666</v>
      </c>
      <c r="N192" s="284">
        <f t="shared" si="46"/>
        <v>0.16666666666666666</v>
      </c>
      <c r="O192" s="284">
        <f t="shared" si="46"/>
        <v>0.16666666666666666</v>
      </c>
      <c r="P192" s="284">
        <f t="shared" si="46"/>
        <v>0.16666666666666666</v>
      </c>
      <c r="Q192" s="284">
        <f t="shared" si="46"/>
        <v>0.16666666666666666</v>
      </c>
      <c r="R192" s="284">
        <f t="shared" si="46"/>
        <v>0.16666666666666666</v>
      </c>
      <c r="S192" s="284">
        <f t="shared" si="46"/>
        <v>0.16666666666666666</v>
      </c>
      <c r="T192" s="284">
        <f t="shared" si="46"/>
        <v>0.16666666666666666</v>
      </c>
      <c r="U192" s="284">
        <f t="shared" si="46"/>
        <v>0.16666666666666666</v>
      </c>
      <c r="V192" s="284">
        <f t="shared" si="46"/>
        <v>0.16666666666666666</v>
      </c>
      <c r="W192" s="284">
        <f t="shared" si="46"/>
        <v>0.16666666666666666</v>
      </c>
      <c r="X192" s="284">
        <f t="shared" si="46"/>
        <v>0.16666666666666666</v>
      </c>
      <c r="Y192" s="284">
        <f t="shared" si="46"/>
        <v>0.16666666666666666</v>
      </c>
      <c r="Z192" s="284">
        <f t="shared" si="46"/>
        <v>0.16666666666666666</v>
      </c>
      <c r="AA192" s="284">
        <f t="shared" si="46"/>
        <v>0.16666666666666666</v>
      </c>
      <c r="AB192" s="284">
        <f t="shared" si="46"/>
        <v>0.16666666666666666</v>
      </c>
      <c r="AC192" s="284">
        <f t="shared" si="46"/>
        <v>0.16666666666666666</v>
      </c>
      <c r="AD192" s="284">
        <f t="shared" si="46"/>
        <v>0.16666666666666666</v>
      </c>
      <c r="AE192" s="284">
        <f t="shared" si="46"/>
        <v>0.16666666666666666</v>
      </c>
      <c r="AF192" s="284">
        <f t="shared" si="46"/>
        <v>0.16666666666666666</v>
      </c>
      <c r="AG192" s="284">
        <f t="shared" si="46"/>
        <v>0.16666666666666666</v>
      </c>
      <c r="AH192" s="284">
        <f t="shared" si="46"/>
        <v>0.16666666666666666</v>
      </c>
      <c r="AI192" s="284">
        <f t="shared" si="46"/>
        <v>0.16666666666666666</v>
      </c>
    </row>
    <row r="193" spans="2:42" x14ac:dyDescent="0.25">
      <c r="B193" s="153"/>
      <c r="D193" s="256"/>
      <c r="E193" s="280" t="s">
        <v>208</v>
      </c>
      <c r="F193" s="143" t="s">
        <v>22</v>
      </c>
      <c r="G193" s="284">
        <f t="shared" si="46"/>
        <v>0.16666666666666666</v>
      </c>
      <c r="H193" s="284">
        <f t="shared" si="46"/>
        <v>0.16666666666666666</v>
      </c>
      <c r="I193" s="284">
        <f t="shared" si="46"/>
        <v>0.16666666666666666</v>
      </c>
      <c r="J193" s="284">
        <f t="shared" si="46"/>
        <v>0.16666666666666666</v>
      </c>
      <c r="K193" s="284">
        <f t="shared" si="46"/>
        <v>0.16666666666666666</v>
      </c>
      <c r="L193" s="284">
        <f t="shared" si="46"/>
        <v>0.16666666666666666</v>
      </c>
      <c r="M193" s="284">
        <f t="shared" si="46"/>
        <v>0.16666666666666666</v>
      </c>
      <c r="N193" s="284">
        <f t="shared" si="46"/>
        <v>0.16666666666666666</v>
      </c>
      <c r="O193" s="284">
        <f t="shared" si="46"/>
        <v>0.16666666666666666</v>
      </c>
      <c r="P193" s="284">
        <f t="shared" si="46"/>
        <v>0.16666666666666666</v>
      </c>
      <c r="Q193" s="284">
        <f t="shared" si="46"/>
        <v>0.16666666666666666</v>
      </c>
      <c r="R193" s="284">
        <f t="shared" si="46"/>
        <v>0.16666666666666666</v>
      </c>
      <c r="S193" s="284">
        <f t="shared" si="46"/>
        <v>0.16666666666666666</v>
      </c>
      <c r="T193" s="284">
        <f t="shared" si="46"/>
        <v>0.16666666666666666</v>
      </c>
      <c r="U193" s="284">
        <f t="shared" si="46"/>
        <v>0.16666666666666666</v>
      </c>
      <c r="V193" s="284">
        <f t="shared" si="46"/>
        <v>0.16666666666666666</v>
      </c>
      <c r="W193" s="284">
        <f t="shared" si="46"/>
        <v>0.16666666666666666</v>
      </c>
      <c r="X193" s="284">
        <f t="shared" si="46"/>
        <v>0.16666666666666666</v>
      </c>
      <c r="Y193" s="284">
        <f t="shared" si="46"/>
        <v>0.16666666666666666</v>
      </c>
      <c r="Z193" s="284">
        <f t="shared" si="46"/>
        <v>0.16666666666666666</v>
      </c>
      <c r="AA193" s="284">
        <f t="shared" si="46"/>
        <v>0.16666666666666666</v>
      </c>
      <c r="AB193" s="284">
        <f t="shared" si="46"/>
        <v>0.16666666666666666</v>
      </c>
      <c r="AC193" s="284">
        <f t="shared" si="46"/>
        <v>0.16666666666666666</v>
      </c>
      <c r="AD193" s="284">
        <f t="shared" si="46"/>
        <v>0.16666666666666666</v>
      </c>
      <c r="AE193" s="284">
        <f t="shared" si="46"/>
        <v>0.16666666666666666</v>
      </c>
      <c r="AF193" s="284">
        <f t="shared" si="46"/>
        <v>0.16666666666666666</v>
      </c>
      <c r="AG193" s="284">
        <f t="shared" si="46"/>
        <v>0.16666666666666666</v>
      </c>
      <c r="AH193" s="284">
        <f t="shared" si="46"/>
        <v>0.16666666666666666</v>
      </c>
      <c r="AI193" s="284">
        <f t="shared" si="46"/>
        <v>0.16666666666666666</v>
      </c>
    </row>
    <row r="194" spans="2:42" hidden="1" x14ac:dyDescent="0.25">
      <c r="B194" s="153"/>
      <c r="D194" s="256"/>
      <c r="E194" s="280" t="s">
        <v>208</v>
      </c>
      <c r="F194" s="143" t="s">
        <v>129</v>
      </c>
      <c r="G194" s="284">
        <f t="shared" si="46"/>
        <v>0.16666666666666666</v>
      </c>
      <c r="H194" s="284">
        <f t="shared" si="46"/>
        <v>0.16666666666666666</v>
      </c>
      <c r="I194" s="284">
        <f t="shared" si="46"/>
        <v>0.16666666666666666</v>
      </c>
      <c r="J194" s="284">
        <f t="shared" si="46"/>
        <v>0.16666666666666666</v>
      </c>
      <c r="K194" s="284">
        <f t="shared" si="46"/>
        <v>0.16666666666666666</v>
      </c>
      <c r="L194" s="284">
        <f t="shared" si="46"/>
        <v>0.16666666666666666</v>
      </c>
      <c r="M194" s="284">
        <f t="shared" si="46"/>
        <v>0.16666666666666666</v>
      </c>
      <c r="N194" s="284">
        <f t="shared" si="46"/>
        <v>0.16666666666666666</v>
      </c>
      <c r="O194" s="284">
        <f t="shared" si="46"/>
        <v>0.16666666666666666</v>
      </c>
      <c r="P194" s="284">
        <f t="shared" si="46"/>
        <v>0.16666666666666666</v>
      </c>
      <c r="Q194" s="284">
        <f t="shared" si="46"/>
        <v>0.16666666666666666</v>
      </c>
      <c r="R194" s="284">
        <f t="shared" si="46"/>
        <v>0.16666666666666666</v>
      </c>
      <c r="S194" s="284">
        <f t="shared" si="46"/>
        <v>0.16666666666666666</v>
      </c>
      <c r="T194" s="284">
        <f t="shared" si="46"/>
        <v>0.16666666666666666</v>
      </c>
      <c r="U194" s="284">
        <f t="shared" si="46"/>
        <v>0.16666666666666666</v>
      </c>
      <c r="V194" s="284">
        <f t="shared" si="46"/>
        <v>0.16666666666666666</v>
      </c>
      <c r="W194" s="284">
        <f t="shared" si="46"/>
        <v>0.16666666666666666</v>
      </c>
      <c r="X194" s="284">
        <f t="shared" si="46"/>
        <v>0.16666666666666666</v>
      </c>
      <c r="Y194" s="284">
        <f t="shared" si="46"/>
        <v>0.16666666666666666</v>
      </c>
      <c r="Z194" s="284">
        <f t="shared" si="46"/>
        <v>0.16666666666666666</v>
      </c>
      <c r="AA194" s="284">
        <f t="shared" si="46"/>
        <v>0.16666666666666666</v>
      </c>
      <c r="AB194" s="284">
        <f t="shared" si="46"/>
        <v>0.16666666666666666</v>
      </c>
      <c r="AC194" s="284">
        <f t="shared" si="46"/>
        <v>0.16666666666666666</v>
      </c>
      <c r="AD194" s="284">
        <f t="shared" si="46"/>
        <v>0.16666666666666666</v>
      </c>
      <c r="AE194" s="284">
        <f t="shared" si="46"/>
        <v>0.16666666666666666</v>
      </c>
      <c r="AF194" s="284">
        <f t="shared" si="46"/>
        <v>0.16666666666666666</v>
      </c>
      <c r="AG194" s="284">
        <f t="shared" si="46"/>
        <v>0.16666666666666666</v>
      </c>
      <c r="AH194" s="284">
        <f t="shared" si="46"/>
        <v>0.16666666666666666</v>
      </c>
      <c r="AI194" s="284">
        <f t="shared" si="46"/>
        <v>0.16666666666666666</v>
      </c>
    </row>
    <row r="195" spans="2:42" hidden="1" x14ac:dyDescent="0.25">
      <c r="B195" s="153"/>
      <c r="D195" s="256"/>
      <c r="E195" s="280" t="s">
        <v>210</v>
      </c>
      <c r="F195" s="143" t="s">
        <v>128</v>
      </c>
      <c r="G195" s="284">
        <f t="shared" ref="G195:AI197" si="47">6/24</f>
        <v>0.25</v>
      </c>
      <c r="H195" s="284">
        <f t="shared" si="47"/>
        <v>0.25</v>
      </c>
      <c r="I195" s="284">
        <f t="shared" si="47"/>
        <v>0.25</v>
      </c>
      <c r="J195" s="284">
        <f t="shared" si="47"/>
        <v>0.25</v>
      </c>
      <c r="K195" s="284">
        <f t="shared" si="47"/>
        <v>0.25</v>
      </c>
      <c r="L195" s="284">
        <f t="shared" si="47"/>
        <v>0.25</v>
      </c>
      <c r="M195" s="284">
        <f t="shared" si="47"/>
        <v>0.25</v>
      </c>
      <c r="N195" s="284">
        <f t="shared" si="47"/>
        <v>0.25</v>
      </c>
      <c r="O195" s="284">
        <f t="shared" si="47"/>
        <v>0.25</v>
      </c>
      <c r="P195" s="284">
        <f t="shared" si="47"/>
        <v>0.25</v>
      </c>
      <c r="Q195" s="284">
        <f t="shared" si="47"/>
        <v>0.25</v>
      </c>
      <c r="R195" s="284">
        <f t="shared" si="47"/>
        <v>0.25</v>
      </c>
      <c r="S195" s="284">
        <f t="shared" si="47"/>
        <v>0.25</v>
      </c>
      <c r="T195" s="284">
        <f t="shared" si="47"/>
        <v>0.25</v>
      </c>
      <c r="U195" s="284">
        <f t="shared" si="47"/>
        <v>0.25</v>
      </c>
      <c r="V195" s="284">
        <f t="shared" si="47"/>
        <v>0.25</v>
      </c>
      <c r="W195" s="284">
        <f t="shared" si="47"/>
        <v>0.25</v>
      </c>
      <c r="X195" s="284">
        <f t="shared" si="47"/>
        <v>0.25</v>
      </c>
      <c r="Y195" s="284">
        <f t="shared" si="47"/>
        <v>0.25</v>
      </c>
      <c r="Z195" s="284">
        <f t="shared" si="47"/>
        <v>0.25</v>
      </c>
      <c r="AA195" s="284">
        <f t="shared" si="47"/>
        <v>0.25</v>
      </c>
      <c r="AB195" s="284">
        <f t="shared" si="47"/>
        <v>0.25</v>
      </c>
      <c r="AC195" s="284">
        <f t="shared" si="47"/>
        <v>0.25</v>
      </c>
      <c r="AD195" s="284">
        <f t="shared" si="47"/>
        <v>0.25</v>
      </c>
      <c r="AE195" s="284">
        <f t="shared" si="47"/>
        <v>0.25</v>
      </c>
      <c r="AF195" s="284">
        <f t="shared" si="47"/>
        <v>0.25</v>
      </c>
      <c r="AG195" s="284">
        <f t="shared" si="47"/>
        <v>0.25</v>
      </c>
      <c r="AH195" s="284">
        <f t="shared" si="47"/>
        <v>0.25</v>
      </c>
      <c r="AI195" s="284">
        <f t="shared" si="47"/>
        <v>0.25</v>
      </c>
    </row>
    <row r="196" spans="2:42" x14ac:dyDescent="0.25">
      <c r="B196" s="153"/>
      <c r="D196" s="256"/>
      <c r="E196" s="280" t="s">
        <v>210</v>
      </c>
      <c r="F196" s="143" t="s">
        <v>22</v>
      </c>
      <c r="G196" s="284">
        <f t="shared" si="47"/>
        <v>0.25</v>
      </c>
      <c r="H196" s="284">
        <f t="shared" si="47"/>
        <v>0.25</v>
      </c>
      <c r="I196" s="284">
        <f t="shared" si="47"/>
        <v>0.25</v>
      </c>
      <c r="J196" s="284">
        <f t="shared" si="47"/>
        <v>0.25</v>
      </c>
      <c r="K196" s="284">
        <f t="shared" si="47"/>
        <v>0.25</v>
      </c>
      <c r="L196" s="284">
        <f t="shared" si="47"/>
        <v>0.25</v>
      </c>
      <c r="M196" s="284">
        <f t="shared" si="47"/>
        <v>0.25</v>
      </c>
      <c r="N196" s="284">
        <f t="shared" si="47"/>
        <v>0.25</v>
      </c>
      <c r="O196" s="284">
        <f t="shared" si="47"/>
        <v>0.25</v>
      </c>
      <c r="P196" s="284">
        <f t="shared" si="47"/>
        <v>0.25</v>
      </c>
      <c r="Q196" s="284">
        <f t="shared" si="47"/>
        <v>0.25</v>
      </c>
      <c r="R196" s="284">
        <f t="shared" si="47"/>
        <v>0.25</v>
      </c>
      <c r="S196" s="284">
        <f t="shared" si="47"/>
        <v>0.25</v>
      </c>
      <c r="T196" s="284">
        <f t="shared" si="47"/>
        <v>0.25</v>
      </c>
      <c r="U196" s="284">
        <f t="shared" si="47"/>
        <v>0.25</v>
      </c>
      <c r="V196" s="284">
        <f t="shared" si="47"/>
        <v>0.25</v>
      </c>
      <c r="W196" s="284">
        <f t="shared" si="47"/>
        <v>0.25</v>
      </c>
      <c r="X196" s="284">
        <f t="shared" si="47"/>
        <v>0.25</v>
      </c>
      <c r="Y196" s="284">
        <f t="shared" si="47"/>
        <v>0.25</v>
      </c>
      <c r="Z196" s="284">
        <f t="shared" si="47"/>
        <v>0.25</v>
      </c>
      <c r="AA196" s="284">
        <f t="shared" si="47"/>
        <v>0.25</v>
      </c>
      <c r="AB196" s="284">
        <f t="shared" si="47"/>
        <v>0.25</v>
      </c>
      <c r="AC196" s="284">
        <f t="shared" si="47"/>
        <v>0.25</v>
      </c>
      <c r="AD196" s="284">
        <f t="shared" si="47"/>
        <v>0.25</v>
      </c>
      <c r="AE196" s="284">
        <f t="shared" si="47"/>
        <v>0.25</v>
      </c>
      <c r="AF196" s="284">
        <f t="shared" si="47"/>
        <v>0.25</v>
      </c>
      <c r="AG196" s="284">
        <f t="shared" si="47"/>
        <v>0.25</v>
      </c>
      <c r="AH196" s="284">
        <f t="shared" si="47"/>
        <v>0.25</v>
      </c>
      <c r="AI196" s="284">
        <f t="shared" si="47"/>
        <v>0.25</v>
      </c>
    </row>
    <row r="197" spans="2:42" hidden="1" x14ac:dyDescent="0.25">
      <c r="B197" s="153"/>
      <c r="D197" s="256"/>
      <c r="E197" s="280" t="s">
        <v>210</v>
      </c>
      <c r="F197" s="143" t="s">
        <v>129</v>
      </c>
      <c r="G197" s="284">
        <f t="shared" si="47"/>
        <v>0.25</v>
      </c>
      <c r="H197" s="284">
        <f t="shared" si="47"/>
        <v>0.25</v>
      </c>
      <c r="I197" s="284">
        <f t="shared" si="47"/>
        <v>0.25</v>
      </c>
      <c r="J197" s="284">
        <f t="shared" si="47"/>
        <v>0.25</v>
      </c>
      <c r="K197" s="284">
        <f t="shared" si="47"/>
        <v>0.25</v>
      </c>
      <c r="L197" s="284">
        <f t="shared" si="47"/>
        <v>0.25</v>
      </c>
      <c r="M197" s="284">
        <f t="shared" si="47"/>
        <v>0.25</v>
      </c>
      <c r="N197" s="284">
        <f t="shared" si="47"/>
        <v>0.25</v>
      </c>
      <c r="O197" s="284">
        <f t="shared" si="47"/>
        <v>0.25</v>
      </c>
      <c r="P197" s="284">
        <f t="shared" si="47"/>
        <v>0.25</v>
      </c>
      <c r="Q197" s="284">
        <f t="shared" si="47"/>
        <v>0.25</v>
      </c>
      <c r="R197" s="284">
        <f t="shared" si="47"/>
        <v>0.25</v>
      </c>
      <c r="S197" s="284">
        <f t="shared" si="47"/>
        <v>0.25</v>
      </c>
      <c r="T197" s="284">
        <f t="shared" si="47"/>
        <v>0.25</v>
      </c>
      <c r="U197" s="284">
        <f t="shared" si="47"/>
        <v>0.25</v>
      </c>
      <c r="V197" s="284">
        <f t="shared" si="47"/>
        <v>0.25</v>
      </c>
      <c r="W197" s="284">
        <f t="shared" si="47"/>
        <v>0.25</v>
      </c>
      <c r="X197" s="284">
        <f t="shared" si="47"/>
        <v>0.25</v>
      </c>
      <c r="Y197" s="284">
        <f t="shared" si="47"/>
        <v>0.25</v>
      </c>
      <c r="Z197" s="284">
        <f t="shared" si="47"/>
        <v>0.25</v>
      </c>
      <c r="AA197" s="284">
        <f t="shared" si="47"/>
        <v>0.25</v>
      </c>
      <c r="AB197" s="284">
        <f t="shared" si="47"/>
        <v>0.25</v>
      </c>
      <c r="AC197" s="284">
        <f t="shared" si="47"/>
        <v>0.25</v>
      </c>
      <c r="AD197" s="284">
        <f t="shared" si="47"/>
        <v>0.25</v>
      </c>
      <c r="AE197" s="284">
        <f t="shared" si="47"/>
        <v>0.25</v>
      </c>
      <c r="AF197" s="284">
        <f t="shared" si="47"/>
        <v>0.25</v>
      </c>
      <c r="AG197" s="284">
        <f t="shared" si="47"/>
        <v>0.25</v>
      </c>
      <c r="AH197" s="284">
        <f t="shared" si="47"/>
        <v>0.25</v>
      </c>
      <c r="AI197" s="284">
        <f t="shared" si="47"/>
        <v>0.25</v>
      </c>
    </row>
    <row r="198" spans="2:42" hidden="1" x14ac:dyDescent="0.25">
      <c r="B198" s="153"/>
      <c r="D198" s="256"/>
      <c r="E198" s="280" t="s">
        <v>212</v>
      </c>
      <c r="F198" s="143" t="s">
        <v>128</v>
      </c>
      <c r="G198" s="284">
        <f t="shared" ref="G198:AI200" si="48">8/24</f>
        <v>0.33333333333333331</v>
      </c>
      <c r="H198" s="284">
        <f t="shared" si="48"/>
        <v>0.33333333333333331</v>
      </c>
      <c r="I198" s="284">
        <f t="shared" si="48"/>
        <v>0.33333333333333331</v>
      </c>
      <c r="J198" s="284">
        <f t="shared" si="48"/>
        <v>0.33333333333333331</v>
      </c>
      <c r="K198" s="284">
        <f t="shared" si="48"/>
        <v>0.33333333333333331</v>
      </c>
      <c r="L198" s="284">
        <f t="shared" si="48"/>
        <v>0.33333333333333331</v>
      </c>
      <c r="M198" s="284">
        <f t="shared" si="48"/>
        <v>0.33333333333333331</v>
      </c>
      <c r="N198" s="284">
        <f t="shared" si="48"/>
        <v>0.33333333333333331</v>
      </c>
      <c r="O198" s="284">
        <f t="shared" si="48"/>
        <v>0.33333333333333331</v>
      </c>
      <c r="P198" s="284">
        <f t="shared" si="48"/>
        <v>0.33333333333333331</v>
      </c>
      <c r="Q198" s="284">
        <f t="shared" si="48"/>
        <v>0.33333333333333331</v>
      </c>
      <c r="R198" s="284">
        <f t="shared" si="48"/>
        <v>0.33333333333333331</v>
      </c>
      <c r="S198" s="284">
        <f t="shared" si="48"/>
        <v>0.33333333333333331</v>
      </c>
      <c r="T198" s="284">
        <f t="shared" si="48"/>
        <v>0.33333333333333331</v>
      </c>
      <c r="U198" s="284">
        <f t="shared" si="48"/>
        <v>0.33333333333333331</v>
      </c>
      <c r="V198" s="284">
        <f t="shared" si="48"/>
        <v>0.33333333333333331</v>
      </c>
      <c r="W198" s="284">
        <f t="shared" si="48"/>
        <v>0.33333333333333331</v>
      </c>
      <c r="X198" s="284">
        <f t="shared" si="48"/>
        <v>0.33333333333333331</v>
      </c>
      <c r="Y198" s="284">
        <f t="shared" si="48"/>
        <v>0.33333333333333331</v>
      </c>
      <c r="Z198" s="284">
        <f t="shared" si="48"/>
        <v>0.33333333333333331</v>
      </c>
      <c r="AA198" s="284">
        <f t="shared" si="48"/>
        <v>0.33333333333333331</v>
      </c>
      <c r="AB198" s="284">
        <f t="shared" si="48"/>
        <v>0.33333333333333331</v>
      </c>
      <c r="AC198" s="284">
        <f t="shared" si="48"/>
        <v>0.33333333333333331</v>
      </c>
      <c r="AD198" s="284">
        <f t="shared" si="48"/>
        <v>0.33333333333333331</v>
      </c>
      <c r="AE198" s="284">
        <f t="shared" si="48"/>
        <v>0.33333333333333331</v>
      </c>
      <c r="AF198" s="284">
        <f t="shared" si="48"/>
        <v>0.33333333333333331</v>
      </c>
      <c r="AG198" s="284">
        <f t="shared" si="48"/>
        <v>0.33333333333333331</v>
      </c>
      <c r="AH198" s="284">
        <f t="shared" si="48"/>
        <v>0.33333333333333331</v>
      </c>
      <c r="AI198" s="284">
        <f t="shared" si="48"/>
        <v>0.33333333333333331</v>
      </c>
    </row>
    <row r="199" spans="2:42" x14ac:dyDescent="0.25">
      <c r="B199" s="153"/>
      <c r="D199" s="256"/>
      <c r="E199" s="280" t="s">
        <v>212</v>
      </c>
      <c r="F199" s="143" t="s">
        <v>22</v>
      </c>
      <c r="G199" s="284">
        <f t="shared" si="48"/>
        <v>0.33333333333333331</v>
      </c>
      <c r="H199" s="284">
        <f t="shared" si="48"/>
        <v>0.33333333333333331</v>
      </c>
      <c r="I199" s="284">
        <f t="shared" si="48"/>
        <v>0.33333333333333331</v>
      </c>
      <c r="J199" s="284">
        <f t="shared" si="48"/>
        <v>0.33333333333333331</v>
      </c>
      <c r="K199" s="284">
        <f t="shared" si="48"/>
        <v>0.33333333333333331</v>
      </c>
      <c r="L199" s="284">
        <f t="shared" si="48"/>
        <v>0.33333333333333331</v>
      </c>
      <c r="M199" s="284">
        <f t="shared" si="48"/>
        <v>0.33333333333333331</v>
      </c>
      <c r="N199" s="284">
        <f t="shared" si="48"/>
        <v>0.33333333333333331</v>
      </c>
      <c r="O199" s="284">
        <f t="shared" si="48"/>
        <v>0.33333333333333331</v>
      </c>
      <c r="P199" s="284">
        <f t="shared" si="48"/>
        <v>0.33333333333333331</v>
      </c>
      <c r="Q199" s="284">
        <f t="shared" si="48"/>
        <v>0.33333333333333331</v>
      </c>
      <c r="R199" s="284">
        <f t="shared" si="48"/>
        <v>0.33333333333333331</v>
      </c>
      <c r="S199" s="284">
        <f t="shared" si="48"/>
        <v>0.33333333333333331</v>
      </c>
      <c r="T199" s="284">
        <f t="shared" si="48"/>
        <v>0.33333333333333331</v>
      </c>
      <c r="U199" s="284">
        <f t="shared" si="48"/>
        <v>0.33333333333333331</v>
      </c>
      <c r="V199" s="284">
        <f t="shared" si="48"/>
        <v>0.33333333333333331</v>
      </c>
      <c r="W199" s="284">
        <f t="shared" si="48"/>
        <v>0.33333333333333331</v>
      </c>
      <c r="X199" s="284">
        <f t="shared" si="48"/>
        <v>0.33333333333333331</v>
      </c>
      <c r="Y199" s="284">
        <f t="shared" si="48"/>
        <v>0.33333333333333331</v>
      </c>
      <c r="Z199" s="284">
        <f t="shared" si="48"/>
        <v>0.33333333333333331</v>
      </c>
      <c r="AA199" s="284">
        <f t="shared" si="48"/>
        <v>0.33333333333333331</v>
      </c>
      <c r="AB199" s="284">
        <f t="shared" si="48"/>
        <v>0.33333333333333331</v>
      </c>
      <c r="AC199" s="284">
        <f t="shared" si="48"/>
        <v>0.33333333333333331</v>
      </c>
      <c r="AD199" s="284">
        <f t="shared" si="48"/>
        <v>0.33333333333333331</v>
      </c>
      <c r="AE199" s="284">
        <f t="shared" si="48"/>
        <v>0.33333333333333331</v>
      </c>
      <c r="AF199" s="284">
        <f t="shared" si="48"/>
        <v>0.33333333333333331</v>
      </c>
      <c r="AG199" s="284">
        <f t="shared" si="48"/>
        <v>0.33333333333333331</v>
      </c>
      <c r="AH199" s="284">
        <f t="shared" si="48"/>
        <v>0.33333333333333331</v>
      </c>
      <c r="AI199" s="284">
        <f t="shared" si="48"/>
        <v>0.33333333333333331</v>
      </c>
    </row>
    <row r="200" spans="2:42" hidden="1" x14ac:dyDescent="0.25">
      <c r="B200" s="153"/>
      <c r="D200" s="256"/>
      <c r="E200" s="280" t="s">
        <v>212</v>
      </c>
      <c r="F200" s="143" t="s">
        <v>129</v>
      </c>
      <c r="G200" s="284">
        <f t="shared" si="48"/>
        <v>0.33333333333333331</v>
      </c>
      <c r="H200" s="284">
        <f t="shared" si="48"/>
        <v>0.33333333333333331</v>
      </c>
      <c r="I200" s="284">
        <f t="shared" si="48"/>
        <v>0.33333333333333331</v>
      </c>
      <c r="J200" s="284">
        <f t="shared" si="48"/>
        <v>0.33333333333333331</v>
      </c>
      <c r="K200" s="284">
        <f t="shared" si="48"/>
        <v>0.33333333333333331</v>
      </c>
      <c r="L200" s="284">
        <f t="shared" si="48"/>
        <v>0.33333333333333331</v>
      </c>
      <c r="M200" s="284">
        <f t="shared" si="48"/>
        <v>0.33333333333333331</v>
      </c>
      <c r="N200" s="284">
        <f t="shared" si="48"/>
        <v>0.33333333333333331</v>
      </c>
      <c r="O200" s="284">
        <f t="shared" si="48"/>
        <v>0.33333333333333331</v>
      </c>
      <c r="P200" s="284">
        <f t="shared" si="48"/>
        <v>0.33333333333333331</v>
      </c>
      <c r="Q200" s="284">
        <f t="shared" si="48"/>
        <v>0.33333333333333331</v>
      </c>
      <c r="R200" s="284">
        <f t="shared" si="48"/>
        <v>0.33333333333333331</v>
      </c>
      <c r="S200" s="284">
        <f t="shared" si="48"/>
        <v>0.33333333333333331</v>
      </c>
      <c r="T200" s="284">
        <f t="shared" si="48"/>
        <v>0.33333333333333331</v>
      </c>
      <c r="U200" s="284">
        <f t="shared" si="48"/>
        <v>0.33333333333333331</v>
      </c>
      <c r="V200" s="284">
        <f t="shared" si="48"/>
        <v>0.33333333333333331</v>
      </c>
      <c r="W200" s="284">
        <f t="shared" si="48"/>
        <v>0.33333333333333331</v>
      </c>
      <c r="X200" s="284">
        <f t="shared" si="48"/>
        <v>0.33333333333333331</v>
      </c>
      <c r="Y200" s="284">
        <f t="shared" si="48"/>
        <v>0.33333333333333331</v>
      </c>
      <c r="Z200" s="284">
        <f t="shared" si="48"/>
        <v>0.33333333333333331</v>
      </c>
      <c r="AA200" s="284">
        <f t="shared" si="48"/>
        <v>0.33333333333333331</v>
      </c>
      <c r="AB200" s="284">
        <f t="shared" si="48"/>
        <v>0.33333333333333331</v>
      </c>
      <c r="AC200" s="284">
        <f t="shared" si="48"/>
        <v>0.33333333333333331</v>
      </c>
      <c r="AD200" s="284">
        <f t="shared" si="48"/>
        <v>0.33333333333333331</v>
      </c>
      <c r="AE200" s="284">
        <f t="shared" si="48"/>
        <v>0.33333333333333331</v>
      </c>
      <c r="AF200" s="284">
        <f t="shared" si="48"/>
        <v>0.33333333333333331</v>
      </c>
      <c r="AG200" s="284">
        <f t="shared" si="48"/>
        <v>0.33333333333333331</v>
      </c>
      <c r="AH200" s="284">
        <f t="shared" si="48"/>
        <v>0.33333333333333331</v>
      </c>
      <c r="AI200" s="284">
        <f t="shared" si="48"/>
        <v>0.33333333333333331</v>
      </c>
    </row>
    <row r="201" spans="2:42" hidden="1" x14ac:dyDescent="0.25">
      <c r="B201" s="153"/>
      <c r="D201" s="256"/>
      <c r="E201" s="280" t="s">
        <v>214</v>
      </c>
      <c r="F201" s="143" t="s">
        <v>128</v>
      </c>
      <c r="G201" s="284">
        <f t="shared" ref="G201:AI203" si="49">10/24</f>
        <v>0.41666666666666669</v>
      </c>
      <c r="H201" s="284">
        <f t="shared" si="49"/>
        <v>0.41666666666666669</v>
      </c>
      <c r="I201" s="284">
        <f t="shared" si="49"/>
        <v>0.41666666666666669</v>
      </c>
      <c r="J201" s="284">
        <f t="shared" si="49"/>
        <v>0.41666666666666669</v>
      </c>
      <c r="K201" s="284">
        <f t="shared" si="49"/>
        <v>0.41666666666666669</v>
      </c>
      <c r="L201" s="284">
        <f t="shared" si="49"/>
        <v>0.41666666666666669</v>
      </c>
      <c r="M201" s="284">
        <f t="shared" si="49"/>
        <v>0.41666666666666669</v>
      </c>
      <c r="N201" s="284">
        <f t="shared" si="49"/>
        <v>0.41666666666666669</v>
      </c>
      <c r="O201" s="284">
        <f t="shared" si="49"/>
        <v>0.41666666666666669</v>
      </c>
      <c r="P201" s="284">
        <f t="shared" si="49"/>
        <v>0.41666666666666669</v>
      </c>
      <c r="Q201" s="284">
        <f t="shared" si="49"/>
        <v>0.41666666666666669</v>
      </c>
      <c r="R201" s="284">
        <f t="shared" si="49"/>
        <v>0.41666666666666669</v>
      </c>
      <c r="S201" s="284">
        <f t="shared" si="49"/>
        <v>0.41666666666666669</v>
      </c>
      <c r="T201" s="284">
        <f t="shared" si="49"/>
        <v>0.41666666666666669</v>
      </c>
      <c r="U201" s="284">
        <f t="shared" si="49"/>
        <v>0.41666666666666669</v>
      </c>
      <c r="V201" s="284">
        <f t="shared" si="49"/>
        <v>0.41666666666666669</v>
      </c>
      <c r="W201" s="284">
        <f t="shared" si="49"/>
        <v>0.41666666666666669</v>
      </c>
      <c r="X201" s="284">
        <f t="shared" si="49"/>
        <v>0.41666666666666669</v>
      </c>
      <c r="Y201" s="284">
        <f t="shared" si="49"/>
        <v>0.41666666666666669</v>
      </c>
      <c r="Z201" s="284">
        <f t="shared" si="49"/>
        <v>0.41666666666666669</v>
      </c>
      <c r="AA201" s="284">
        <f t="shared" si="49"/>
        <v>0.41666666666666669</v>
      </c>
      <c r="AB201" s="284">
        <f t="shared" si="49"/>
        <v>0.41666666666666669</v>
      </c>
      <c r="AC201" s="284">
        <f t="shared" si="49"/>
        <v>0.41666666666666669</v>
      </c>
      <c r="AD201" s="284">
        <f t="shared" si="49"/>
        <v>0.41666666666666669</v>
      </c>
      <c r="AE201" s="284">
        <f t="shared" si="49"/>
        <v>0.41666666666666669</v>
      </c>
      <c r="AF201" s="284">
        <f t="shared" si="49"/>
        <v>0.41666666666666669</v>
      </c>
      <c r="AG201" s="284">
        <f t="shared" si="49"/>
        <v>0.41666666666666669</v>
      </c>
      <c r="AH201" s="284">
        <f t="shared" si="49"/>
        <v>0.41666666666666669</v>
      </c>
      <c r="AI201" s="284">
        <f t="shared" si="49"/>
        <v>0.41666666666666669</v>
      </c>
    </row>
    <row r="202" spans="2:42" hidden="1" x14ac:dyDescent="0.25">
      <c r="B202" s="153"/>
      <c r="D202" s="256"/>
      <c r="E202" s="280" t="s">
        <v>214</v>
      </c>
      <c r="F202" s="143" t="s">
        <v>22</v>
      </c>
      <c r="G202" s="284">
        <f t="shared" si="49"/>
        <v>0.41666666666666669</v>
      </c>
      <c r="H202" s="284">
        <f t="shared" si="49"/>
        <v>0.41666666666666669</v>
      </c>
      <c r="I202" s="284">
        <f t="shared" si="49"/>
        <v>0.41666666666666669</v>
      </c>
      <c r="J202" s="284">
        <f t="shared" si="49"/>
        <v>0.41666666666666669</v>
      </c>
      <c r="K202" s="284">
        <f t="shared" si="49"/>
        <v>0.41666666666666669</v>
      </c>
      <c r="L202" s="284">
        <f t="shared" si="49"/>
        <v>0.41666666666666669</v>
      </c>
      <c r="M202" s="284">
        <f t="shared" si="49"/>
        <v>0.41666666666666669</v>
      </c>
      <c r="N202" s="284">
        <f t="shared" si="49"/>
        <v>0.41666666666666669</v>
      </c>
      <c r="O202" s="284">
        <f t="shared" si="49"/>
        <v>0.41666666666666669</v>
      </c>
      <c r="P202" s="284">
        <f t="shared" si="49"/>
        <v>0.41666666666666669</v>
      </c>
      <c r="Q202" s="284">
        <f t="shared" si="49"/>
        <v>0.41666666666666669</v>
      </c>
      <c r="R202" s="284">
        <f t="shared" si="49"/>
        <v>0.41666666666666669</v>
      </c>
      <c r="S202" s="284">
        <f t="shared" si="49"/>
        <v>0.41666666666666669</v>
      </c>
      <c r="T202" s="284">
        <f t="shared" si="49"/>
        <v>0.41666666666666669</v>
      </c>
      <c r="U202" s="284">
        <f t="shared" si="49"/>
        <v>0.41666666666666669</v>
      </c>
      <c r="V202" s="284">
        <f t="shared" si="49"/>
        <v>0.41666666666666669</v>
      </c>
      <c r="W202" s="284">
        <f t="shared" si="49"/>
        <v>0.41666666666666669</v>
      </c>
      <c r="X202" s="284">
        <f t="shared" si="49"/>
        <v>0.41666666666666669</v>
      </c>
      <c r="Y202" s="284">
        <f t="shared" si="49"/>
        <v>0.41666666666666669</v>
      </c>
      <c r="Z202" s="284">
        <f t="shared" si="49"/>
        <v>0.41666666666666669</v>
      </c>
      <c r="AA202" s="284">
        <f t="shared" si="49"/>
        <v>0.41666666666666669</v>
      </c>
      <c r="AB202" s="284">
        <f t="shared" si="49"/>
        <v>0.41666666666666669</v>
      </c>
      <c r="AC202" s="284">
        <f t="shared" si="49"/>
        <v>0.41666666666666669</v>
      </c>
      <c r="AD202" s="284">
        <f t="shared" si="49"/>
        <v>0.41666666666666669</v>
      </c>
      <c r="AE202" s="284">
        <f t="shared" si="49"/>
        <v>0.41666666666666669</v>
      </c>
      <c r="AF202" s="284">
        <f t="shared" si="49"/>
        <v>0.41666666666666669</v>
      </c>
      <c r="AG202" s="284">
        <f t="shared" si="49"/>
        <v>0.41666666666666669</v>
      </c>
      <c r="AH202" s="284">
        <f t="shared" si="49"/>
        <v>0.41666666666666669</v>
      </c>
      <c r="AI202" s="284">
        <f t="shared" si="49"/>
        <v>0.41666666666666669</v>
      </c>
    </row>
    <row r="203" spans="2:42" hidden="1" x14ac:dyDescent="0.25">
      <c r="B203" s="153"/>
      <c r="D203" s="256"/>
      <c r="E203" s="280" t="s">
        <v>214</v>
      </c>
      <c r="F203" s="143" t="s">
        <v>129</v>
      </c>
      <c r="G203" s="284">
        <f t="shared" si="49"/>
        <v>0.41666666666666669</v>
      </c>
      <c r="H203" s="284">
        <f t="shared" si="49"/>
        <v>0.41666666666666669</v>
      </c>
      <c r="I203" s="284">
        <f t="shared" si="49"/>
        <v>0.41666666666666669</v>
      </c>
      <c r="J203" s="284">
        <f t="shared" si="49"/>
        <v>0.41666666666666669</v>
      </c>
      <c r="K203" s="284">
        <f t="shared" si="49"/>
        <v>0.41666666666666669</v>
      </c>
      <c r="L203" s="284">
        <f t="shared" si="49"/>
        <v>0.41666666666666669</v>
      </c>
      <c r="M203" s="284">
        <f t="shared" si="49"/>
        <v>0.41666666666666669</v>
      </c>
      <c r="N203" s="284">
        <f t="shared" si="49"/>
        <v>0.41666666666666669</v>
      </c>
      <c r="O203" s="284">
        <f t="shared" si="49"/>
        <v>0.41666666666666669</v>
      </c>
      <c r="P203" s="284">
        <f t="shared" si="49"/>
        <v>0.41666666666666669</v>
      </c>
      <c r="Q203" s="284">
        <f t="shared" si="49"/>
        <v>0.41666666666666669</v>
      </c>
      <c r="R203" s="284">
        <f t="shared" si="49"/>
        <v>0.41666666666666669</v>
      </c>
      <c r="S203" s="284">
        <f t="shared" si="49"/>
        <v>0.41666666666666669</v>
      </c>
      <c r="T203" s="284">
        <f t="shared" si="49"/>
        <v>0.41666666666666669</v>
      </c>
      <c r="U203" s="284">
        <f t="shared" si="49"/>
        <v>0.41666666666666669</v>
      </c>
      <c r="V203" s="284">
        <f t="shared" si="49"/>
        <v>0.41666666666666669</v>
      </c>
      <c r="W203" s="284">
        <f t="shared" si="49"/>
        <v>0.41666666666666669</v>
      </c>
      <c r="X203" s="284">
        <f t="shared" si="49"/>
        <v>0.41666666666666669</v>
      </c>
      <c r="Y203" s="284">
        <f t="shared" si="49"/>
        <v>0.41666666666666669</v>
      </c>
      <c r="Z203" s="284">
        <f t="shared" si="49"/>
        <v>0.41666666666666669</v>
      </c>
      <c r="AA203" s="284">
        <f t="shared" si="49"/>
        <v>0.41666666666666669</v>
      </c>
      <c r="AB203" s="284">
        <f t="shared" si="49"/>
        <v>0.41666666666666669</v>
      </c>
      <c r="AC203" s="284">
        <f t="shared" si="49"/>
        <v>0.41666666666666669</v>
      </c>
      <c r="AD203" s="284">
        <f t="shared" si="49"/>
        <v>0.41666666666666669</v>
      </c>
      <c r="AE203" s="284">
        <f t="shared" si="49"/>
        <v>0.41666666666666669</v>
      </c>
      <c r="AF203" s="284">
        <f t="shared" si="49"/>
        <v>0.41666666666666669</v>
      </c>
      <c r="AG203" s="284">
        <f t="shared" si="49"/>
        <v>0.41666666666666669</v>
      </c>
      <c r="AH203" s="284">
        <f t="shared" si="49"/>
        <v>0.41666666666666669</v>
      </c>
      <c r="AI203" s="284">
        <f t="shared" si="49"/>
        <v>0.41666666666666669</v>
      </c>
    </row>
    <row r="204" spans="2:42" s="15" customFormat="1" ht="15.75" hidden="1" customHeight="1" x14ac:dyDescent="0.25">
      <c r="G204" s="38"/>
      <c r="AP204"/>
    </row>
    <row r="205" spans="2:42" s="15" customFormat="1" ht="14.25" hidden="1" customHeight="1" x14ac:dyDescent="0.25">
      <c r="G205" s="141">
        <v>2022</v>
      </c>
      <c r="H205" s="141">
        <v>2023</v>
      </c>
      <c r="I205" s="141">
        <v>2024</v>
      </c>
      <c r="J205" s="141">
        <v>2025</v>
      </c>
      <c r="K205" s="141">
        <v>2026</v>
      </c>
      <c r="L205" s="141">
        <v>2027</v>
      </c>
      <c r="M205" s="141">
        <v>2028</v>
      </c>
      <c r="N205" s="141">
        <v>2029</v>
      </c>
      <c r="O205" s="141">
        <v>2030</v>
      </c>
      <c r="P205" s="141">
        <v>2031</v>
      </c>
      <c r="Q205" s="141">
        <v>2032</v>
      </c>
      <c r="R205" s="141">
        <v>2033</v>
      </c>
      <c r="S205" s="141">
        <v>2034</v>
      </c>
      <c r="T205" s="141">
        <v>2035</v>
      </c>
      <c r="U205" s="141">
        <v>2036</v>
      </c>
      <c r="V205" s="141">
        <v>2037</v>
      </c>
      <c r="W205" s="141">
        <v>2038</v>
      </c>
      <c r="X205" s="141">
        <v>2039</v>
      </c>
      <c r="Y205" s="141">
        <v>2040</v>
      </c>
      <c r="Z205" s="141">
        <v>2041</v>
      </c>
      <c r="AA205" s="141">
        <v>2042</v>
      </c>
      <c r="AB205" s="141">
        <v>2043</v>
      </c>
      <c r="AC205" s="141">
        <v>2044</v>
      </c>
      <c r="AD205" s="141">
        <v>2045</v>
      </c>
      <c r="AE205" s="141">
        <v>2046</v>
      </c>
      <c r="AF205" s="141">
        <v>2047</v>
      </c>
      <c r="AG205" s="141">
        <v>2048</v>
      </c>
      <c r="AH205" s="141">
        <v>2049</v>
      </c>
      <c r="AI205" s="141">
        <v>2050</v>
      </c>
      <c r="AP205"/>
    </row>
    <row r="206" spans="2:42" s="15" customFormat="1" ht="14.25" hidden="1" customHeight="1" x14ac:dyDescent="0.25">
      <c r="B206" s="285"/>
      <c r="D206" s="286" t="s">
        <v>158</v>
      </c>
      <c r="E206" s="30" t="s">
        <v>159</v>
      </c>
      <c r="F206" s="30" t="s">
        <v>128</v>
      </c>
      <c r="G206" s="188">
        <f>SUMPRODUCT($E$44:$E$46,G$210:G$212,$F$44:$F$46)+SUMPRODUCT($E$44:$E$46,G213:G215,$G$44:$G$46)</f>
        <v>1.0365409287193015</v>
      </c>
      <c r="H206" s="188">
        <f t="shared" ref="H206:AI206" si="50">SUMPRODUCT($E$44:$E$46,H$210:H$212,$F$44:$F$46)+SUMPRODUCT($E$44:$E$46,H213:H215,$G$44:$G$46)</f>
        <v>1.0365409287193015</v>
      </c>
      <c r="I206" s="188">
        <f t="shared" si="50"/>
        <v>1.0365409287193015</v>
      </c>
      <c r="J206" s="188">
        <f t="shared" si="50"/>
        <v>1.0365409287193015</v>
      </c>
      <c r="K206" s="188">
        <f t="shared" si="50"/>
        <v>1.0365409287193015</v>
      </c>
      <c r="L206" s="188">
        <f t="shared" si="50"/>
        <v>1.0365409287193015</v>
      </c>
      <c r="M206" s="188">
        <f t="shared" si="50"/>
        <v>1.0365409287193015</v>
      </c>
      <c r="N206" s="188">
        <f t="shared" si="50"/>
        <v>1.0365409287193015</v>
      </c>
      <c r="O206" s="188">
        <f t="shared" si="50"/>
        <v>1.0365409287193015</v>
      </c>
      <c r="P206" s="188">
        <f t="shared" si="50"/>
        <v>1.0365409287193015</v>
      </c>
      <c r="Q206" s="188">
        <f t="shared" si="50"/>
        <v>1.0365409287193015</v>
      </c>
      <c r="R206" s="188">
        <f t="shared" si="50"/>
        <v>1.0365409287193015</v>
      </c>
      <c r="S206" s="188">
        <f t="shared" si="50"/>
        <v>1.0365409287193015</v>
      </c>
      <c r="T206" s="188">
        <f t="shared" si="50"/>
        <v>1.0365409287193015</v>
      </c>
      <c r="U206" s="188">
        <f t="shared" si="50"/>
        <v>1.0365409287193015</v>
      </c>
      <c r="V206" s="188">
        <f t="shared" si="50"/>
        <v>1.0365409287193015</v>
      </c>
      <c r="W206" s="188">
        <f t="shared" si="50"/>
        <v>1.0365409287193015</v>
      </c>
      <c r="X206" s="188">
        <f t="shared" si="50"/>
        <v>1.0365409287193015</v>
      </c>
      <c r="Y206" s="188">
        <f t="shared" si="50"/>
        <v>1.0365409287193015</v>
      </c>
      <c r="Z206" s="188">
        <f t="shared" si="50"/>
        <v>1.0365409287193015</v>
      </c>
      <c r="AA206" s="188">
        <f t="shared" si="50"/>
        <v>1.0365409287193015</v>
      </c>
      <c r="AB206" s="188">
        <f t="shared" si="50"/>
        <v>1.0365409287193015</v>
      </c>
      <c r="AC206" s="188">
        <f t="shared" si="50"/>
        <v>1.0365409287193015</v>
      </c>
      <c r="AD206" s="188">
        <f t="shared" si="50"/>
        <v>1.0365409287193015</v>
      </c>
      <c r="AE206" s="188">
        <f t="shared" si="50"/>
        <v>1.0365409287193015</v>
      </c>
      <c r="AF206" s="188">
        <f t="shared" si="50"/>
        <v>1.0365409287193015</v>
      </c>
      <c r="AG206" s="188">
        <f t="shared" si="50"/>
        <v>1.0365409287193015</v>
      </c>
      <c r="AH206" s="188">
        <f t="shared" si="50"/>
        <v>1.0365409287193015</v>
      </c>
      <c r="AI206" s="188">
        <f t="shared" si="50"/>
        <v>1.0365409287193015</v>
      </c>
      <c r="AP206"/>
    </row>
    <row r="207" spans="2:42" s="15" customFormat="1" ht="14.25" hidden="1" customHeight="1" x14ac:dyDescent="0.25">
      <c r="B207" s="285"/>
      <c r="D207" s="287"/>
      <c r="E207" s="30" t="s">
        <v>159</v>
      </c>
      <c r="F207" s="30" t="s">
        <v>22</v>
      </c>
      <c r="G207" s="188">
        <f>SUMPRODUCT($E$44:$E$46,G$210:G$212,$F$44:$F$46)+SUMPRODUCT($E$44:$E$46,G216:G218,$G$44:$G$46)</f>
        <v>1.0365409287193015</v>
      </c>
      <c r="H207" s="188">
        <f t="shared" ref="H207:AI207" si="51">SUMPRODUCT($E$44:$E$46,H$210:H$212,$F$44:$F$46)+SUMPRODUCT($E$44:$E$46,H216:H218,$G$44:$G$46)</f>
        <v>1.0365409287193015</v>
      </c>
      <c r="I207" s="188">
        <f t="shared" si="51"/>
        <v>1.0365409287193015</v>
      </c>
      <c r="J207" s="188">
        <f t="shared" si="51"/>
        <v>1.0365409287193015</v>
      </c>
      <c r="K207" s="188">
        <f t="shared" si="51"/>
        <v>1.0365409287193015</v>
      </c>
      <c r="L207" s="188">
        <f t="shared" si="51"/>
        <v>1.0365409287193015</v>
      </c>
      <c r="M207" s="188">
        <f t="shared" si="51"/>
        <v>1.0365409287193015</v>
      </c>
      <c r="N207" s="188">
        <f t="shared" si="51"/>
        <v>1.0365409287193015</v>
      </c>
      <c r="O207" s="188">
        <f t="shared" si="51"/>
        <v>1.0365409287193015</v>
      </c>
      <c r="P207" s="188">
        <f t="shared" si="51"/>
        <v>1.0365409287193015</v>
      </c>
      <c r="Q207" s="188">
        <f t="shared" si="51"/>
        <v>1.0365409287193015</v>
      </c>
      <c r="R207" s="188">
        <f t="shared" si="51"/>
        <v>1.0365409287193015</v>
      </c>
      <c r="S207" s="188">
        <f t="shared" si="51"/>
        <v>1.0365409287193015</v>
      </c>
      <c r="T207" s="188">
        <f t="shared" si="51"/>
        <v>1.0365409287193015</v>
      </c>
      <c r="U207" s="188">
        <f t="shared" si="51"/>
        <v>1.0365409287193015</v>
      </c>
      <c r="V207" s="188">
        <f t="shared" si="51"/>
        <v>1.0365409287193015</v>
      </c>
      <c r="W207" s="188">
        <f t="shared" si="51"/>
        <v>1.0365409287193015</v>
      </c>
      <c r="X207" s="188">
        <f t="shared" si="51"/>
        <v>1.0365409287193015</v>
      </c>
      <c r="Y207" s="188">
        <f t="shared" si="51"/>
        <v>1.0365409287193015</v>
      </c>
      <c r="Z207" s="188">
        <f t="shared" si="51"/>
        <v>1.0365409287193015</v>
      </c>
      <c r="AA207" s="188">
        <f t="shared" si="51"/>
        <v>1.0365409287193015</v>
      </c>
      <c r="AB207" s="188">
        <f t="shared" si="51"/>
        <v>1.0365409287193015</v>
      </c>
      <c r="AC207" s="188">
        <f t="shared" si="51"/>
        <v>1.0365409287193015</v>
      </c>
      <c r="AD207" s="188">
        <f t="shared" si="51"/>
        <v>1.0365409287193015</v>
      </c>
      <c r="AE207" s="188">
        <f t="shared" si="51"/>
        <v>1.0365409287193015</v>
      </c>
      <c r="AF207" s="188">
        <f t="shared" si="51"/>
        <v>1.0365409287193015</v>
      </c>
      <c r="AG207" s="188">
        <f t="shared" si="51"/>
        <v>1.0365409287193015</v>
      </c>
      <c r="AH207" s="188">
        <f t="shared" si="51"/>
        <v>1.0365409287193015</v>
      </c>
      <c r="AI207" s="188">
        <f t="shared" si="51"/>
        <v>1.0365409287193015</v>
      </c>
      <c r="AP207"/>
    </row>
    <row r="208" spans="2:42" ht="15.75" hidden="1" thickTop="1" x14ac:dyDescent="0.25">
      <c r="B208" s="285"/>
      <c r="C208" s="15"/>
      <c r="D208" s="287"/>
      <c r="E208" s="30" t="s">
        <v>159</v>
      </c>
      <c r="F208" s="30" t="s">
        <v>129</v>
      </c>
      <c r="G208" s="188">
        <f>SUMPRODUCT($E$44:$E$46,G$210:G$212,$F$44:$F$46)+SUMPRODUCT($E$44:$E$46,G219:G221,$G$44:$G$46)</f>
        <v>1.0365409287193015</v>
      </c>
      <c r="H208" s="188">
        <f t="shared" ref="H208:AI208" si="52">SUMPRODUCT($E$44:$E$46,H$210:H$212,$F$44:$F$46)+SUMPRODUCT($E$44:$E$46,H219:H221,$G$44:$G$46)</f>
        <v>1.0365409287193015</v>
      </c>
      <c r="I208" s="188">
        <f t="shared" si="52"/>
        <v>1.0365409287193015</v>
      </c>
      <c r="J208" s="188">
        <f t="shared" si="52"/>
        <v>1.0365409287193015</v>
      </c>
      <c r="K208" s="188">
        <f t="shared" si="52"/>
        <v>1.0365409287193015</v>
      </c>
      <c r="L208" s="188">
        <f t="shared" si="52"/>
        <v>1.0365409287193015</v>
      </c>
      <c r="M208" s="188">
        <f t="shared" si="52"/>
        <v>1.0365409287193015</v>
      </c>
      <c r="N208" s="188">
        <f t="shared" si="52"/>
        <v>1.0365409287193015</v>
      </c>
      <c r="O208" s="188">
        <f t="shared" si="52"/>
        <v>1.0365409287193015</v>
      </c>
      <c r="P208" s="188">
        <f t="shared" si="52"/>
        <v>1.0365409287193015</v>
      </c>
      <c r="Q208" s="188">
        <f t="shared" si="52"/>
        <v>1.0365409287193015</v>
      </c>
      <c r="R208" s="188">
        <f t="shared" si="52"/>
        <v>1.0365409287193015</v>
      </c>
      <c r="S208" s="188">
        <f t="shared" si="52"/>
        <v>1.0365409287193015</v>
      </c>
      <c r="T208" s="188">
        <f t="shared" si="52"/>
        <v>1.0365409287193015</v>
      </c>
      <c r="U208" s="188">
        <f t="shared" si="52"/>
        <v>1.0365409287193015</v>
      </c>
      <c r="V208" s="188">
        <f t="shared" si="52"/>
        <v>1.0365409287193015</v>
      </c>
      <c r="W208" s="188">
        <f t="shared" si="52"/>
        <v>1.0365409287193015</v>
      </c>
      <c r="X208" s="188">
        <f t="shared" si="52"/>
        <v>1.0365409287193015</v>
      </c>
      <c r="Y208" s="188">
        <f t="shared" si="52"/>
        <v>1.0365409287193015</v>
      </c>
      <c r="Z208" s="188">
        <f t="shared" si="52"/>
        <v>1.0365409287193015</v>
      </c>
      <c r="AA208" s="188">
        <f t="shared" si="52"/>
        <v>1.0365409287193015</v>
      </c>
      <c r="AB208" s="188">
        <f t="shared" si="52"/>
        <v>1.0365409287193015</v>
      </c>
      <c r="AC208" s="188">
        <f t="shared" si="52"/>
        <v>1.0365409287193015</v>
      </c>
      <c r="AD208" s="188">
        <f t="shared" si="52"/>
        <v>1.0365409287193015</v>
      </c>
      <c r="AE208" s="188">
        <f t="shared" si="52"/>
        <v>1.0365409287193015</v>
      </c>
      <c r="AF208" s="188">
        <f t="shared" si="52"/>
        <v>1.0365409287193015</v>
      </c>
      <c r="AG208" s="188">
        <f t="shared" si="52"/>
        <v>1.0365409287193015</v>
      </c>
      <c r="AH208" s="188">
        <f t="shared" si="52"/>
        <v>1.0365409287193015</v>
      </c>
      <c r="AI208" s="188">
        <f t="shared" si="52"/>
        <v>1.0365409287193015</v>
      </c>
    </row>
    <row r="209" spans="1:43" s="15" customFormat="1" ht="14.25" hidden="1" customHeight="1" x14ac:dyDescent="0.25">
      <c r="B209" s="285"/>
      <c r="F209" s="185"/>
      <c r="AP209"/>
    </row>
    <row r="210" spans="1:43" s="15" customFormat="1" ht="14.25" hidden="1" customHeight="1" x14ac:dyDescent="0.25">
      <c r="B210" s="285"/>
      <c r="D210" s="191"/>
      <c r="E210" s="30" t="s">
        <v>160</v>
      </c>
      <c r="F210" s="30" t="s">
        <v>126</v>
      </c>
      <c r="G210" s="188">
        <f>1+((1+$G$56)^($D44+0.5)-1)</f>
        <v>1.0319883720275147</v>
      </c>
      <c r="H210" s="188">
        <f t="shared" ref="H210:AI212" si="53">1+((1+$G$56)^($D44+0.5)-1)</f>
        <v>1.0319883720275147</v>
      </c>
      <c r="I210" s="188">
        <f t="shared" si="53"/>
        <v>1.0319883720275147</v>
      </c>
      <c r="J210" s="188">
        <f t="shared" si="53"/>
        <v>1.0319883720275147</v>
      </c>
      <c r="K210" s="188">
        <f t="shared" si="53"/>
        <v>1.0319883720275147</v>
      </c>
      <c r="L210" s="188">
        <f t="shared" si="53"/>
        <v>1.0319883720275147</v>
      </c>
      <c r="M210" s="188">
        <f t="shared" si="53"/>
        <v>1.0319883720275147</v>
      </c>
      <c r="N210" s="188">
        <f t="shared" si="53"/>
        <v>1.0319883720275147</v>
      </c>
      <c r="O210" s="188">
        <f t="shared" si="53"/>
        <v>1.0319883720275147</v>
      </c>
      <c r="P210" s="188">
        <f t="shared" si="53"/>
        <v>1.0319883720275147</v>
      </c>
      <c r="Q210" s="188">
        <f t="shared" si="53"/>
        <v>1.0319883720275147</v>
      </c>
      <c r="R210" s="188">
        <f t="shared" si="53"/>
        <v>1.0319883720275147</v>
      </c>
      <c r="S210" s="188">
        <f t="shared" si="53"/>
        <v>1.0319883720275147</v>
      </c>
      <c r="T210" s="188">
        <f t="shared" si="53"/>
        <v>1.0319883720275147</v>
      </c>
      <c r="U210" s="188">
        <f t="shared" si="53"/>
        <v>1.0319883720275147</v>
      </c>
      <c r="V210" s="188">
        <f t="shared" si="53"/>
        <v>1.0319883720275147</v>
      </c>
      <c r="W210" s="188">
        <f t="shared" si="53"/>
        <v>1.0319883720275147</v>
      </c>
      <c r="X210" s="188">
        <f t="shared" si="53"/>
        <v>1.0319883720275147</v>
      </c>
      <c r="Y210" s="188">
        <f t="shared" si="53"/>
        <v>1.0319883720275147</v>
      </c>
      <c r="Z210" s="188">
        <f t="shared" si="53"/>
        <v>1.0319883720275147</v>
      </c>
      <c r="AA210" s="188">
        <f t="shared" si="53"/>
        <v>1.0319883720275147</v>
      </c>
      <c r="AB210" s="188">
        <f t="shared" si="53"/>
        <v>1.0319883720275147</v>
      </c>
      <c r="AC210" s="188">
        <f t="shared" si="53"/>
        <v>1.0319883720275147</v>
      </c>
      <c r="AD210" s="188">
        <f t="shared" si="53"/>
        <v>1.0319883720275147</v>
      </c>
      <c r="AE210" s="188">
        <f t="shared" si="53"/>
        <v>1.0319883720275147</v>
      </c>
      <c r="AF210" s="188">
        <f t="shared" si="53"/>
        <v>1.0319883720275147</v>
      </c>
      <c r="AG210" s="188">
        <f t="shared" si="53"/>
        <v>1.0319883720275147</v>
      </c>
      <c r="AH210" s="188">
        <f t="shared" si="53"/>
        <v>1.0319883720275147</v>
      </c>
      <c r="AI210" s="188">
        <f t="shared" si="53"/>
        <v>1.0319883720275147</v>
      </c>
      <c r="AP210"/>
    </row>
    <row r="211" spans="1:43" s="15" customFormat="1" ht="13.5" hidden="1" customHeight="1" x14ac:dyDescent="0.25">
      <c r="B211" s="285"/>
      <c r="D211" s="191"/>
      <c r="E211" s="30" t="s">
        <v>161</v>
      </c>
      <c r="F211" s="30" t="s">
        <v>126</v>
      </c>
      <c r="G211" s="188">
        <f>1+((1+$G$56)^($D45+0.5)-1)</f>
        <v>1.0990676162093029</v>
      </c>
      <c r="H211" s="188">
        <f t="shared" si="53"/>
        <v>1.0990676162093029</v>
      </c>
      <c r="I211" s="188">
        <f t="shared" si="53"/>
        <v>1.0990676162093029</v>
      </c>
      <c r="J211" s="188">
        <f t="shared" si="53"/>
        <v>1.0990676162093029</v>
      </c>
      <c r="K211" s="188">
        <f t="shared" si="53"/>
        <v>1.0990676162093029</v>
      </c>
      <c r="L211" s="188">
        <f t="shared" si="53"/>
        <v>1.0990676162093029</v>
      </c>
      <c r="M211" s="188">
        <f t="shared" si="53"/>
        <v>1.0990676162093029</v>
      </c>
      <c r="N211" s="188">
        <f t="shared" si="53"/>
        <v>1.0990676162093029</v>
      </c>
      <c r="O211" s="188">
        <f t="shared" si="53"/>
        <v>1.0990676162093029</v>
      </c>
      <c r="P211" s="188">
        <f t="shared" si="53"/>
        <v>1.0990676162093029</v>
      </c>
      <c r="Q211" s="188">
        <f t="shared" si="53"/>
        <v>1.0990676162093029</v>
      </c>
      <c r="R211" s="188">
        <f t="shared" si="53"/>
        <v>1.0990676162093029</v>
      </c>
      <c r="S211" s="188">
        <f t="shared" si="53"/>
        <v>1.0990676162093029</v>
      </c>
      <c r="T211" s="188">
        <f t="shared" si="53"/>
        <v>1.0990676162093029</v>
      </c>
      <c r="U211" s="188">
        <f t="shared" si="53"/>
        <v>1.0990676162093029</v>
      </c>
      <c r="V211" s="188">
        <f t="shared" si="53"/>
        <v>1.0990676162093029</v>
      </c>
      <c r="W211" s="188">
        <f t="shared" si="53"/>
        <v>1.0990676162093029</v>
      </c>
      <c r="X211" s="188">
        <f t="shared" si="53"/>
        <v>1.0990676162093029</v>
      </c>
      <c r="Y211" s="188">
        <f t="shared" si="53"/>
        <v>1.0990676162093029</v>
      </c>
      <c r="Z211" s="188">
        <f t="shared" si="53"/>
        <v>1.0990676162093029</v>
      </c>
      <c r="AA211" s="188">
        <f t="shared" si="53"/>
        <v>1.0990676162093029</v>
      </c>
      <c r="AB211" s="188">
        <f t="shared" si="53"/>
        <v>1.0990676162093029</v>
      </c>
      <c r="AC211" s="188">
        <f t="shared" si="53"/>
        <v>1.0990676162093029</v>
      </c>
      <c r="AD211" s="188">
        <f t="shared" si="53"/>
        <v>1.0990676162093029</v>
      </c>
      <c r="AE211" s="188">
        <f t="shared" si="53"/>
        <v>1.0990676162093029</v>
      </c>
      <c r="AF211" s="188">
        <f t="shared" si="53"/>
        <v>1.0990676162093029</v>
      </c>
      <c r="AG211" s="188">
        <f t="shared" si="53"/>
        <v>1.0990676162093029</v>
      </c>
      <c r="AH211" s="188">
        <f t="shared" si="53"/>
        <v>1.0990676162093029</v>
      </c>
      <c r="AI211" s="188">
        <f t="shared" si="53"/>
        <v>1.0990676162093029</v>
      </c>
      <c r="AP211"/>
    </row>
    <row r="212" spans="1:43" s="15" customFormat="1" ht="14.25" hidden="1" customHeight="1" x14ac:dyDescent="0.25">
      <c r="B212" s="285"/>
      <c r="D212" s="191"/>
      <c r="E212" s="30" t="s">
        <v>162</v>
      </c>
      <c r="F212" s="30" t="s">
        <v>126</v>
      </c>
      <c r="G212" s="188">
        <f>1+((1+$G$56)^($D46+0.5)-1)</f>
        <v>1.1705070112629077</v>
      </c>
      <c r="H212" s="188">
        <f t="shared" si="53"/>
        <v>1.1705070112629077</v>
      </c>
      <c r="I212" s="188">
        <f t="shared" si="53"/>
        <v>1.1705070112629077</v>
      </c>
      <c r="J212" s="188">
        <f t="shared" si="53"/>
        <v>1.1705070112629077</v>
      </c>
      <c r="K212" s="188">
        <f t="shared" si="53"/>
        <v>1.1705070112629077</v>
      </c>
      <c r="L212" s="188">
        <f t="shared" si="53"/>
        <v>1.1705070112629077</v>
      </c>
      <c r="M212" s="188">
        <f t="shared" si="53"/>
        <v>1.1705070112629077</v>
      </c>
      <c r="N212" s="188">
        <f t="shared" si="53"/>
        <v>1.1705070112629077</v>
      </c>
      <c r="O212" s="188">
        <f t="shared" si="53"/>
        <v>1.1705070112629077</v>
      </c>
      <c r="P212" s="188">
        <f t="shared" si="53"/>
        <v>1.1705070112629077</v>
      </c>
      <c r="Q212" s="188">
        <f t="shared" si="53"/>
        <v>1.1705070112629077</v>
      </c>
      <c r="R212" s="188">
        <f t="shared" si="53"/>
        <v>1.1705070112629077</v>
      </c>
      <c r="S212" s="188">
        <f t="shared" si="53"/>
        <v>1.1705070112629077</v>
      </c>
      <c r="T212" s="188">
        <f t="shared" si="53"/>
        <v>1.1705070112629077</v>
      </c>
      <c r="U212" s="188">
        <f t="shared" si="53"/>
        <v>1.1705070112629077</v>
      </c>
      <c r="V212" s="188">
        <f t="shared" si="53"/>
        <v>1.1705070112629077</v>
      </c>
      <c r="W212" s="188">
        <f t="shared" si="53"/>
        <v>1.1705070112629077</v>
      </c>
      <c r="X212" s="188">
        <f t="shared" si="53"/>
        <v>1.1705070112629077</v>
      </c>
      <c r="Y212" s="188">
        <f t="shared" si="53"/>
        <v>1.1705070112629077</v>
      </c>
      <c r="Z212" s="188">
        <f t="shared" si="53"/>
        <v>1.1705070112629077</v>
      </c>
      <c r="AA212" s="188">
        <f t="shared" si="53"/>
        <v>1.1705070112629077</v>
      </c>
      <c r="AB212" s="188">
        <f t="shared" si="53"/>
        <v>1.1705070112629077</v>
      </c>
      <c r="AC212" s="188">
        <f t="shared" si="53"/>
        <v>1.1705070112629077</v>
      </c>
      <c r="AD212" s="188">
        <f t="shared" si="53"/>
        <v>1.1705070112629077</v>
      </c>
      <c r="AE212" s="188">
        <f t="shared" si="53"/>
        <v>1.1705070112629077</v>
      </c>
      <c r="AF212" s="188">
        <f t="shared" si="53"/>
        <v>1.1705070112629077</v>
      </c>
      <c r="AG212" s="188">
        <f t="shared" si="53"/>
        <v>1.1705070112629077</v>
      </c>
      <c r="AH212" s="188">
        <f t="shared" si="53"/>
        <v>1.1705070112629077</v>
      </c>
      <c r="AI212" s="188">
        <f t="shared" si="53"/>
        <v>1.1705070112629077</v>
      </c>
      <c r="AP212"/>
    </row>
    <row r="213" spans="1:43" s="15" customFormat="1" ht="14.25" hidden="1" customHeight="1" x14ac:dyDescent="0.25">
      <c r="B213" s="285"/>
      <c r="D213" s="191"/>
      <c r="E213" s="30" t="s">
        <v>163</v>
      </c>
      <c r="F213" s="30" t="s">
        <v>128</v>
      </c>
      <c r="G213" s="188">
        <f>1+((1+(G$57+$I$39))^($D44+0.5)-1)</f>
        <v>1.0547511554864493</v>
      </c>
      <c r="H213" s="188">
        <f t="shared" ref="H213:AI213" si="54">1+((1+(H$57+$I$39))^($D44+0.5)-1)</f>
        <v>1.0547511554864493</v>
      </c>
      <c r="I213" s="188">
        <f t="shared" si="54"/>
        <v>1.0547511554864493</v>
      </c>
      <c r="J213" s="188">
        <f t="shared" si="54"/>
        <v>1.0547511554864493</v>
      </c>
      <c r="K213" s="188">
        <f t="shared" si="54"/>
        <v>1.0547511554864493</v>
      </c>
      <c r="L213" s="188">
        <f t="shared" si="54"/>
        <v>1.0547511554864493</v>
      </c>
      <c r="M213" s="188">
        <f t="shared" si="54"/>
        <v>1.0547511554864493</v>
      </c>
      <c r="N213" s="188">
        <f t="shared" si="54"/>
        <v>1.0547511554864493</v>
      </c>
      <c r="O213" s="188">
        <f t="shared" si="54"/>
        <v>1.0547511554864493</v>
      </c>
      <c r="P213" s="188">
        <f t="shared" si="54"/>
        <v>1.0547511554864493</v>
      </c>
      <c r="Q213" s="188">
        <f t="shared" si="54"/>
        <v>1.0547511554864493</v>
      </c>
      <c r="R213" s="188">
        <f t="shared" si="54"/>
        <v>1.0547511554864493</v>
      </c>
      <c r="S213" s="188">
        <f t="shared" si="54"/>
        <v>1.0547511554864493</v>
      </c>
      <c r="T213" s="188">
        <f t="shared" si="54"/>
        <v>1.0547511554864493</v>
      </c>
      <c r="U213" s="188">
        <f t="shared" si="54"/>
        <v>1.0547511554864493</v>
      </c>
      <c r="V213" s="188">
        <f t="shared" si="54"/>
        <v>1.0547511554864493</v>
      </c>
      <c r="W213" s="188">
        <f t="shared" si="54"/>
        <v>1.0547511554864493</v>
      </c>
      <c r="X213" s="188">
        <f t="shared" si="54"/>
        <v>1.0547511554864493</v>
      </c>
      <c r="Y213" s="188">
        <f t="shared" si="54"/>
        <v>1.0547511554864493</v>
      </c>
      <c r="Z213" s="188">
        <f t="shared" si="54"/>
        <v>1.0547511554864493</v>
      </c>
      <c r="AA213" s="188">
        <f t="shared" si="54"/>
        <v>1.0547511554864493</v>
      </c>
      <c r="AB213" s="188">
        <f t="shared" si="54"/>
        <v>1.0547511554864493</v>
      </c>
      <c r="AC213" s="188">
        <f t="shared" si="54"/>
        <v>1.0547511554864493</v>
      </c>
      <c r="AD213" s="188">
        <f t="shared" si="54"/>
        <v>1.0547511554864493</v>
      </c>
      <c r="AE213" s="188">
        <f t="shared" si="54"/>
        <v>1.0547511554864493</v>
      </c>
      <c r="AF213" s="188">
        <f t="shared" si="54"/>
        <v>1.0547511554864493</v>
      </c>
      <c r="AG213" s="188">
        <f t="shared" si="54"/>
        <v>1.0547511554864493</v>
      </c>
      <c r="AH213" s="188">
        <f t="shared" si="54"/>
        <v>1.0547511554864493</v>
      </c>
      <c r="AI213" s="188">
        <f t="shared" si="54"/>
        <v>1.0547511554864493</v>
      </c>
      <c r="AP213"/>
    </row>
    <row r="214" spans="1:43" s="15" customFormat="1" ht="14.25" hidden="1" customHeight="1" x14ac:dyDescent="0.25">
      <c r="B214" s="285"/>
      <c r="D214" s="191"/>
      <c r="E214" s="30" t="s">
        <v>164</v>
      </c>
      <c r="F214" s="30" t="s">
        <v>128</v>
      </c>
      <c r="G214" s="188">
        <f>1+((1+(G$58+$I$39))^($D45+0.5)-1)</f>
        <v>1.1734106604786749</v>
      </c>
      <c r="H214" s="188">
        <f t="shared" ref="H214:AI214" si="55">1+((1+(H$58+$I$39))^($D45+0.5)-1)</f>
        <v>1.1734106604786749</v>
      </c>
      <c r="I214" s="188">
        <f t="shared" si="55"/>
        <v>1.1734106604786749</v>
      </c>
      <c r="J214" s="188">
        <f t="shared" si="55"/>
        <v>1.1734106604786749</v>
      </c>
      <c r="K214" s="188">
        <f t="shared" si="55"/>
        <v>1.1734106604786749</v>
      </c>
      <c r="L214" s="188">
        <f t="shared" si="55"/>
        <v>1.1734106604786749</v>
      </c>
      <c r="M214" s="188">
        <f t="shared" si="55"/>
        <v>1.1734106604786749</v>
      </c>
      <c r="N214" s="188">
        <f t="shared" si="55"/>
        <v>1.1734106604786749</v>
      </c>
      <c r="O214" s="188">
        <f t="shared" si="55"/>
        <v>1.1734106604786749</v>
      </c>
      <c r="P214" s="188">
        <f t="shared" si="55"/>
        <v>1.1734106604786749</v>
      </c>
      <c r="Q214" s="188">
        <f t="shared" si="55"/>
        <v>1.1734106604786749</v>
      </c>
      <c r="R214" s="188">
        <f t="shared" si="55"/>
        <v>1.1734106604786749</v>
      </c>
      <c r="S214" s="188">
        <f t="shared" si="55"/>
        <v>1.1734106604786749</v>
      </c>
      <c r="T214" s="188">
        <f t="shared" si="55"/>
        <v>1.1734106604786749</v>
      </c>
      <c r="U214" s="188">
        <f t="shared" si="55"/>
        <v>1.1734106604786749</v>
      </c>
      <c r="V214" s="188">
        <f t="shared" si="55"/>
        <v>1.1734106604786749</v>
      </c>
      <c r="W214" s="188">
        <f t="shared" si="55"/>
        <v>1.1734106604786749</v>
      </c>
      <c r="X214" s="188">
        <f t="shared" si="55"/>
        <v>1.1734106604786749</v>
      </c>
      <c r="Y214" s="188">
        <f t="shared" si="55"/>
        <v>1.1734106604786749</v>
      </c>
      <c r="Z214" s="188">
        <f t="shared" si="55"/>
        <v>1.1734106604786749</v>
      </c>
      <c r="AA214" s="188">
        <f t="shared" si="55"/>
        <v>1.1734106604786749</v>
      </c>
      <c r="AB214" s="188">
        <f t="shared" si="55"/>
        <v>1.1734106604786749</v>
      </c>
      <c r="AC214" s="188">
        <f t="shared" si="55"/>
        <v>1.1734106604786749</v>
      </c>
      <c r="AD214" s="188">
        <f t="shared" si="55"/>
        <v>1.1734106604786749</v>
      </c>
      <c r="AE214" s="188">
        <f t="shared" si="55"/>
        <v>1.1734106604786749</v>
      </c>
      <c r="AF214" s="188">
        <f t="shared" si="55"/>
        <v>1.1734106604786749</v>
      </c>
      <c r="AG214" s="188">
        <f t="shared" si="55"/>
        <v>1.1734106604786749</v>
      </c>
      <c r="AH214" s="188">
        <f t="shared" si="55"/>
        <v>1.1734106604786749</v>
      </c>
      <c r="AI214" s="188">
        <f t="shared" si="55"/>
        <v>1.1734106604786749</v>
      </c>
      <c r="AP214"/>
    </row>
    <row r="215" spans="1:43" s="15" customFormat="1" ht="14.25" hidden="1" customHeight="1" x14ac:dyDescent="0.25">
      <c r="B215" s="285"/>
      <c r="D215" s="191"/>
      <c r="E215" s="30" t="s">
        <v>165</v>
      </c>
      <c r="F215" s="30" t="s">
        <v>128</v>
      </c>
      <c r="G215" s="188">
        <f>1+((1+(G$59+$I$39))^($D46+0.5)-1)</f>
        <v>1.3054193597825259</v>
      </c>
      <c r="H215" s="188">
        <f t="shared" ref="H215:AI215" si="56">1+((1+(H$59+$I$39))^($D46+0.5)-1)</f>
        <v>1.3054193597825259</v>
      </c>
      <c r="I215" s="188">
        <f t="shared" si="56"/>
        <v>1.3054193597825259</v>
      </c>
      <c r="J215" s="188">
        <f t="shared" si="56"/>
        <v>1.3054193597825259</v>
      </c>
      <c r="K215" s="188">
        <f t="shared" si="56"/>
        <v>1.3054193597825259</v>
      </c>
      <c r="L215" s="188">
        <f t="shared" si="56"/>
        <v>1.3054193597825259</v>
      </c>
      <c r="M215" s="188">
        <f t="shared" si="56"/>
        <v>1.3054193597825259</v>
      </c>
      <c r="N215" s="188">
        <f t="shared" si="56"/>
        <v>1.3054193597825259</v>
      </c>
      <c r="O215" s="188">
        <f t="shared" si="56"/>
        <v>1.3054193597825259</v>
      </c>
      <c r="P215" s="188">
        <f t="shared" si="56"/>
        <v>1.3054193597825259</v>
      </c>
      <c r="Q215" s="188">
        <f t="shared" si="56"/>
        <v>1.3054193597825259</v>
      </c>
      <c r="R215" s="188">
        <f t="shared" si="56"/>
        <v>1.3054193597825259</v>
      </c>
      <c r="S215" s="188">
        <f t="shared" si="56"/>
        <v>1.3054193597825259</v>
      </c>
      <c r="T215" s="188">
        <f t="shared" si="56"/>
        <v>1.3054193597825259</v>
      </c>
      <c r="U215" s="188">
        <f t="shared" si="56"/>
        <v>1.3054193597825259</v>
      </c>
      <c r="V215" s="188">
        <f t="shared" si="56"/>
        <v>1.3054193597825259</v>
      </c>
      <c r="W215" s="188">
        <f t="shared" si="56"/>
        <v>1.3054193597825259</v>
      </c>
      <c r="X215" s="188">
        <f t="shared" si="56"/>
        <v>1.3054193597825259</v>
      </c>
      <c r="Y215" s="188">
        <f t="shared" si="56"/>
        <v>1.3054193597825259</v>
      </c>
      <c r="Z215" s="188">
        <f t="shared" si="56"/>
        <v>1.3054193597825259</v>
      </c>
      <c r="AA215" s="188">
        <f t="shared" si="56"/>
        <v>1.3054193597825259</v>
      </c>
      <c r="AB215" s="188">
        <f t="shared" si="56"/>
        <v>1.3054193597825259</v>
      </c>
      <c r="AC215" s="188">
        <f t="shared" si="56"/>
        <v>1.3054193597825259</v>
      </c>
      <c r="AD215" s="188">
        <f t="shared" si="56"/>
        <v>1.3054193597825259</v>
      </c>
      <c r="AE215" s="188">
        <f t="shared" si="56"/>
        <v>1.3054193597825259</v>
      </c>
      <c r="AF215" s="188">
        <f t="shared" si="56"/>
        <v>1.3054193597825259</v>
      </c>
      <c r="AG215" s="188">
        <f t="shared" si="56"/>
        <v>1.3054193597825259</v>
      </c>
      <c r="AH215" s="188">
        <f t="shared" si="56"/>
        <v>1.3054193597825259</v>
      </c>
      <c r="AI215" s="188">
        <f t="shared" si="56"/>
        <v>1.3054193597825259</v>
      </c>
      <c r="AP215"/>
    </row>
    <row r="216" spans="1:43" s="15" customFormat="1" ht="14.25" hidden="1" customHeight="1" x14ac:dyDescent="0.25">
      <c r="B216" s="285"/>
      <c r="D216" s="191"/>
      <c r="E216" s="30" t="s">
        <v>163</v>
      </c>
      <c r="F216" s="30" t="s">
        <v>22</v>
      </c>
      <c r="G216" s="188">
        <f>1+((1+(G$57+$I$39))^($D44+0.5)-1)</f>
        <v>1.0547511554864493</v>
      </c>
      <c r="H216" s="188">
        <f t="shared" ref="H216:AI216" si="57">1+((1+(H$57+$I$39))^($D44+0.5)-1)</f>
        <v>1.0547511554864493</v>
      </c>
      <c r="I216" s="188">
        <f t="shared" si="57"/>
        <v>1.0547511554864493</v>
      </c>
      <c r="J216" s="188">
        <f t="shared" si="57"/>
        <v>1.0547511554864493</v>
      </c>
      <c r="K216" s="188">
        <f t="shared" si="57"/>
        <v>1.0547511554864493</v>
      </c>
      <c r="L216" s="188">
        <f t="shared" si="57"/>
        <v>1.0547511554864493</v>
      </c>
      <c r="M216" s="188">
        <f t="shared" si="57"/>
        <v>1.0547511554864493</v>
      </c>
      <c r="N216" s="188">
        <f t="shared" si="57"/>
        <v>1.0547511554864493</v>
      </c>
      <c r="O216" s="188">
        <f t="shared" si="57"/>
        <v>1.0547511554864493</v>
      </c>
      <c r="P216" s="188">
        <f t="shared" si="57"/>
        <v>1.0547511554864493</v>
      </c>
      <c r="Q216" s="188">
        <f t="shared" si="57"/>
        <v>1.0547511554864493</v>
      </c>
      <c r="R216" s="188">
        <f t="shared" si="57"/>
        <v>1.0547511554864493</v>
      </c>
      <c r="S216" s="188">
        <f t="shared" si="57"/>
        <v>1.0547511554864493</v>
      </c>
      <c r="T216" s="188">
        <f t="shared" si="57"/>
        <v>1.0547511554864493</v>
      </c>
      <c r="U216" s="188">
        <f t="shared" si="57"/>
        <v>1.0547511554864493</v>
      </c>
      <c r="V216" s="188">
        <f t="shared" si="57"/>
        <v>1.0547511554864493</v>
      </c>
      <c r="W216" s="188">
        <f t="shared" si="57"/>
        <v>1.0547511554864493</v>
      </c>
      <c r="X216" s="188">
        <f t="shared" si="57"/>
        <v>1.0547511554864493</v>
      </c>
      <c r="Y216" s="188">
        <f t="shared" si="57"/>
        <v>1.0547511554864493</v>
      </c>
      <c r="Z216" s="188">
        <f t="shared" si="57"/>
        <v>1.0547511554864493</v>
      </c>
      <c r="AA216" s="188">
        <f t="shared" si="57"/>
        <v>1.0547511554864493</v>
      </c>
      <c r="AB216" s="188">
        <f t="shared" si="57"/>
        <v>1.0547511554864493</v>
      </c>
      <c r="AC216" s="188">
        <f t="shared" si="57"/>
        <v>1.0547511554864493</v>
      </c>
      <c r="AD216" s="188">
        <f t="shared" si="57"/>
        <v>1.0547511554864493</v>
      </c>
      <c r="AE216" s="188">
        <f t="shared" si="57"/>
        <v>1.0547511554864493</v>
      </c>
      <c r="AF216" s="188">
        <f t="shared" si="57"/>
        <v>1.0547511554864493</v>
      </c>
      <c r="AG216" s="188">
        <f t="shared" si="57"/>
        <v>1.0547511554864493</v>
      </c>
      <c r="AH216" s="188">
        <f t="shared" si="57"/>
        <v>1.0547511554864493</v>
      </c>
      <c r="AI216" s="188">
        <f t="shared" si="57"/>
        <v>1.0547511554864493</v>
      </c>
      <c r="AP216"/>
    </row>
    <row r="217" spans="1:43" s="15" customFormat="1" ht="14.25" hidden="1" customHeight="1" x14ac:dyDescent="0.25">
      <c r="B217" s="285"/>
      <c r="D217" s="191"/>
      <c r="E217" s="30" t="s">
        <v>164</v>
      </c>
      <c r="F217" s="30" t="s">
        <v>22</v>
      </c>
      <c r="G217" s="188">
        <f>1+((1+(G$58+$I$39))^($D45+0.5)-1)</f>
        <v>1.1734106604786749</v>
      </c>
      <c r="H217" s="188">
        <f t="shared" ref="H217:AI217" si="58">1+((1+(H$58+$I$39))^($D45+0.5)-1)</f>
        <v>1.1734106604786749</v>
      </c>
      <c r="I217" s="188">
        <f t="shared" si="58"/>
        <v>1.1734106604786749</v>
      </c>
      <c r="J217" s="188">
        <f t="shared" si="58"/>
        <v>1.1734106604786749</v>
      </c>
      <c r="K217" s="188">
        <f t="shared" si="58"/>
        <v>1.1734106604786749</v>
      </c>
      <c r="L217" s="188">
        <f t="shared" si="58"/>
        <v>1.1734106604786749</v>
      </c>
      <c r="M217" s="188">
        <f t="shared" si="58"/>
        <v>1.1734106604786749</v>
      </c>
      <c r="N217" s="188">
        <f t="shared" si="58"/>
        <v>1.1734106604786749</v>
      </c>
      <c r="O217" s="188">
        <f t="shared" si="58"/>
        <v>1.1734106604786749</v>
      </c>
      <c r="P217" s="188">
        <f t="shared" si="58"/>
        <v>1.1734106604786749</v>
      </c>
      <c r="Q217" s="188">
        <f t="shared" si="58"/>
        <v>1.1734106604786749</v>
      </c>
      <c r="R217" s="188">
        <f t="shared" si="58"/>
        <v>1.1734106604786749</v>
      </c>
      <c r="S217" s="188">
        <f t="shared" si="58"/>
        <v>1.1734106604786749</v>
      </c>
      <c r="T217" s="188">
        <f t="shared" si="58"/>
        <v>1.1734106604786749</v>
      </c>
      <c r="U217" s="188">
        <f t="shared" si="58"/>
        <v>1.1734106604786749</v>
      </c>
      <c r="V217" s="188">
        <f t="shared" si="58"/>
        <v>1.1734106604786749</v>
      </c>
      <c r="W217" s="188">
        <f t="shared" si="58"/>
        <v>1.1734106604786749</v>
      </c>
      <c r="X217" s="188">
        <f t="shared" si="58"/>
        <v>1.1734106604786749</v>
      </c>
      <c r="Y217" s="188">
        <f t="shared" si="58"/>
        <v>1.1734106604786749</v>
      </c>
      <c r="Z217" s="188">
        <f t="shared" si="58"/>
        <v>1.1734106604786749</v>
      </c>
      <c r="AA217" s="188">
        <f t="shared" si="58"/>
        <v>1.1734106604786749</v>
      </c>
      <c r="AB217" s="188">
        <f t="shared" si="58"/>
        <v>1.1734106604786749</v>
      </c>
      <c r="AC217" s="188">
        <f t="shared" si="58"/>
        <v>1.1734106604786749</v>
      </c>
      <c r="AD217" s="188">
        <f t="shared" si="58"/>
        <v>1.1734106604786749</v>
      </c>
      <c r="AE217" s="188">
        <f t="shared" si="58"/>
        <v>1.1734106604786749</v>
      </c>
      <c r="AF217" s="188">
        <f t="shared" si="58"/>
        <v>1.1734106604786749</v>
      </c>
      <c r="AG217" s="188">
        <f t="shared" si="58"/>
        <v>1.1734106604786749</v>
      </c>
      <c r="AH217" s="188">
        <f t="shared" si="58"/>
        <v>1.1734106604786749</v>
      </c>
      <c r="AI217" s="188">
        <f t="shared" si="58"/>
        <v>1.1734106604786749</v>
      </c>
      <c r="AP217"/>
    </row>
    <row r="218" spans="1:43" s="15" customFormat="1" ht="14.25" hidden="1" customHeight="1" x14ac:dyDescent="0.25">
      <c r="B218" s="285"/>
      <c r="D218" s="191"/>
      <c r="E218" s="30" t="s">
        <v>165</v>
      </c>
      <c r="F218" s="30" t="s">
        <v>22</v>
      </c>
      <c r="G218" s="188">
        <f>1+((1+(G$59+$I$39))^($D46+0.5)-1)</f>
        <v>1.3054193597825259</v>
      </c>
      <c r="H218" s="188">
        <f t="shared" ref="H218:AI218" si="59">1+((1+(H$59+$I$39))^($D46+0.5)-1)</f>
        <v>1.3054193597825259</v>
      </c>
      <c r="I218" s="188">
        <f t="shared" si="59"/>
        <v>1.3054193597825259</v>
      </c>
      <c r="J218" s="188">
        <f t="shared" si="59"/>
        <v>1.3054193597825259</v>
      </c>
      <c r="K218" s="188">
        <f t="shared" si="59"/>
        <v>1.3054193597825259</v>
      </c>
      <c r="L218" s="188">
        <f t="shared" si="59"/>
        <v>1.3054193597825259</v>
      </c>
      <c r="M218" s="188">
        <f t="shared" si="59"/>
        <v>1.3054193597825259</v>
      </c>
      <c r="N218" s="188">
        <f t="shared" si="59"/>
        <v>1.3054193597825259</v>
      </c>
      <c r="O218" s="188">
        <f t="shared" si="59"/>
        <v>1.3054193597825259</v>
      </c>
      <c r="P218" s="188">
        <f t="shared" si="59"/>
        <v>1.3054193597825259</v>
      </c>
      <c r="Q218" s="188">
        <f t="shared" si="59"/>
        <v>1.3054193597825259</v>
      </c>
      <c r="R218" s="188">
        <f t="shared" si="59"/>
        <v>1.3054193597825259</v>
      </c>
      <c r="S218" s="188">
        <f t="shared" si="59"/>
        <v>1.3054193597825259</v>
      </c>
      <c r="T218" s="188">
        <f t="shared" si="59"/>
        <v>1.3054193597825259</v>
      </c>
      <c r="U218" s="188">
        <f t="shared" si="59"/>
        <v>1.3054193597825259</v>
      </c>
      <c r="V218" s="188">
        <f t="shared" si="59"/>
        <v>1.3054193597825259</v>
      </c>
      <c r="W218" s="188">
        <f t="shared" si="59"/>
        <v>1.3054193597825259</v>
      </c>
      <c r="X218" s="188">
        <f t="shared" si="59"/>
        <v>1.3054193597825259</v>
      </c>
      <c r="Y218" s="188">
        <f t="shared" si="59"/>
        <v>1.3054193597825259</v>
      </c>
      <c r="Z218" s="188">
        <f t="shared" si="59"/>
        <v>1.3054193597825259</v>
      </c>
      <c r="AA218" s="188">
        <f t="shared" si="59"/>
        <v>1.3054193597825259</v>
      </c>
      <c r="AB218" s="188">
        <f t="shared" si="59"/>
        <v>1.3054193597825259</v>
      </c>
      <c r="AC218" s="188">
        <f t="shared" si="59"/>
        <v>1.3054193597825259</v>
      </c>
      <c r="AD218" s="188">
        <f t="shared" si="59"/>
        <v>1.3054193597825259</v>
      </c>
      <c r="AE218" s="188">
        <f t="shared" si="59"/>
        <v>1.3054193597825259</v>
      </c>
      <c r="AF218" s="188">
        <f t="shared" si="59"/>
        <v>1.3054193597825259</v>
      </c>
      <c r="AG218" s="188">
        <f t="shared" si="59"/>
        <v>1.3054193597825259</v>
      </c>
      <c r="AH218" s="188">
        <f t="shared" si="59"/>
        <v>1.3054193597825259</v>
      </c>
      <c r="AI218" s="188">
        <f t="shared" si="59"/>
        <v>1.3054193597825259</v>
      </c>
      <c r="AP218"/>
    </row>
    <row r="219" spans="1:43" s="15" customFormat="1" ht="14.25" hidden="1" customHeight="1" x14ac:dyDescent="0.25">
      <c r="B219" s="285"/>
      <c r="D219" s="191"/>
      <c r="E219" s="30" t="s">
        <v>163</v>
      </c>
      <c r="F219" s="30" t="s">
        <v>129</v>
      </c>
      <c r="G219" s="188">
        <f>1+((1+(G$57+$I$39))^($D44+0.5)-1)</f>
        <v>1.0547511554864493</v>
      </c>
      <c r="H219" s="188">
        <f t="shared" ref="H219:AI219" si="60">1+((1+(H$57+$I$39))^($D44+0.5)-1)</f>
        <v>1.0547511554864493</v>
      </c>
      <c r="I219" s="188">
        <f t="shared" si="60"/>
        <v>1.0547511554864493</v>
      </c>
      <c r="J219" s="188">
        <f t="shared" si="60"/>
        <v>1.0547511554864493</v>
      </c>
      <c r="K219" s="188">
        <f t="shared" si="60"/>
        <v>1.0547511554864493</v>
      </c>
      <c r="L219" s="188">
        <f t="shared" si="60"/>
        <v>1.0547511554864493</v>
      </c>
      <c r="M219" s="188">
        <f t="shared" si="60"/>
        <v>1.0547511554864493</v>
      </c>
      <c r="N219" s="188">
        <f t="shared" si="60"/>
        <v>1.0547511554864493</v>
      </c>
      <c r="O219" s="188">
        <f t="shared" si="60"/>
        <v>1.0547511554864493</v>
      </c>
      <c r="P219" s="188">
        <f t="shared" si="60"/>
        <v>1.0547511554864493</v>
      </c>
      <c r="Q219" s="188">
        <f t="shared" si="60"/>
        <v>1.0547511554864493</v>
      </c>
      <c r="R219" s="188">
        <f t="shared" si="60"/>
        <v>1.0547511554864493</v>
      </c>
      <c r="S219" s="188">
        <f t="shared" si="60"/>
        <v>1.0547511554864493</v>
      </c>
      <c r="T219" s="188">
        <f t="shared" si="60"/>
        <v>1.0547511554864493</v>
      </c>
      <c r="U219" s="188">
        <f t="shared" si="60"/>
        <v>1.0547511554864493</v>
      </c>
      <c r="V219" s="188">
        <f t="shared" si="60"/>
        <v>1.0547511554864493</v>
      </c>
      <c r="W219" s="188">
        <f t="shared" si="60"/>
        <v>1.0547511554864493</v>
      </c>
      <c r="X219" s="188">
        <f t="shared" si="60"/>
        <v>1.0547511554864493</v>
      </c>
      <c r="Y219" s="188">
        <f t="shared" si="60"/>
        <v>1.0547511554864493</v>
      </c>
      <c r="Z219" s="188">
        <f t="shared" si="60"/>
        <v>1.0547511554864493</v>
      </c>
      <c r="AA219" s="188">
        <f t="shared" si="60"/>
        <v>1.0547511554864493</v>
      </c>
      <c r="AB219" s="188">
        <f t="shared" si="60"/>
        <v>1.0547511554864493</v>
      </c>
      <c r="AC219" s="188">
        <f t="shared" si="60"/>
        <v>1.0547511554864493</v>
      </c>
      <c r="AD219" s="188">
        <f t="shared" si="60"/>
        <v>1.0547511554864493</v>
      </c>
      <c r="AE219" s="188">
        <f t="shared" si="60"/>
        <v>1.0547511554864493</v>
      </c>
      <c r="AF219" s="188">
        <f t="shared" si="60"/>
        <v>1.0547511554864493</v>
      </c>
      <c r="AG219" s="188">
        <f t="shared" si="60"/>
        <v>1.0547511554864493</v>
      </c>
      <c r="AH219" s="188">
        <f t="shared" si="60"/>
        <v>1.0547511554864493</v>
      </c>
      <c r="AI219" s="188">
        <f t="shared" si="60"/>
        <v>1.0547511554864493</v>
      </c>
      <c r="AP219"/>
    </row>
    <row r="220" spans="1:43" s="15" customFormat="1" ht="14.25" hidden="1" customHeight="1" x14ac:dyDescent="0.25">
      <c r="B220" s="285"/>
      <c r="D220" s="191"/>
      <c r="E220" s="30" t="s">
        <v>164</v>
      </c>
      <c r="F220" s="30" t="s">
        <v>129</v>
      </c>
      <c r="G220" s="188">
        <f>1+((1+(G$58+$I$39))^($D45+0.5)-1)</f>
        <v>1.1734106604786749</v>
      </c>
      <c r="H220" s="188">
        <f t="shared" ref="H220:AI220" si="61">1+((1+(H$58+$I$39))^($D45+0.5)-1)</f>
        <v>1.1734106604786749</v>
      </c>
      <c r="I220" s="188">
        <f t="shared" si="61"/>
        <v>1.1734106604786749</v>
      </c>
      <c r="J220" s="188">
        <f t="shared" si="61"/>
        <v>1.1734106604786749</v>
      </c>
      <c r="K220" s="188">
        <f t="shared" si="61"/>
        <v>1.1734106604786749</v>
      </c>
      <c r="L220" s="188">
        <f t="shared" si="61"/>
        <v>1.1734106604786749</v>
      </c>
      <c r="M220" s="188">
        <f t="shared" si="61"/>
        <v>1.1734106604786749</v>
      </c>
      <c r="N220" s="188">
        <f t="shared" si="61"/>
        <v>1.1734106604786749</v>
      </c>
      <c r="O220" s="188">
        <f t="shared" si="61"/>
        <v>1.1734106604786749</v>
      </c>
      <c r="P220" s="188">
        <f t="shared" si="61"/>
        <v>1.1734106604786749</v>
      </c>
      <c r="Q220" s="188">
        <f t="shared" si="61"/>
        <v>1.1734106604786749</v>
      </c>
      <c r="R220" s="188">
        <f t="shared" si="61"/>
        <v>1.1734106604786749</v>
      </c>
      <c r="S220" s="188">
        <f t="shared" si="61"/>
        <v>1.1734106604786749</v>
      </c>
      <c r="T220" s="188">
        <f t="shared" si="61"/>
        <v>1.1734106604786749</v>
      </c>
      <c r="U220" s="188">
        <f t="shared" si="61"/>
        <v>1.1734106604786749</v>
      </c>
      <c r="V220" s="188">
        <f t="shared" si="61"/>
        <v>1.1734106604786749</v>
      </c>
      <c r="W220" s="188">
        <f t="shared" si="61"/>
        <v>1.1734106604786749</v>
      </c>
      <c r="X220" s="188">
        <f t="shared" si="61"/>
        <v>1.1734106604786749</v>
      </c>
      <c r="Y220" s="188">
        <f t="shared" si="61"/>
        <v>1.1734106604786749</v>
      </c>
      <c r="Z220" s="188">
        <f t="shared" si="61"/>
        <v>1.1734106604786749</v>
      </c>
      <c r="AA220" s="188">
        <f t="shared" si="61"/>
        <v>1.1734106604786749</v>
      </c>
      <c r="AB220" s="188">
        <f t="shared" si="61"/>
        <v>1.1734106604786749</v>
      </c>
      <c r="AC220" s="188">
        <f t="shared" si="61"/>
        <v>1.1734106604786749</v>
      </c>
      <c r="AD220" s="188">
        <f t="shared" si="61"/>
        <v>1.1734106604786749</v>
      </c>
      <c r="AE220" s="188">
        <f t="shared" si="61"/>
        <v>1.1734106604786749</v>
      </c>
      <c r="AF220" s="188">
        <f t="shared" si="61"/>
        <v>1.1734106604786749</v>
      </c>
      <c r="AG220" s="188">
        <f t="shared" si="61"/>
        <v>1.1734106604786749</v>
      </c>
      <c r="AH220" s="188">
        <f t="shared" si="61"/>
        <v>1.1734106604786749</v>
      </c>
      <c r="AI220" s="188">
        <f t="shared" si="61"/>
        <v>1.1734106604786749</v>
      </c>
      <c r="AP220"/>
    </row>
    <row r="221" spans="1:43" s="15" customFormat="1" ht="15.75" hidden="1" thickTop="1" x14ac:dyDescent="0.25">
      <c r="B221" s="285"/>
      <c r="D221" s="191"/>
      <c r="E221" s="30" t="s">
        <v>165</v>
      </c>
      <c r="F221" s="30" t="s">
        <v>129</v>
      </c>
      <c r="G221" s="188">
        <f>1+((1+(G$59+$I$39))^($D46+0.5)-1)</f>
        <v>1.3054193597825259</v>
      </c>
      <c r="H221" s="188">
        <f t="shared" ref="H221:AI221" si="62">1+((1+(H$59+$I$39))^($D46+0.5)-1)</f>
        <v>1.3054193597825259</v>
      </c>
      <c r="I221" s="188">
        <f t="shared" si="62"/>
        <v>1.3054193597825259</v>
      </c>
      <c r="J221" s="188">
        <f t="shared" si="62"/>
        <v>1.3054193597825259</v>
      </c>
      <c r="K221" s="188">
        <f t="shared" si="62"/>
        <v>1.3054193597825259</v>
      </c>
      <c r="L221" s="188">
        <f t="shared" si="62"/>
        <v>1.3054193597825259</v>
      </c>
      <c r="M221" s="188">
        <f t="shared" si="62"/>
        <v>1.3054193597825259</v>
      </c>
      <c r="N221" s="188">
        <f t="shared" si="62"/>
        <v>1.3054193597825259</v>
      </c>
      <c r="O221" s="188">
        <f t="shared" si="62"/>
        <v>1.3054193597825259</v>
      </c>
      <c r="P221" s="188">
        <f t="shared" si="62"/>
        <v>1.3054193597825259</v>
      </c>
      <c r="Q221" s="188">
        <f t="shared" si="62"/>
        <v>1.3054193597825259</v>
      </c>
      <c r="R221" s="188">
        <f t="shared" si="62"/>
        <v>1.3054193597825259</v>
      </c>
      <c r="S221" s="188">
        <f t="shared" si="62"/>
        <v>1.3054193597825259</v>
      </c>
      <c r="T221" s="188">
        <f t="shared" si="62"/>
        <v>1.3054193597825259</v>
      </c>
      <c r="U221" s="188">
        <f t="shared" si="62"/>
        <v>1.3054193597825259</v>
      </c>
      <c r="V221" s="188">
        <f t="shared" si="62"/>
        <v>1.3054193597825259</v>
      </c>
      <c r="W221" s="188">
        <f t="shared" si="62"/>
        <v>1.3054193597825259</v>
      </c>
      <c r="X221" s="188">
        <f t="shared" si="62"/>
        <v>1.3054193597825259</v>
      </c>
      <c r="Y221" s="188">
        <f t="shared" si="62"/>
        <v>1.3054193597825259</v>
      </c>
      <c r="Z221" s="188">
        <f t="shared" si="62"/>
        <v>1.3054193597825259</v>
      </c>
      <c r="AA221" s="188">
        <f t="shared" si="62"/>
        <v>1.3054193597825259</v>
      </c>
      <c r="AB221" s="188">
        <f t="shared" si="62"/>
        <v>1.3054193597825259</v>
      </c>
      <c r="AC221" s="188">
        <f t="shared" si="62"/>
        <v>1.3054193597825259</v>
      </c>
      <c r="AD221" s="188">
        <f t="shared" si="62"/>
        <v>1.3054193597825259</v>
      </c>
      <c r="AE221" s="188">
        <f t="shared" si="62"/>
        <v>1.3054193597825259</v>
      </c>
      <c r="AF221" s="188">
        <f t="shared" si="62"/>
        <v>1.3054193597825259</v>
      </c>
      <c r="AG221" s="188">
        <f t="shared" si="62"/>
        <v>1.3054193597825259</v>
      </c>
      <c r="AH221" s="188">
        <f t="shared" si="62"/>
        <v>1.3054193597825259</v>
      </c>
      <c r="AI221" s="188">
        <f t="shared" si="62"/>
        <v>1.3054193597825259</v>
      </c>
      <c r="AQ221"/>
    </row>
    <row r="222" spans="1:43" hidden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</row>
    <row r="223" spans="1:43" hidden="1" x14ac:dyDescent="0.25">
      <c r="B223" s="288" t="s">
        <v>166</v>
      </c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6"/>
      <c r="R223" s="36"/>
      <c r="S223" s="36"/>
      <c r="T223" s="36"/>
      <c r="U223" s="36"/>
      <c r="V223" s="36"/>
      <c r="W223" s="36"/>
    </row>
    <row r="224" spans="1:43" ht="15.75" hidden="1" thickBot="1" x14ac:dyDescent="0.3">
      <c r="B224" s="15"/>
      <c r="C224" s="15"/>
      <c r="D224" s="15"/>
      <c r="E224" s="15"/>
      <c r="F224" s="15"/>
      <c r="G224" s="15"/>
      <c r="H224" s="15"/>
      <c r="I224" s="193"/>
      <c r="J224" s="193"/>
      <c r="K224" s="193"/>
      <c r="L224" s="193"/>
      <c r="M224" s="193"/>
      <c r="N224" s="193"/>
      <c r="O224" s="193"/>
      <c r="P224" s="15"/>
      <c r="Q224" s="15"/>
      <c r="R224" s="15"/>
      <c r="S224" s="15"/>
      <c r="T224" s="15"/>
      <c r="U224" s="15"/>
      <c r="V224" s="15"/>
      <c r="W224" s="15"/>
    </row>
    <row r="225" spans="2:28" hidden="1" x14ac:dyDescent="0.25">
      <c r="B225" s="15"/>
      <c r="C225" s="289" t="s">
        <v>167</v>
      </c>
      <c r="D225" s="290"/>
      <c r="E225" s="290"/>
      <c r="F225" s="290"/>
      <c r="G225" s="290"/>
      <c r="H225" s="291"/>
      <c r="I225" s="292" t="s">
        <v>168</v>
      </c>
      <c r="J225" s="293"/>
      <c r="K225" s="293"/>
      <c r="L225" s="293"/>
      <c r="M225" s="294"/>
      <c r="N225" s="199" t="s">
        <v>169</v>
      </c>
      <c r="O225" s="295" t="s">
        <v>170</v>
      </c>
      <c r="P225" s="200"/>
      <c r="Q225" s="200"/>
      <c r="R225" s="200"/>
      <c r="S225" s="200"/>
      <c r="T225" s="200"/>
      <c r="U225" s="200"/>
      <c r="V225" s="200"/>
      <c r="W225" s="201"/>
    </row>
    <row r="226" spans="2:28" ht="15" hidden="1" customHeight="1" x14ac:dyDescent="0.25">
      <c r="B226" s="15"/>
      <c r="C226" s="296" t="s">
        <v>222</v>
      </c>
      <c r="D226" s="297"/>
      <c r="E226" s="297"/>
      <c r="F226" s="297"/>
      <c r="G226" s="297"/>
      <c r="H226" s="298"/>
      <c r="I226" t="s">
        <v>179</v>
      </c>
      <c r="M226" s="299"/>
      <c r="N226" s="300"/>
      <c r="O226" s="301"/>
      <c r="W226" s="302"/>
    </row>
    <row r="227" spans="2:28" ht="15" hidden="1" customHeight="1" x14ac:dyDescent="0.25">
      <c r="B227" s="15"/>
      <c r="C227" s="296" t="s">
        <v>223</v>
      </c>
      <c r="D227" s="297"/>
      <c r="E227" s="297"/>
      <c r="F227" s="297"/>
      <c r="G227" s="297"/>
      <c r="H227" s="298"/>
      <c r="I227" s="303" t="s">
        <v>179</v>
      </c>
      <c r="J227" s="304"/>
      <c r="K227" s="304"/>
      <c r="L227" s="304"/>
      <c r="M227" s="305"/>
      <c r="N227" s="306"/>
      <c r="O227" s="306"/>
      <c r="P227" s="304" t="s">
        <v>224</v>
      </c>
      <c r="Q227" s="304"/>
      <c r="R227" s="304"/>
      <c r="S227" s="304"/>
      <c r="T227" s="304"/>
      <c r="U227" s="304"/>
      <c r="V227" s="304"/>
      <c r="W227" s="307"/>
    </row>
    <row r="228" spans="2:28" ht="15" hidden="1" customHeight="1" x14ac:dyDescent="0.25">
      <c r="B228" s="15"/>
      <c r="C228" s="296" t="s">
        <v>152</v>
      </c>
      <c r="D228" s="297"/>
      <c r="E228" s="297"/>
      <c r="F228" s="297"/>
      <c r="G228" s="297"/>
      <c r="H228" s="298"/>
      <c r="I228" s="308" t="s">
        <v>225</v>
      </c>
      <c r="J228" s="309"/>
      <c r="K228" s="309"/>
      <c r="L228" s="309"/>
      <c r="M228" s="310"/>
      <c r="N228" s="311"/>
      <c r="O228" s="311"/>
      <c r="P228" s="312"/>
      <c r="Q228" s="312"/>
      <c r="R228" s="312"/>
      <c r="S228" s="312"/>
      <c r="T228" s="312"/>
      <c r="U228" s="312"/>
      <c r="V228" s="312"/>
      <c r="W228" s="313"/>
    </row>
    <row r="229" spans="2:28" ht="15" hidden="1" customHeight="1" x14ac:dyDescent="0.25">
      <c r="B229" s="15"/>
      <c r="C229" s="296" t="s">
        <v>174</v>
      </c>
      <c r="D229" s="297"/>
      <c r="E229" s="297"/>
      <c r="F229" s="297"/>
      <c r="G229" s="297"/>
      <c r="H229" s="298"/>
      <c r="I229" s="314" t="s">
        <v>225</v>
      </c>
      <c r="J229" s="315"/>
      <c r="K229" s="315"/>
      <c r="L229" s="315"/>
      <c r="M229" s="316"/>
      <c r="N229" s="311"/>
      <c r="O229" s="311"/>
      <c r="P229" s="312"/>
      <c r="Q229" s="312"/>
      <c r="R229" s="312"/>
      <c r="S229" s="312"/>
      <c r="T229" s="312"/>
      <c r="U229" s="312"/>
      <c r="V229" s="312"/>
      <c r="W229" s="313"/>
    </row>
    <row r="230" spans="2:28" hidden="1" x14ac:dyDescent="0.25">
      <c r="B230" s="15"/>
      <c r="C230" s="296" t="s">
        <v>176</v>
      </c>
      <c r="D230" s="297"/>
      <c r="E230" s="297"/>
      <c r="F230" s="297"/>
      <c r="G230" s="297"/>
      <c r="H230" s="298"/>
      <c r="I230" s="317" t="s">
        <v>179</v>
      </c>
      <c r="J230" s="318"/>
      <c r="K230" s="318"/>
      <c r="L230" s="318"/>
      <c r="M230" s="305"/>
      <c r="N230" s="319"/>
      <c r="O230" s="319"/>
      <c r="P230" s="318"/>
      <c r="Q230" s="318"/>
      <c r="R230" s="318"/>
      <c r="S230" s="318"/>
      <c r="T230" s="318"/>
      <c r="U230" s="318"/>
      <c r="V230" s="318"/>
      <c r="W230" s="320"/>
    </row>
    <row r="231" spans="2:28" ht="15.75" hidden="1" thickBot="1" x14ac:dyDescent="0.3">
      <c r="B231" s="15"/>
      <c r="C231" s="321" t="s">
        <v>178</v>
      </c>
      <c r="D231" s="322"/>
      <c r="E231" s="322"/>
      <c r="F231" s="322"/>
      <c r="G231" s="322"/>
      <c r="H231" s="323"/>
      <c r="I231" s="324" t="s">
        <v>179</v>
      </c>
      <c r="J231" s="325"/>
      <c r="K231" s="325"/>
      <c r="L231" s="325"/>
      <c r="M231" s="325"/>
      <c r="N231" s="326"/>
      <c r="O231" s="326"/>
      <c r="P231" s="325"/>
      <c r="Q231" s="325"/>
      <c r="R231" s="325"/>
      <c r="S231" s="325"/>
      <c r="T231" s="325"/>
      <c r="U231" s="325"/>
      <c r="V231" s="325"/>
      <c r="W231" s="327"/>
    </row>
    <row r="232" spans="2:28" ht="15.75" hidden="1" thickBot="1" x14ac:dyDescent="0.3">
      <c r="B232" s="15"/>
      <c r="C232" s="328"/>
      <c r="D232" s="328"/>
      <c r="E232" s="328"/>
      <c r="F232" s="328"/>
      <c r="G232" s="328"/>
      <c r="H232" s="328"/>
      <c r="I232" s="329"/>
      <c r="J232" s="329"/>
      <c r="K232" s="329"/>
      <c r="L232" s="329"/>
      <c r="M232" s="329"/>
      <c r="N232" s="329"/>
      <c r="O232" s="329"/>
      <c r="P232" s="330"/>
      <c r="Q232" s="330"/>
      <c r="R232" s="330"/>
      <c r="S232" s="330"/>
      <c r="T232" s="330"/>
      <c r="U232" s="330"/>
      <c r="V232" s="330"/>
      <c r="W232" s="330"/>
    </row>
    <row r="233" spans="2:28" hidden="1" x14ac:dyDescent="0.25">
      <c r="B233" s="15"/>
      <c r="C233" s="289" t="s">
        <v>180</v>
      </c>
      <c r="D233" s="290"/>
      <c r="E233" s="290"/>
      <c r="F233" s="290"/>
      <c r="G233" s="290"/>
      <c r="H233" s="291"/>
      <c r="I233" s="292" t="s">
        <v>168</v>
      </c>
      <c r="J233" s="293"/>
      <c r="K233" s="293"/>
      <c r="L233" s="293"/>
      <c r="M233" s="294"/>
      <c r="N233" s="199" t="s">
        <v>169</v>
      </c>
      <c r="O233" s="199" t="s">
        <v>170</v>
      </c>
      <c r="P233" s="331"/>
      <c r="Q233" s="332"/>
      <c r="R233" s="332"/>
      <c r="S233" s="332"/>
      <c r="T233" s="332"/>
      <c r="U233" s="332"/>
      <c r="V233" s="332"/>
      <c r="W233" s="333"/>
    </row>
    <row r="234" spans="2:28" hidden="1" x14ac:dyDescent="0.25">
      <c r="B234" s="15"/>
      <c r="C234" s="296" t="s">
        <v>223</v>
      </c>
      <c r="D234" s="297"/>
      <c r="E234" s="297"/>
      <c r="F234" s="297"/>
      <c r="G234" s="297"/>
      <c r="H234" s="298"/>
      <c r="I234" s="303" t="s">
        <v>179</v>
      </c>
      <c r="J234" s="304"/>
      <c r="K234" s="304"/>
      <c r="L234" s="304"/>
      <c r="M234" s="334"/>
      <c r="N234" s="306"/>
      <c r="O234" s="306"/>
      <c r="P234" s="304" t="s">
        <v>224</v>
      </c>
      <c r="Q234" s="304"/>
      <c r="R234" s="304"/>
      <c r="S234" s="304"/>
      <c r="T234" s="304"/>
      <c r="U234" s="304"/>
      <c r="V234" s="304"/>
      <c r="W234" s="307"/>
    </row>
    <row r="235" spans="2:28" hidden="1" x14ac:dyDescent="0.25">
      <c r="B235" s="15"/>
      <c r="C235" s="335" t="s">
        <v>152</v>
      </c>
      <c r="D235" s="229"/>
      <c r="E235" s="229"/>
      <c r="F235" s="229"/>
      <c r="G235" s="229"/>
      <c r="H235" s="230"/>
      <c r="I235" s="336" t="s">
        <v>226</v>
      </c>
      <c r="J235" s="337"/>
      <c r="K235" s="337"/>
      <c r="L235" s="337"/>
      <c r="M235" s="338"/>
      <c r="N235" s="339"/>
      <c r="O235" s="339"/>
      <c r="P235" s="304" t="s">
        <v>227</v>
      </c>
      <c r="Q235" s="337"/>
      <c r="R235" s="337"/>
      <c r="S235" s="337"/>
      <c r="T235" s="337"/>
      <c r="U235" s="337"/>
      <c r="V235" s="337"/>
      <c r="W235" s="340"/>
    </row>
    <row r="236" spans="2:28" s="15" customFormat="1" ht="14.25" hidden="1" customHeight="1" x14ac:dyDescent="0.25">
      <c r="C236" s="335" t="s">
        <v>183</v>
      </c>
      <c r="D236" s="229"/>
      <c r="E236" s="229"/>
      <c r="F236" s="229"/>
      <c r="G236" s="229"/>
      <c r="H236" s="230"/>
      <c r="I236" s="228" t="s">
        <v>179</v>
      </c>
      <c r="J236" s="228"/>
      <c r="K236" s="228"/>
      <c r="L236" s="228"/>
      <c r="M236" s="228"/>
      <c r="O236" s="341"/>
      <c r="P236" s="342" t="s">
        <v>228</v>
      </c>
      <c r="Q236" s="229"/>
      <c r="R236" s="230"/>
      <c r="S236" s="229"/>
      <c r="T236" s="343"/>
      <c r="U236" s="229"/>
      <c r="V236" s="229"/>
      <c r="W236" s="229"/>
      <c r="X236" s="229"/>
      <c r="Y236" s="229"/>
      <c r="Z236" s="229"/>
      <c r="AA236" s="229"/>
      <c r="AB236" s="230"/>
    </row>
    <row r="237" spans="2:28" hidden="1" x14ac:dyDescent="0.25">
      <c r="B237" s="15"/>
      <c r="C237" s="296" t="s">
        <v>174</v>
      </c>
      <c r="D237" s="297"/>
      <c r="E237" s="297"/>
      <c r="F237" s="297"/>
      <c r="G237" s="297"/>
      <c r="H237" s="298"/>
      <c r="I237" s="336" t="s">
        <v>226</v>
      </c>
      <c r="J237" s="206"/>
      <c r="K237" s="206"/>
      <c r="L237" s="206"/>
      <c r="M237" s="344"/>
      <c r="N237" s="207"/>
      <c r="O237" s="207"/>
      <c r="P237" s="206"/>
      <c r="Q237" s="206"/>
      <c r="R237" s="206"/>
      <c r="S237" s="206"/>
      <c r="T237" s="206"/>
      <c r="U237" s="206"/>
      <c r="V237" s="206"/>
      <c r="W237" s="208"/>
    </row>
    <row r="238" spans="2:28" hidden="1" x14ac:dyDescent="0.25">
      <c r="B238" s="15"/>
      <c r="C238" s="296" t="s">
        <v>176</v>
      </c>
      <c r="D238" s="297"/>
      <c r="E238" s="297"/>
      <c r="F238" s="297"/>
      <c r="G238" s="297"/>
      <c r="H238" s="298"/>
      <c r="I238" s="336" t="s">
        <v>226</v>
      </c>
      <c r="J238" s="318"/>
      <c r="K238" s="318"/>
      <c r="L238" s="318"/>
      <c r="M238" s="305"/>
      <c r="N238" s="319"/>
      <c r="O238" s="319"/>
      <c r="P238" s="318"/>
      <c r="Q238" s="318"/>
      <c r="R238" s="318"/>
      <c r="S238" s="318"/>
      <c r="T238" s="318"/>
      <c r="U238" s="318"/>
      <c r="V238" s="318"/>
      <c r="W238" s="320"/>
    </row>
    <row r="239" spans="2:28" ht="15.75" hidden="1" thickBot="1" x14ac:dyDescent="0.3">
      <c r="B239" s="15"/>
      <c r="C239" s="321" t="s">
        <v>184</v>
      </c>
      <c r="D239" s="322"/>
      <c r="E239" s="322"/>
      <c r="F239" s="322"/>
      <c r="G239" s="322"/>
      <c r="H239" s="323"/>
      <c r="I239" s="324" t="s">
        <v>179</v>
      </c>
      <c r="J239" s="325"/>
      <c r="K239" s="325"/>
      <c r="L239" s="325"/>
      <c r="M239" s="345"/>
      <c r="N239" s="326"/>
      <c r="O239" s="326"/>
      <c r="P239" s="325"/>
      <c r="Q239" s="325"/>
      <c r="R239" s="325"/>
      <c r="S239" s="325"/>
      <c r="T239" s="325"/>
      <c r="U239" s="325"/>
      <c r="V239" s="325"/>
      <c r="W239" s="327"/>
    </row>
    <row r="240" spans="2:28" x14ac:dyDescent="0.25">
      <c r="B240" s="346"/>
    </row>
    <row r="241" spans="2:73" x14ac:dyDescent="0.25">
      <c r="B241" s="346"/>
    </row>
    <row r="242" spans="2:73" x14ac:dyDescent="0.25">
      <c r="B242" s="346"/>
    </row>
    <row r="243" spans="2:73" s="348" customFormat="1" x14ac:dyDescent="0.25">
      <c r="B243" s="347"/>
    </row>
    <row r="244" spans="2:73" ht="28.5" thickBot="1" x14ac:dyDescent="0.45">
      <c r="D244" s="170" t="s">
        <v>197</v>
      </c>
      <c r="G244" s="1">
        <v>2022</v>
      </c>
      <c r="H244" s="1">
        <v>2023</v>
      </c>
      <c r="I244" s="1">
        <v>2024</v>
      </c>
      <c r="J244" s="1">
        <v>2025</v>
      </c>
      <c r="K244" s="1">
        <v>2026</v>
      </c>
      <c r="L244" s="1">
        <v>2027</v>
      </c>
      <c r="M244" s="1">
        <v>2028</v>
      </c>
      <c r="N244" s="1">
        <v>2029</v>
      </c>
      <c r="O244" s="1">
        <v>2030</v>
      </c>
      <c r="P244" s="1">
        <v>2031</v>
      </c>
      <c r="Q244" s="1">
        <v>2032</v>
      </c>
      <c r="R244" s="1">
        <v>2033</v>
      </c>
      <c r="S244" s="1">
        <v>2034</v>
      </c>
      <c r="T244" s="1">
        <v>2035</v>
      </c>
      <c r="U244" s="1">
        <v>2036</v>
      </c>
      <c r="V244" s="1">
        <v>2037</v>
      </c>
      <c r="W244" s="1">
        <v>2038</v>
      </c>
      <c r="X244" s="1">
        <v>2039</v>
      </c>
      <c r="Y244" s="1">
        <v>2040</v>
      </c>
      <c r="Z244" s="1">
        <v>2041</v>
      </c>
      <c r="AA244" s="1">
        <v>2042</v>
      </c>
      <c r="AB244" s="1">
        <v>2043</v>
      </c>
      <c r="AC244" s="1">
        <v>2044</v>
      </c>
      <c r="AD244" s="1">
        <v>2045</v>
      </c>
      <c r="AE244" s="1">
        <v>2046</v>
      </c>
      <c r="AF244" s="1">
        <v>2047</v>
      </c>
      <c r="AG244" s="1">
        <v>2048</v>
      </c>
      <c r="AH244" s="1">
        <v>2049</v>
      </c>
      <c r="AI244" s="1">
        <v>2050</v>
      </c>
    </row>
    <row r="245" spans="2:73" ht="15" hidden="1" customHeight="1" x14ac:dyDescent="0.25">
      <c r="B245" s="346"/>
      <c r="D245" s="254" t="s">
        <v>149</v>
      </c>
      <c r="E245" s="280" t="s">
        <v>206</v>
      </c>
      <c r="F245" s="143" t="s">
        <v>128</v>
      </c>
      <c r="G245" s="281">
        <f t="shared" ref="G245:AI245" si="63">(G279+G329)*G$206</f>
        <v>2.4585784961010206E-19</v>
      </c>
      <c r="H245" s="281">
        <f t="shared" si="63"/>
        <v>0.69102728581286765</v>
      </c>
      <c r="I245" s="281">
        <f t="shared" si="63"/>
        <v>0.69102728581286765</v>
      </c>
      <c r="J245" s="281">
        <f t="shared" si="63"/>
        <v>0.69102728581286765</v>
      </c>
      <c r="K245" s="281">
        <f t="shared" si="63"/>
        <v>0.69102728581286765</v>
      </c>
      <c r="L245" s="281">
        <f t="shared" si="63"/>
        <v>0.69102728581286765</v>
      </c>
      <c r="M245" s="281">
        <f t="shared" si="63"/>
        <v>0.69102728581286765</v>
      </c>
      <c r="N245" s="281">
        <f t="shared" si="63"/>
        <v>0.69102728581286765</v>
      </c>
      <c r="O245" s="281">
        <f t="shared" si="63"/>
        <v>0.69102728581286765</v>
      </c>
      <c r="P245" s="281">
        <f t="shared" si="63"/>
        <v>0.69102728581286765</v>
      </c>
      <c r="Q245" s="281">
        <f t="shared" si="63"/>
        <v>0.69102728581286765</v>
      </c>
      <c r="R245" s="281">
        <f t="shared" si="63"/>
        <v>0.69102728581286765</v>
      </c>
      <c r="S245" s="281">
        <f t="shared" si="63"/>
        <v>0.69102728581286765</v>
      </c>
      <c r="T245" s="281">
        <f t="shared" si="63"/>
        <v>0.69102728581286765</v>
      </c>
      <c r="U245" s="281">
        <f t="shared" si="63"/>
        <v>0.69102728581286765</v>
      </c>
      <c r="V245" s="281">
        <f t="shared" si="63"/>
        <v>0.69102728581286765</v>
      </c>
      <c r="W245" s="281">
        <f t="shared" si="63"/>
        <v>0.69102728581286765</v>
      </c>
      <c r="X245" s="281">
        <f t="shared" si="63"/>
        <v>0.69102728581286765</v>
      </c>
      <c r="Y245" s="281">
        <f t="shared" si="63"/>
        <v>0.69102728581286765</v>
      </c>
      <c r="Z245" s="281">
        <f t="shared" si="63"/>
        <v>0.69102728581286765</v>
      </c>
      <c r="AA245" s="281">
        <f t="shared" si="63"/>
        <v>0.69102728581286765</v>
      </c>
      <c r="AB245" s="281">
        <f t="shared" si="63"/>
        <v>0.69102728581286765</v>
      </c>
      <c r="AC245" s="281">
        <f t="shared" si="63"/>
        <v>0.69102728581286765</v>
      </c>
      <c r="AD245" s="281">
        <f t="shared" si="63"/>
        <v>0.69102728581286765</v>
      </c>
      <c r="AE245" s="281">
        <f t="shared" si="63"/>
        <v>0.69102728581286765</v>
      </c>
      <c r="AF245" s="281">
        <f t="shared" si="63"/>
        <v>0.69102728581286765</v>
      </c>
      <c r="AG245" s="281">
        <f t="shared" si="63"/>
        <v>0.69102728581286765</v>
      </c>
      <c r="AH245" s="281">
        <f t="shared" si="63"/>
        <v>0.69102728581286765</v>
      </c>
      <c r="AI245" s="281">
        <f t="shared" si="63"/>
        <v>0.69102728581286765</v>
      </c>
    </row>
    <row r="246" spans="2:73" ht="16.5" thickTop="1" thickBot="1" x14ac:dyDescent="0.3">
      <c r="B246" s="346"/>
      <c r="D246" s="142"/>
      <c r="E246" s="282" t="s">
        <v>206</v>
      </c>
      <c r="F246" s="143" t="s">
        <v>22</v>
      </c>
      <c r="G246" s="172">
        <f>G71*(1+$G$49)^(G$69-$G$69)</f>
        <v>1290.3512471521203</v>
      </c>
      <c r="H246" s="172">
        <f t="shared" ref="H246:AI255" si="64">H71*(1+$G$49)^(H$69-$G$69)</f>
        <v>1310.1352711462823</v>
      </c>
      <c r="I246" s="172">
        <f t="shared" si="64"/>
        <v>1261.4820801071562</v>
      </c>
      <c r="J246" s="172">
        <f t="shared" si="64"/>
        <v>1151.0850227396138</v>
      </c>
      <c r="K246" s="172">
        <f t="shared" si="64"/>
        <v>1151.7248409936847</v>
      </c>
      <c r="L246" s="172">
        <f t="shared" si="64"/>
        <v>1151.7305973928569</v>
      </c>
      <c r="M246" s="172">
        <f t="shared" si="64"/>
        <v>1151.0781368903129</v>
      </c>
      <c r="N246" s="172">
        <f t="shared" si="64"/>
        <v>1149.7439955019338</v>
      </c>
      <c r="O246" s="172">
        <f t="shared" si="64"/>
        <v>1147.7058042957744</v>
      </c>
      <c r="P246" s="172">
        <f t="shared" si="64"/>
        <v>1162.0245614269577</v>
      </c>
      <c r="Q246" s="172">
        <f t="shared" si="64"/>
        <v>1176.3316913940614</v>
      </c>
      <c r="R246" s="172">
        <f t="shared" si="64"/>
        <v>1190.6169981260696</v>
      </c>
      <c r="S246" s="172">
        <f t="shared" si="64"/>
        <v>1204.8697340688288</v>
      </c>
      <c r="T246" s="172">
        <f t="shared" si="64"/>
        <v>1219.0785748915505</v>
      </c>
      <c r="U246" s="172">
        <f t="shared" si="64"/>
        <v>1233.2315928847113</v>
      </c>
      <c r="V246" s="172">
        <f t="shared" si="64"/>
        <v>1247.3162289579761</v>
      </c>
      <c r="W246" s="172">
        <f t="shared" si="64"/>
        <v>1261.3192631379413</v>
      </c>
      <c r="X246" s="172">
        <f t="shared" si="64"/>
        <v>1275.2267834556249</v>
      </c>
      <c r="Y246" s="172">
        <f t="shared" si="64"/>
        <v>1289.0241531025563</v>
      </c>
      <c r="Z246" s="172">
        <f t="shared" si="64"/>
        <v>1302.695975721806</v>
      </c>
      <c r="AA246" s="172">
        <f t="shared" si="64"/>
        <v>1316.226058686249</v>
      </c>
      <c r="AB246" s="172">
        <f t="shared" si="64"/>
        <v>1329.5973742004192</v>
      </c>
      <c r="AC246" s="172">
        <f t="shared" si="64"/>
        <v>1342.7920180443045</v>
      </c>
      <c r="AD246" s="172">
        <f t="shared" si="64"/>
        <v>1355.7911657569832</v>
      </c>
      <c r="AE246" s="172">
        <f t="shared" si="64"/>
        <v>1368.5750260347509</v>
      </c>
      <c r="AF246" s="172">
        <f t="shared" si="64"/>
        <v>1381.1227910918715</v>
      </c>
      <c r="AG246" s="172">
        <f t="shared" si="64"/>
        <v>1393.4125837018228</v>
      </c>
      <c r="AH246" s="172">
        <f t="shared" si="64"/>
        <v>1405.4214006022337</v>
      </c>
      <c r="AI246" s="172">
        <f t="shared" si="64"/>
        <v>1417.1250519069301</v>
      </c>
    </row>
    <row r="247" spans="2:73" ht="16.5" hidden="1" thickTop="1" thickBot="1" x14ac:dyDescent="0.3">
      <c r="B247" s="346"/>
      <c r="D247" s="142"/>
      <c r="E247" s="283" t="s">
        <v>206</v>
      </c>
      <c r="F247" s="143" t="s">
        <v>129</v>
      </c>
      <c r="G247" s="172">
        <f t="shared" ref="G247:V255" si="65">G72*(1+$G$49)^(G$69-$G$69)</f>
        <v>1290.3512471521203</v>
      </c>
      <c r="H247" s="172">
        <f t="shared" si="65"/>
        <v>1310.1352711462823</v>
      </c>
      <c r="I247" s="172">
        <f t="shared" si="65"/>
        <v>1411.1472781817288</v>
      </c>
      <c r="J247" s="172">
        <f t="shared" si="65"/>
        <v>1427.8750190937787</v>
      </c>
      <c r="K247" s="172">
        <f t="shared" si="65"/>
        <v>1416.9965686735604</v>
      </c>
      <c r="L247" s="172">
        <f t="shared" si="65"/>
        <v>1404.6323730700885</v>
      </c>
      <c r="M247" s="172">
        <f t="shared" si="65"/>
        <v>1390.708362192199</v>
      </c>
      <c r="N247" s="172">
        <f t="shared" si="65"/>
        <v>1375.146593053224</v>
      </c>
      <c r="O247" s="172">
        <f t="shared" si="65"/>
        <v>1357.8648764459688</v>
      </c>
      <c r="P247" s="172">
        <f t="shared" si="65"/>
        <v>1383.1683820104772</v>
      </c>
      <c r="Q247" s="172">
        <f t="shared" si="65"/>
        <v>1408.8883973054326</v>
      </c>
      <c r="R247" s="172">
        <f t="shared" si="65"/>
        <v>1435.0299331263789</v>
      </c>
      <c r="S247" s="172">
        <f t="shared" si="65"/>
        <v>1461.5979904900566</v>
      </c>
      <c r="T247" s="172">
        <f t="shared" si="65"/>
        <v>1488.5975570137145</v>
      </c>
      <c r="U247" s="172">
        <f t="shared" si="65"/>
        <v>1516.0336031194988</v>
      </c>
      <c r="V247" s="172">
        <f t="shared" si="65"/>
        <v>1543.9110780574392</v>
      </c>
      <c r="W247" s="172">
        <f t="shared" si="64"/>
        <v>1572.2349057403264</v>
      </c>
      <c r="X247" s="172">
        <f t="shared" si="64"/>
        <v>1601.0099803835722</v>
      </c>
      <c r="Y247" s="172">
        <f t="shared" si="64"/>
        <v>1630.2411619428929</v>
      </c>
      <c r="Z247" s="172">
        <f t="shared" si="64"/>
        <v>1659.9332713424396</v>
      </c>
      <c r="AA247" s="172">
        <f t="shared" si="64"/>
        <v>1690.0910854857489</v>
      </c>
      <c r="AB247" s="172">
        <f t="shared" si="64"/>
        <v>1720.7193320416352</v>
      </c>
      <c r="AC247" s="172">
        <f t="shared" si="64"/>
        <v>1751.8226839968875</v>
      </c>
      <c r="AD247" s="172">
        <f t="shared" si="64"/>
        <v>1783.4057539673761</v>
      </c>
      <c r="AE247" s="172">
        <f t="shared" si="64"/>
        <v>1815.473088258891</v>
      </c>
      <c r="AF247" s="172">
        <f t="shared" si="64"/>
        <v>1848.0291606687515</v>
      </c>
      <c r="AG247" s="172">
        <f t="shared" si="64"/>
        <v>1881.0783660189436</v>
      </c>
      <c r="AH247" s="172">
        <f t="shared" si="64"/>
        <v>1914.6250134112277</v>
      </c>
      <c r="AI247" s="172">
        <f t="shared" si="64"/>
        <v>1948.6733191943647</v>
      </c>
    </row>
    <row r="248" spans="2:73" ht="16.5" hidden="1" thickTop="1" thickBot="1" x14ac:dyDescent="0.3">
      <c r="B248" s="346"/>
      <c r="D248" s="256"/>
      <c r="E248" s="280" t="s">
        <v>208</v>
      </c>
      <c r="F248" s="143" t="s">
        <v>128</v>
      </c>
      <c r="G248" s="172">
        <f t="shared" si="65"/>
        <v>2100.7782310539828</v>
      </c>
      <c r="H248" s="172">
        <f t="shared" si="64"/>
        <v>2132.3035868600514</v>
      </c>
      <c r="I248" s="172">
        <f t="shared" si="64"/>
        <v>1823.3747401078665</v>
      </c>
      <c r="J248" s="172">
        <f t="shared" si="64"/>
        <v>1497.6796507394238</v>
      </c>
      <c r="K248" s="172">
        <f t="shared" si="64"/>
        <v>1474.8178231631305</v>
      </c>
      <c r="L248" s="172">
        <f t="shared" si="64"/>
        <v>1449.8777169690782</v>
      </c>
      <c r="M248" s="172">
        <f t="shared" si="64"/>
        <v>1422.7673114325426</v>
      </c>
      <c r="N248" s="172">
        <f t="shared" si="64"/>
        <v>1393.3947551370306</v>
      </c>
      <c r="O248" s="172">
        <f t="shared" si="64"/>
        <v>1361.6863051945049</v>
      </c>
      <c r="P248" s="172">
        <f t="shared" si="64"/>
        <v>1373.5264641298122</v>
      </c>
      <c r="Q248" s="172">
        <f t="shared" si="64"/>
        <v>1385.1075765669091</v>
      </c>
      <c r="R248" s="172">
        <f t="shared" si="64"/>
        <v>1396.3863190263721</v>
      </c>
      <c r="S248" s="172">
        <f t="shared" si="64"/>
        <v>1407.3868740397904</v>
      </c>
      <c r="T248" s="172">
        <f t="shared" si="64"/>
        <v>1418.090507887383</v>
      </c>
      <c r="U248" s="172">
        <f t="shared" si="64"/>
        <v>1428.3983854888722</v>
      </c>
      <c r="V248" s="172">
        <f t="shared" si="64"/>
        <v>1438.3608894695228</v>
      </c>
      <c r="W248" s="172">
        <f t="shared" si="64"/>
        <v>1447.9287713663321</v>
      </c>
      <c r="X248" s="172">
        <f t="shared" si="64"/>
        <v>1457.0760736636298</v>
      </c>
      <c r="Y248" s="172">
        <f t="shared" si="64"/>
        <v>1465.7479429491548</v>
      </c>
      <c r="Z248" s="172">
        <f t="shared" si="64"/>
        <v>1473.9712966143195</v>
      </c>
      <c r="AA248" s="172">
        <f t="shared" si="64"/>
        <v>1481.721031604513</v>
      </c>
      <c r="AB248" s="172">
        <f t="shared" si="64"/>
        <v>1488.9049668639807</v>
      </c>
      <c r="AC248" s="172">
        <f t="shared" si="64"/>
        <v>1495.4910409274232</v>
      </c>
      <c r="AD248" s="172">
        <f t="shared" si="64"/>
        <v>1501.5076408972013</v>
      </c>
      <c r="AE248" s="172">
        <f t="shared" si="64"/>
        <v>1506.8903966280841</v>
      </c>
      <c r="AF248" s="172">
        <f t="shared" si="64"/>
        <v>1511.6038563367879</v>
      </c>
      <c r="AG248" s="172">
        <f t="shared" si="64"/>
        <v>1515.5763423030196</v>
      </c>
      <c r="AH248" s="172">
        <f t="shared" si="64"/>
        <v>1518.8384377379912</v>
      </c>
      <c r="AI248" s="172">
        <f t="shared" si="64"/>
        <v>1521.3557543291056</v>
      </c>
      <c r="AO248" s="257"/>
      <c r="AP248" s="257"/>
      <c r="AQ248" s="257"/>
      <c r="AR248" s="257"/>
      <c r="AS248" s="257"/>
      <c r="AT248" s="257"/>
      <c r="AU248" s="257"/>
      <c r="AV248" s="257"/>
      <c r="AW248" s="257"/>
      <c r="AX248" s="257"/>
      <c r="AY248" s="257"/>
      <c r="AZ248" s="257"/>
      <c r="BA248" s="257"/>
      <c r="BB248" s="257"/>
      <c r="BC248" s="257"/>
      <c r="BD248" s="257"/>
      <c r="BE248" s="257"/>
      <c r="BF248" s="257"/>
      <c r="BG248" s="257"/>
      <c r="BH248" s="257"/>
      <c r="BI248" s="257"/>
      <c r="BJ248" s="257"/>
      <c r="BK248" s="257"/>
      <c r="BL248" s="257"/>
      <c r="BM248" s="257"/>
      <c r="BN248" s="257"/>
      <c r="BO248" s="257"/>
      <c r="BP248" s="257"/>
      <c r="BQ248" s="257"/>
      <c r="BR248" s="257"/>
      <c r="BS248" s="257"/>
      <c r="BT248" s="257"/>
      <c r="BU248" s="257"/>
    </row>
    <row r="249" spans="2:73" ht="16.5" thickTop="1" thickBot="1" x14ac:dyDescent="0.3">
      <c r="B249" s="346"/>
      <c r="D249" s="256"/>
      <c r="E249" s="280" t="s">
        <v>208</v>
      </c>
      <c r="F249" s="143" t="s">
        <v>22</v>
      </c>
      <c r="G249" s="172">
        <f t="shared" si="65"/>
        <v>2100.7782310539828</v>
      </c>
      <c r="H249" s="172">
        <f t="shared" si="64"/>
        <v>2132.3035868600514</v>
      </c>
      <c r="I249" s="172">
        <f t="shared" si="64"/>
        <v>2036.3252308592266</v>
      </c>
      <c r="J249" s="172">
        <f t="shared" si="64"/>
        <v>1842.9938213312489</v>
      </c>
      <c r="K249" s="172">
        <f t="shared" si="64"/>
        <v>1831.6606410925237</v>
      </c>
      <c r="L249" s="172">
        <f t="shared" si="64"/>
        <v>1818.6046144005966</v>
      </c>
      <c r="M249" s="172">
        <f t="shared" si="64"/>
        <v>1803.7460394454961</v>
      </c>
      <c r="N249" s="172">
        <f t="shared" si="64"/>
        <v>1787.0021846010736</v>
      </c>
      <c r="O249" s="172">
        <f t="shared" si="64"/>
        <v>1768.287158093485</v>
      </c>
      <c r="P249" s="172">
        <f t="shared" si="64"/>
        <v>1786.5364827552191</v>
      </c>
      <c r="Q249" s="172">
        <f t="shared" si="64"/>
        <v>1804.5939229728358</v>
      </c>
      <c r="R249" s="172">
        <f t="shared" si="64"/>
        <v>1822.4385325123228</v>
      </c>
      <c r="S249" s="172">
        <f t="shared" si="64"/>
        <v>1840.0484417139035</v>
      </c>
      <c r="T249" s="172">
        <f t="shared" si="64"/>
        <v>1857.4008247430443</v>
      </c>
      <c r="U249" s="172">
        <f t="shared" si="64"/>
        <v>1874.4718658125753</v>
      </c>
      <c r="V249" s="172">
        <f t="shared" si="64"/>
        <v>1891.2367243483334</v>
      </c>
      <c r="W249" s="172">
        <f t="shared" si="64"/>
        <v>1907.66949907039</v>
      </c>
      <c r="X249" s="172">
        <f t="shared" si="64"/>
        <v>1923.7431909616766</v>
      </c>
      <c r="Y249" s="172">
        <f t="shared" si="64"/>
        <v>1939.4296650956001</v>
      </c>
      <c r="Z249" s="172">
        <f t="shared" si="64"/>
        <v>1954.699611294114</v>
      </c>
      <c r="AA249" s="172">
        <f t="shared" si="64"/>
        <v>1969.5225035877072</v>
      </c>
      <c r="AB249" s="172">
        <f t="shared" si="64"/>
        <v>1983.8665584488278</v>
      </c>
      <c r="AC249" s="172">
        <f t="shared" si="64"/>
        <v>1997.6986917705049</v>
      </c>
      <c r="AD249" s="172">
        <f t="shared" si="64"/>
        <v>2010.9844745623045</v>
      </c>
      <c r="AE249" s="172">
        <f t="shared" si="64"/>
        <v>2023.6880873363343</v>
      </c>
      <c r="AF249" s="172">
        <f t="shared" si="64"/>
        <v>2035.7722731568042</v>
      </c>
      <c r="AG249" s="172">
        <f t="shared" si="64"/>
        <v>2047.1982893277254</v>
      </c>
      <c r="AH249" s="172">
        <f t="shared" si="64"/>
        <v>2057.925857694695</v>
      </c>
      <c r="AI249" s="172">
        <f t="shared" si="64"/>
        <v>2067.9131135384873</v>
      </c>
      <c r="AO249" s="257"/>
      <c r="AP249" s="257"/>
      <c r="AQ249" s="257"/>
      <c r="AR249" s="257"/>
      <c r="AS249" s="257"/>
      <c r="AT249" s="257"/>
      <c r="AU249" s="257"/>
      <c r="AV249" s="257"/>
      <c r="AW249" s="257"/>
      <c r="AX249" s="257"/>
      <c r="AY249" s="257"/>
      <c r="AZ249" s="257"/>
      <c r="BA249" s="257"/>
      <c r="BB249" s="257"/>
      <c r="BC249" s="257"/>
      <c r="BD249" s="257"/>
      <c r="BE249" s="257"/>
      <c r="BF249" s="257"/>
      <c r="BG249" s="257"/>
      <c r="BH249" s="257"/>
      <c r="BI249" s="257"/>
      <c r="BJ249" s="257"/>
      <c r="BK249" s="257"/>
      <c r="BL249" s="257"/>
      <c r="BM249" s="257"/>
      <c r="BN249" s="257"/>
      <c r="BO249" s="257"/>
      <c r="BP249" s="257"/>
      <c r="BQ249" s="257"/>
      <c r="BR249" s="257"/>
      <c r="BS249" s="257"/>
      <c r="BT249" s="257"/>
      <c r="BU249" s="257"/>
    </row>
    <row r="250" spans="2:73" ht="16.5" hidden="1" thickTop="1" thickBot="1" x14ac:dyDescent="0.3">
      <c r="B250" s="346"/>
      <c r="D250" s="256"/>
      <c r="E250" s="280" t="s">
        <v>208</v>
      </c>
      <c r="F250" s="143" t="s">
        <v>129</v>
      </c>
      <c r="G250" s="172">
        <f t="shared" si="65"/>
        <v>2100.7782310539828</v>
      </c>
      <c r="H250" s="172">
        <f t="shared" si="64"/>
        <v>2132.3035868600514</v>
      </c>
      <c r="I250" s="172">
        <f t="shared" si="64"/>
        <v>2300.3833423657479</v>
      </c>
      <c r="J250" s="172">
        <f t="shared" si="64"/>
        <v>2326.0220812006582</v>
      </c>
      <c r="K250" s="172">
        <f t="shared" si="64"/>
        <v>2299.1703839326774</v>
      </c>
      <c r="L250" s="172">
        <f t="shared" si="64"/>
        <v>2269.5234845831665</v>
      </c>
      <c r="M250" s="172">
        <f t="shared" si="64"/>
        <v>2236.9585581226452</v>
      </c>
      <c r="N250" s="172">
        <f t="shared" si="64"/>
        <v>2201.3484107554045</v>
      </c>
      <c r="O250" s="172">
        <f t="shared" si="64"/>
        <v>2162.5613434916572</v>
      </c>
      <c r="P250" s="172">
        <f t="shared" si="64"/>
        <v>2202.3349394520924</v>
      </c>
      <c r="Q250" s="172">
        <f t="shared" si="64"/>
        <v>2242.7456143708669</v>
      </c>
      <c r="R250" s="172">
        <f t="shared" si="64"/>
        <v>2283.8003636984231</v>
      </c>
      <c r="S250" s="172">
        <f t="shared" si="64"/>
        <v>2325.5061344833748</v>
      </c>
      <c r="T250" s="172">
        <f t="shared" si="64"/>
        <v>2367.8698185802627</v>
      </c>
      <c r="U250" s="172">
        <f t="shared" si="64"/>
        <v>2410.8982455479422</v>
      </c>
      <c r="V250" s="172">
        <f t="shared" si="64"/>
        <v>2454.5981752273951</v>
      </c>
      <c r="W250" s="172">
        <f t="shared" si="64"/>
        <v>2498.9762899873513</v>
      </c>
      <c r="X250" s="172">
        <f t="shared" si="64"/>
        <v>2544.0391866257883</v>
      </c>
      <c r="Y250" s="172">
        <f t="shared" si="64"/>
        <v>2589.793367914906</v>
      </c>
      <c r="Z250" s="172">
        <f t="shared" si="64"/>
        <v>2636.2452337768382</v>
      </c>
      <c r="AA250" s="172">
        <f t="shared" si="64"/>
        <v>2683.4010720769188</v>
      </c>
      <c r="AB250" s="172">
        <f t="shared" si="64"/>
        <v>2731.2670490208948</v>
      </c>
      <c r="AC250" s="172">
        <f t="shared" si="64"/>
        <v>2779.849199142021</v>
      </c>
      <c r="AD250" s="172">
        <f t="shared" si="64"/>
        <v>2829.1534148635651</v>
      </c>
      <c r="AE250" s="172">
        <f t="shared" si="64"/>
        <v>2879.1854356217232</v>
      </c>
      <c r="AF250" s="172">
        <f t="shared" si="64"/>
        <v>2929.9508365334982</v>
      </c>
      <c r="AG250" s="172">
        <f t="shared" si="64"/>
        <v>2981.4550165935984</v>
      </c>
      <c r="AH250" s="172">
        <f t="shared" si="64"/>
        <v>3033.7031863838715</v>
      </c>
      <c r="AI250" s="172">
        <f t="shared" si="64"/>
        <v>3086.7003552782885</v>
      </c>
      <c r="AO250" s="257"/>
      <c r="AP250" s="257"/>
      <c r="AQ250" s="257"/>
      <c r="AR250" s="257"/>
      <c r="AS250" s="257"/>
      <c r="AT250" s="257"/>
      <c r="AU250" s="257"/>
      <c r="AV250" s="257"/>
      <c r="AW250" s="257"/>
      <c r="AX250" s="257"/>
      <c r="AY250" s="257"/>
      <c r="AZ250" s="257"/>
      <c r="BA250" s="257"/>
      <c r="BB250" s="257"/>
      <c r="BC250" s="257"/>
      <c r="BD250" s="257"/>
      <c r="BE250" s="257"/>
      <c r="BF250" s="257"/>
      <c r="BG250" s="257"/>
      <c r="BH250" s="257"/>
      <c r="BI250" s="257"/>
      <c r="BJ250" s="257"/>
      <c r="BK250" s="257"/>
      <c r="BL250" s="257"/>
      <c r="BM250" s="257"/>
      <c r="BN250" s="257"/>
      <c r="BO250" s="257"/>
      <c r="BP250" s="257"/>
      <c r="BQ250" s="257"/>
      <c r="BR250" s="257"/>
      <c r="BS250" s="257"/>
      <c r="BT250" s="257"/>
      <c r="BU250" s="257"/>
    </row>
    <row r="251" spans="2:73" ht="16.5" hidden="1" thickTop="1" thickBot="1" x14ac:dyDescent="0.3">
      <c r="B251" s="346"/>
      <c r="D251" s="256"/>
      <c r="E251" s="280" t="s">
        <v>210</v>
      </c>
      <c r="F251" s="143" t="s">
        <v>128</v>
      </c>
      <c r="G251" s="172">
        <f t="shared" si="65"/>
        <v>2911.2052149558453</v>
      </c>
      <c r="H251" s="172">
        <f t="shared" si="64"/>
        <v>2954.4719025738204</v>
      </c>
      <c r="I251" s="172">
        <f t="shared" si="64"/>
        <v>2519.1028045230569</v>
      </c>
      <c r="J251" s="172">
        <f t="shared" si="64"/>
        <v>2060.630702585519</v>
      </c>
      <c r="K251" s="172">
        <f t="shared" si="64"/>
        <v>2027.1460860087393</v>
      </c>
      <c r="L251" s="172">
        <f t="shared" si="64"/>
        <v>1990.7336063846487</v>
      </c>
      <c r="M251" s="172">
        <f t="shared" si="64"/>
        <v>1951.172646804546</v>
      </c>
      <c r="N251" s="172">
        <f t="shared" si="64"/>
        <v>1908.3712813755808</v>
      </c>
      <c r="O251" s="172">
        <f t="shared" si="64"/>
        <v>1863.0828095411227</v>
      </c>
      <c r="P251" s="172">
        <f t="shared" si="64"/>
        <v>1878.5541175543128</v>
      </c>
      <c r="Q251" s="172">
        <f t="shared" si="64"/>
        <v>1893.6345441831677</v>
      </c>
      <c r="R251" s="172">
        <f t="shared" si="64"/>
        <v>1907.3824182895667</v>
      </c>
      <c r="S251" s="172">
        <f t="shared" si="64"/>
        <v>1921.5703206334026</v>
      </c>
      <c r="T251" s="172">
        <f t="shared" si="64"/>
        <v>1936.3000364755123</v>
      </c>
      <c r="U251" s="172">
        <f t="shared" si="64"/>
        <v>1948.5266754611703</v>
      </c>
      <c r="V251" s="172">
        <f t="shared" si="64"/>
        <v>1961.1689230605411</v>
      </c>
      <c r="W251" s="172">
        <f t="shared" si="64"/>
        <v>1973.2255217152624</v>
      </c>
      <c r="X251" s="172">
        <f t="shared" si="64"/>
        <v>1984.6592936710579</v>
      </c>
      <c r="Y251" s="172">
        <f t="shared" si="64"/>
        <v>1994.3255212351858</v>
      </c>
      <c r="Z251" s="172">
        <f t="shared" si="64"/>
        <v>2004.3692474841935</v>
      </c>
      <c r="AA251" s="172">
        <f t="shared" si="64"/>
        <v>2014.9122494422529</v>
      </c>
      <c r="AB251" s="172">
        <f t="shared" si="64"/>
        <v>2023.4564033122301</v>
      </c>
      <c r="AC251" s="172">
        <f t="shared" si="64"/>
        <v>2029.9377635506155</v>
      </c>
      <c r="AD251" s="172">
        <f t="shared" si="64"/>
        <v>2036.7412085629755</v>
      </c>
      <c r="AE251" s="172">
        <f t="shared" si="64"/>
        <v>2042.6164191216014</v>
      </c>
      <c r="AF251" s="172">
        <f t="shared" si="64"/>
        <v>2047.5127632729975</v>
      </c>
      <c r="AG251" s="172">
        <f t="shared" si="64"/>
        <v>2049.993363861111</v>
      </c>
      <c r="AH251" s="172">
        <f t="shared" si="64"/>
        <v>2052.7378691207141</v>
      </c>
      <c r="AI251" s="172">
        <f t="shared" si="64"/>
        <v>2055.9014801171079</v>
      </c>
      <c r="AO251" s="257"/>
      <c r="AP251" s="257"/>
      <c r="AQ251" s="257"/>
      <c r="AR251" s="257"/>
      <c r="AS251" s="257"/>
      <c r="AT251" s="257"/>
      <c r="AU251" s="257"/>
      <c r="AV251" s="257"/>
      <c r="AW251" s="257"/>
      <c r="AX251" s="257"/>
      <c r="AY251" s="257"/>
      <c r="AZ251" s="257"/>
      <c r="BA251" s="257"/>
      <c r="BB251" s="257"/>
      <c r="BC251" s="257"/>
      <c r="BD251" s="257"/>
      <c r="BE251" s="257"/>
      <c r="BF251" s="257"/>
      <c r="BG251" s="257"/>
      <c r="BH251" s="257"/>
      <c r="BI251" s="257"/>
      <c r="BJ251" s="257"/>
      <c r="BK251" s="257"/>
      <c r="BL251" s="257"/>
      <c r="BM251" s="257"/>
      <c r="BN251" s="257"/>
      <c r="BO251" s="257"/>
      <c r="BP251" s="257"/>
      <c r="BQ251" s="257"/>
      <c r="BR251" s="257"/>
      <c r="BS251" s="257"/>
      <c r="BT251" s="257"/>
      <c r="BU251" s="257"/>
    </row>
    <row r="252" spans="2:73" ht="16.5" thickTop="1" thickBot="1" x14ac:dyDescent="0.3">
      <c r="B252" s="346"/>
      <c r="D252" s="256"/>
      <c r="E252" s="280" t="s">
        <v>210</v>
      </c>
      <c r="F252" s="143" t="s">
        <v>22</v>
      </c>
      <c r="G252" s="172">
        <f t="shared" si="65"/>
        <v>2911.2052149558453</v>
      </c>
      <c r="H252" s="172">
        <f t="shared" si="64"/>
        <v>2954.4719025738204</v>
      </c>
      <c r="I252" s="172">
        <f t="shared" si="64"/>
        <v>2811.1683816112964</v>
      </c>
      <c r="J252" s="172">
        <f t="shared" si="64"/>
        <v>2534.9026199228838</v>
      </c>
      <c r="K252" s="172">
        <f t="shared" si="64"/>
        <v>2511.5964411913628</v>
      </c>
      <c r="L252" s="172">
        <f t="shared" si="64"/>
        <v>2485.4786314083362</v>
      </c>
      <c r="M252" s="172">
        <f t="shared" si="64"/>
        <v>2456.4139420006791</v>
      </c>
      <c r="N252" s="172">
        <f t="shared" si="64"/>
        <v>2424.2603737002137</v>
      </c>
      <c r="O252" s="172">
        <f t="shared" si="64"/>
        <v>2388.8685118911953</v>
      </c>
      <c r="P252" s="172">
        <f t="shared" si="64"/>
        <v>2411.0484040834804</v>
      </c>
      <c r="Q252" s="172">
        <f t="shared" si="64"/>
        <v>2432.85615455161</v>
      </c>
      <c r="R252" s="172">
        <f t="shared" si="64"/>
        <v>2454.260066898576</v>
      </c>
      <c r="S252" s="172">
        <f t="shared" si="64"/>
        <v>2475.2271493589778</v>
      </c>
      <c r="T252" s="172">
        <f t="shared" si="64"/>
        <v>2495.7230745945371</v>
      </c>
      <c r="U252" s="172">
        <f t="shared" si="64"/>
        <v>2515.7121387404395</v>
      </c>
      <c r="V252" s="172">
        <f t="shared" si="64"/>
        <v>2535.1572197386904</v>
      </c>
      <c r="W252" s="172">
        <f t="shared" si="64"/>
        <v>2554.0197350028388</v>
      </c>
      <c r="X252" s="172">
        <f t="shared" si="64"/>
        <v>2572.2595984677287</v>
      </c>
      <c r="Y252" s="172">
        <f t="shared" si="64"/>
        <v>2589.8351770886438</v>
      </c>
      <c r="Z252" s="172">
        <f t="shared" si="64"/>
        <v>2606.7032468664229</v>
      </c>
      <c r="AA252" s="172">
        <f t="shared" si="64"/>
        <v>2622.8189484891645</v>
      </c>
      <c r="AB252" s="172">
        <f t="shared" si="64"/>
        <v>2638.1357426972363</v>
      </c>
      <c r="AC252" s="172">
        <f t="shared" si="64"/>
        <v>2652.6053654967054</v>
      </c>
      <c r="AD252" s="172">
        <f t="shared" si="64"/>
        <v>2666.1777833676265</v>
      </c>
      <c r="AE252" s="172">
        <f t="shared" si="64"/>
        <v>2678.8011486379182</v>
      </c>
      <c r="AF252" s="172">
        <f t="shared" si="64"/>
        <v>2690.4217552217369</v>
      </c>
      <c r="AG252" s="172">
        <f t="shared" si="64"/>
        <v>2700.9839949536276</v>
      </c>
      <c r="AH252" s="172">
        <f t="shared" si="64"/>
        <v>2710.4303147871565</v>
      </c>
      <c r="AI252" s="172">
        <f t="shared" si="64"/>
        <v>2718.7011751700447</v>
      </c>
      <c r="AO252" s="257"/>
      <c r="AP252" s="257"/>
      <c r="AQ252" s="257"/>
      <c r="AR252" s="257"/>
      <c r="AS252" s="257"/>
      <c r="AT252" s="257"/>
      <c r="AU252" s="257"/>
      <c r="AV252" s="257"/>
      <c r="AW252" s="257"/>
      <c r="AX252" s="257"/>
      <c r="AY252" s="257"/>
      <c r="AZ252" s="257"/>
      <c r="BA252" s="257"/>
      <c r="BB252" s="257"/>
      <c r="BC252" s="257"/>
      <c r="BD252" s="257"/>
      <c r="BE252" s="257"/>
      <c r="BF252" s="257"/>
      <c r="BG252" s="257"/>
      <c r="BH252" s="257"/>
      <c r="BI252" s="257"/>
      <c r="BJ252" s="257"/>
      <c r="BK252" s="257"/>
      <c r="BL252" s="257"/>
      <c r="BM252" s="257"/>
      <c r="BN252" s="257"/>
      <c r="BO252" s="257"/>
      <c r="BP252" s="257"/>
      <c r="BQ252" s="257"/>
      <c r="BR252" s="257"/>
      <c r="BS252" s="257"/>
      <c r="BT252" s="257"/>
      <c r="BU252" s="257"/>
    </row>
    <row r="253" spans="2:73" ht="16.5" hidden="1" thickTop="1" thickBot="1" x14ac:dyDescent="0.3">
      <c r="B253" s="346"/>
      <c r="D253" s="256"/>
      <c r="E253" s="280" t="s">
        <v>210</v>
      </c>
      <c r="F253" s="143" t="s">
        <v>129</v>
      </c>
      <c r="G253" s="172">
        <f t="shared" si="65"/>
        <v>2911.2052149558453</v>
      </c>
      <c r="H253" s="172">
        <f t="shared" si="64"/>
        <v>2954.4719025738204</v>
      </c>
      <c r="I253" s="172">
        <f t="shared" si="64"/>
        <v>3189.619406549768</v>
      </c>
      <c r="J253" s="172">
        <f t="shared" si="64"/>
        <v>3224.1691433075371</v>
      </c>
      <c r="K253" s="172">
        <f t="shared" si="64"/>
        <v>3181.3441991917939</v>
      </c>
      <c r="L253" s="172">
        <f t="shared" si="64"/>
        <v>3134.4145960962451</v>
      </c>
      <c r="M253" s="172">
        <f t="shared" si="64"/>
        <v>3083.2087540530915</v>
      </c>
      <c r="N253" s="172">
        <f t="shared" si="64"/>
        <v>3027.5502284575846</v>
      </c>
      <c r="O253" s="172">
        <f t="shared" si="64"/>
        <v>2967.2578105373459</v>
      </c>
      <c r="P253" s="172">
        <f t="shared" si="64"/>
        <v>3021.5014968937071</v>
      </c>
      <c r="Q253" s="172">
        <f t="shared" si="64"/>
        <v>3076.6028314363016</v>
      </c>
      <c r="R253" s="172">
        <f t="shared" si="64"/>
        <v>3132.5707942704666</v>
      </c>
      <c r="S253" s="172">
        <f t="shared" si="64"/>
        <v>3189.4142784766923</v>
      </c>
      <c r="T253" s="172">
        <f t="shared" si="64"/>
        <v>3247.1420801468112</v>
      </c>
      <c r="U253" s="172">
        <f t="shared" si="64"/>
        <v>3305.7628879763861</v>
      </c>
      <c r="V253" s="172">
        <f t="shared" si="64"/>
        <v>3365.285272397351</v>
      </c>
      <c r="W253" s="172">
        <f t="shared" si="64"/>
        <v>3425.7176742343763</v>
      </c>
      <c r="X253" s="172">
        <f t="shared" si="64"/>
        <v>3487.0683928680046</v>
      </c>
      <c r="Y253" s="172">
        <f t="shared" si="64"/>
        <v>3549.3455738869188</v>
      </c>
      <c r="Z253" s="172">
        <f t="shared" si="64"/>
        <v>3612.5571962112367</v>
      </c>
      <c r="AA253" s="172">
        <f t="shared" si="64"/>
        <v>3676.7110586680892</v>
      </c>
      <c r="AB253" s="172">
        <f t="shared" si="64"/>
        <v>3741.8147660001532</v>
      </c>
      <c r="AC253" s="172">
        <f t="shared" si="64"/>
        <v>3807.8757142871541</v>
      </c>
      <c r="AD253" s="172">
        <f t="shared" si="64"/>
        <v>3874.9010757597539</v>
      </c>
      <c r="AE253" s="172">
        <f t="shared" si="64"/>
        <v>3942.8977829845553</v>
      </c>
      <c r="AF253" s="172">
        <f t="shared" si="64"/>
        <v>4011.8725123982445</v>
      </c>
      <c r="AG253" s="172">
        <f t="shared" si="64"/>
        <v>4081.8316671682546</v>
      </c>
      <c r="AH253" s="172">
        <f t="shared" si="64"/>
        <v>4152.7813593565161</v>
      </c>
      <c r="AI253" s="172">
        <f t="shared" si="64"/>
        <v>4224.7273913622121</v>
      </c>
      <c r="AO253" s="257"/>
      <c r="AP253" s="257"/>
      <c r="AQ253" s="257"/>
      <c r="AR253" s="257"/>
      <c r="AS253" s="257"/>
      <c r="AT253" s="257"/>
      <c r="AU253" s="257"/>
      <c r="AV253" s="257"/>
      <c r="AW253" s="257"/>
      <c r="AX253" s="257"/>
      <c r="AY253" s="257"/>
      <c r="AZ253" s="257"/>
      <c r="BA253" s="257"/>
      <c r="BB253" s="257"/>
      <c r="BC253" s="257"/>
      <c r="BD253" s="257"/>
      <c r="BE253" s="257"/>
      <c r="BF253" s="257"/>
      <c r="BG253" s="257"/>
      <c r="BH253" s="257"/>
      <c r="BI253" s="257"/>
      <c r="BJ253" s="257"/>
      <c r="BK253" s="257"/>
      <c r="BL253" s="257"/>
      <c r="BM253" s="257"/>
      <c r="BN253" s="257"/>
      <c r="BO253" s="257"/>
      <c r="BP253" s="257"/>
      <c r="BQ253" s="257"/>
      <c r="BR253" s="257"/>
      <c r="BS253" s="257"/>
      <c r="BT253" s="257"/>
      <c r="BU253" s="257"/>
    </row>
    <row r="254" spans="2:73" ht="16.5" hidden="1" thickTop="1" thickBot="1" x14ac:dyDescent="0.3">
      <c r="B254" s="346"/>
      <c r="D254" s="256"/>
      <c r="E254" s="280" t="s">
        <v>212</v>
      </c>
      <c r="F254" s="143" t="s">
        <v>128</v>
      </c>
      <c r="G254" s="172">
        <f t="shared" si="65"/>
        <v>3721.6321988577074</v>
      </c>
      <c r="H254" s="172">
        <f t="shared" si="64"/>
        <v>3776.6402182875895</v>
      </c>
      <c r="I254" s="172">
        <f t="shared" si="64"/>
        <v>3214.8308689382475</v>
      </c>
      <c r="J254" s="172">
        <f t="shared" si="64"/>
        <v>2623.5817544316151</v>
      </c>
      <c r="K254" s="172">
        <f t="shared" si="64"/>
        <v>2579.4743488543481</v>
      </c>
      <c r="L254" s="172">
        <f t="shared" si="64"/>
        <v>2531.5894958002191</v>
      </c>
      <c r="M254" s="172">
        <f t="shared" si="64"/>
        <v>2479.57798217655</v>
      </c>
      <c r="N254" s="172">
        <f t="shared" si="64"/>
        <v>2423.3478076141309</v>
      </c>
      <c r="O254" s="172">
        <f t="shared" si="64"/>
        <v>2364.4793138877399</v>
      </c>
      <c r="P254" s="172">
        <f t="shared" si="64"/>
        <v>2383.5817709788134</v>
      </c>
      <c r="Q254" s="172">
        <f t="shared" si="64"/>
        <v>2402.1615117994252</v>
      </c>
      <c r="R254" s="172">
        <f t="shared" si="64"/>
        <v>2418.3785175527614</v>
      </c>
      <c r="S254" s="172">
        <f t="shared" si="64"/>
        <v>2435.7537672270146</v>
      </c>
      <c r="T254" s="172">
        <f t="shared" si="64"/>
        <v>2454.5095650636413</v>
      </c>
      <c r="U254" s="172">
        <f t="shared" si="64"/>
        <v>2468.6549654334681</v>
      </c>
      <c r="V254" s="172">
        <f t="shared" si="64"/>
        <v>2483.9769566515597</v>
      </c>
      <c r="W254" s="172">
        <f t="shared" si="64"/>
        <v>2498.5222720641927</v>
      </c>
      <c r="X254" s="172">
        <f t="shared" si="64"/>
        <v>2512.2425136784864</v>
      </c>
      <c r="Y254" s="172">
        <f t="shared" si="64"/>
        <v>2522.903099521217</v>
      </c>
      <c r="Z254" s="172">
        <f t="shared" si="64"/>
        <v>2534.7671983540667</v>
      </c>
      <c r="AA254" s="172">
        <f t="shared" si="64"/>
        <v>2548.1034672799933</v>
      </c>
      <c r="AB254" s="172">
        <f t="shared" si="64"/>
        <v>2558.0078397604802</v>
      </c>
      <c r="AC254" s="172">
        <f t="shared" si="64"/>
        <v>2564.3844861738075</v>
      </c>
      <c r="AD254" s="172">
        <f t="shared" si="64"/>
        <v>2571.9747762287498</v>
      </c>
      <c r="AE254" s="172">
        <f t="shared" si="64"/>
        <v>2578.3424416151192</v>
      </c>
      <c r="AF254" s="172">
        <f t="shared" si="64"/>
        <v>2583.4216702092067</v>
      </c>
      <c r="AG254" s="172">
        <f t="shared" si="64"/>
        <v>2584.4103854192026</v>
      </c>
      <c r="AH254" s="172">
        <f t="shared" si="64"/>
        <v>2586.637300503437</v>
      </c>
      <c r="AI254" s="172">
        <f t="shared" si="64"/>
        <v>2590.4472059051104</v>
      </c>
      <c r="AO254" s="257"/>
      <c r="AP254" s="257"/>
      <c r="AQ254" s="257"/>
      <c r="AR254" s="257"/>
      <c r="AS254" s="257"/>
      <c r="AT254" s="257"/>
      <c r="AU254" s="257"/>
      <c r="AV254" s="257"/>
      <c r="AW254" s="257"/>
      <c r="AX254" s="257"/>
      <c r="AY254" s="257"/>
      <c r="AZ254" s="257"/>
      <c r="BA254" s="257"/>
      <c r="BB254" s="257"/>
      <c r="BC254" s="257"/>
      <c r="BD254" s="257"/>
      <c r="BE254" s="257"/>
      <c r="BF254" s="257"/>
      <c r="BG254" s="257"/>
      <c r="BH254" s="257"/>
      <c r="BI254" s="257"/>
      <c r="BJ254" s="257"/>
      <c r="BK254" s="257"/>
      <c r="BL254" s="257"/>
      <c r="BM254" s="257"/>
      <c r="BN254" s="257"/>
      <c r="BO254" s="257"/>
      <c r="BP254" s="257"/>
      <c r="BQ254" s="257"/>
      <c r="BR254" s="257"/>
      <c r="BS254" s="257"/>
      <c r="BT254" s="257"/>
      <c r="BU254" s="257"/>
    </row>
    <row r="255" spans="2:73" ht="15.75" thickTop="1" x14ac:dyDescent="0.25">
      <c r="B255" s="346"/>
      <c r="D255" s="256"/>
      <c r="E255" s="280" t="s">
        <v>212</v>
      </c>
      <c r="F255" s="143" t="s">
        <v>22</v>
      </c>
      <c r="G255" s="172">
        <f t="shared" si="65"/>
        <v>3721.6321988577074</v>
      </c>
      <c r="H255" s="172">
        <f t="shared" si="64"/>
        <v>3776.6402182875895</v>
      </c>
      <c r="I255" s="172">
        <f t="shared" si="64"/>
        <v>3586.0115323633663</v>
      </c>
      <c r="J255" s="172">
        <f t="shared" si="64"/>
        <v>3226.8114185145191</v>
      </c>
      <c r="K255" s="172">
        <f t="shared" si="64"/>
        <v>3191.5322412902019</v>
      </c>
      <c r="L255" s="172">
        <f t="shared" si="64"/>
        <v>3152.3526484160761</v>
      </c>
      <c r="M255" s="172">
        <f t="shared" si="64"/>
        <v>3109.0818445558621</v>
      </c>
      <c r="N255" s="172">
        <f t="shared" si="64"/>
        <v>3061.5185627993537</v>
      </c>
      <c r="O255" s="172">
        <f t="shared" si="64"/>
        <v>3009.4498656889054</v>
      </c>
      <c r="P255" s="172">
        <f t="shared" si="64"/>
        <v>3035.5603254117414</v>
      </c>
      <c r="Q255" s="172">
        <f t="shared" si="64"/>
        <v>3061.1183861303844</v>
      </c>
      <c r="R255" s="172">
        <f t="shared" si="64"/>
        <v>3086.081601284829</v>
      </c>
      <c r="S255" s="172">
        <f t="shared" si="64"/>
        <v>3110.4058570040525</v>
      </c>
      <c r="T255" s="172">
        <f t="shared" si="64"/>
        <v>3134.0453244460309</v>
      </c>
      <c r="U255" s="172">
        <f t="shared" si="64"/>
        <v>3156.9524116683033</v>
      </c>
      <c r="V255" s="172">
        <f t="shared" si="64"/>
        <v>3179.0777151290476</v>
      </c>
      <c r="W255" s="172">
        <f t="shared" si="64"/>
        <v>3200.3699709352873</v>
      </c>
      <c r="X255" s="172">
        <f t="shared" si="64"/>
        <v>3220.7760059737798</v>
      </c>
      <c r="Y255" s="172">
        <f t="shared" si="64"/>
        <v>3240.2406890816874</v>
      </c>
      <c r="Z255" s="172">
        <f t="shared" ref="Z255:AI255" si="66">Z80*(1+$G$49)^(Z$69-$G$69)</f>
        <v>3258.7068824387311</v>
      </c>
      <c r="AA255" s="172">
        <f t="shared" si="66"/>
        <v>3276.115393390623</v>
      </c>
      <c r="AB255" s="172">
        <f t="shared" si="66"/>
        <v>3292.404926945645</v>
      </c>
      <c r="AC255" s="172">
        <f t="shared" si="66"/>
        <v>3307.512039222906</v>
      </c>
      <c r="AD255" s="172">
        <f t="shared" si="66"/>
        <v>3321.371092172948</v>
      </c>
      <c r="AE255" s="172">
        <f t="shared" si="66"/>
        <v>3333.9142099395017</v>
      </c>
      <c r="AF255" s="172">
        <f t="shared" si="66"/>
        <v>3345.0712372866701</v>
      </c>
      <c r="AG255" s="172">
        <f t="shared" si="66"/>
        <v>3354.7697005795299</v>
      </c>
      <c r="AH255" s="172">
        <f t="shared" si="66"/>
        <v>3362.9347718796175</v>
      </c>
      <c r="AI255" s="172">
        <f t="shared" si="66"/>
        <v>3369.4892368016012</v>
      </c>
      <c r="AO255" s="257"/>
      <c r="AP255" s="257"/>
      <c r="AQ255" s="257"/>
      <c r="AR255" s="257"/>
      <c r="AS255" s="257"/>
      <c r="AT255" s="257"/>
      <c r="AU255" s="257"/>
      <c r="AV255" s="257"/>
      <c r="AW255" s="257"/>
      <c r="AX255" s="257"/>
      <c r="AY255" s="257"/>
      <c r="AZ255" s="257"/>
      <c r="BA255" s="257"/>
      <c r="BB255" s="257"/>
      <c r="BC255" s="257"/>
      <c r="BD255" s="257"/>
      <c r="BE255" s="257"/>
      <c r="BF255" s="257"/>
      <c r="BG255" s="257"/>
      <c r="BH255" s="257"/>
      <c r="BI255" s="257"/>
      <c r="BJ255" s="257"/>
      <c r="BK255" s="257"/>
      <c r="BL255" s="257"/>
      <c r="BM255" s="257"/>
      <c r="BN255" s="257"/>
      <c r="BO255" s="257"/>
      <c r="BP255" s="257"/>
      <c r="BQ255" s="257"/>
      <c r="BR255" s="257"/>
      <c r="BS255" s="257"/>
      <c r="BT255" s="257"/>
      <c r="BU255" s="257"/>
    </row>
    <row r="256" spans="2:73" ht="15.75" hidden="1" thickTop="1" x14ac:dyDescent="0.25">
      <c r="B256" s="346"/>
      <c r="D256" s="256"/>
      <c r="E256" s="280" t="s">
        <v>212</v>
      </c>
      <c r="F256" s="143" t="s">
        <v>129</v>
      </c>
      <c r="G256" s="172">
        <f t="shared" ref="G256:G293" si="67">G81*(1+$G$49)^(G79-$G$69)</f>
        <v>6.2713402878097055E+21</v>
      </c>
      <c r="H256" s="281">
        <f t="shared" ref="H256:AI256" si="68">(H290+H340)*H$208</f>
        <v>2.5049739110716449</v>
      </c>
      <c r="I256" s="281">
        <f t="shared" si="68"/>
        <v>2.5049739110716449</v>
      </c>
      <c r="J256" s="281">
        <f t="shared" si="68"/>
        <v>2.5049739110716449</v>
      </c>
      <c r="K256" s="281">
        <f t="shared" si="68"/>
        <v>2.5049739110716449</v>
      </c>
      <c r="L256" s="281">
        <f t="shared" si="68"/>
        <v>2.5049739110716449</v>
      </c>
      <c r="M256" s="281">
        <f t="shared" si="68"/>
        <v>2.5049739110716449</v>
      </c>
      <c r="N256" s="281">
        <f t="shared" si="68"/>
        <v>2.5049739110716449</v>
      </c>
      <c r="O256" s="281">
        <f t="shared" si="68"/>
        <v>2.5049739110716449</v>
      </c>
      <c r="P256" s="281">
        <f t="shared" si="68"/>
        <v>2.5049739110716449</v>
      </c>
      <c r="Q256" s="281">
        <f t="shared" si="68"/>
        <v>2.5049739110716449</v>
      </c>
      <c r="R256" s="281">
        <f t="shared" si="68"/>
        <v>2.5049739110716449</v>
      </c>
      <c r="S256" s="281">
        <f t="shared" si="68"/>
        <v>2.5049739110716449</v>
      </c>
      <c r="T256" s="281">
        <f t="shared" si="68"/>
        <v>2.5049739110716449</v>
      </c>
      <c r="U256" s="281">
        <f t="shared" si="68"/>
        <v>2.5049739110716449</v>
      </c>
      <c r="V256" s="281">
        <f t="shared" si="68"/>
        <v>2.5049739110716449</v>
      </c>
      <c r="W256" s="281">
        <f t="shared" si="68"/>
        <v>2.5049739110716449</v>
      </c>
      <c r="X256" s="281">
        <f t="shared" si="68"/>
        <v>2.5049739110716449</v>
      </c>
      <c r="Y256" s="281">
        <f t="shared" si="68"/>
        <v>2.5049739110716449</v>
      </c>
      <c r="Z256" s="281">
        <f t="shared" si="68"/>
        <v>2.5049739110716449</v>
      </c>
      <c r="AA256" s="281">
        <f t="shared" si="68"/>
        <v>2.5049739110716449</v>
      </c>
      <c r="AB256" s="281">
        <f t="shared" si="68"/>
        <v>2.5049739110716449</v>
      </c>
      <c r="AC256" s="281">
        <f t="shared" si="68"/>
        <v>2.5049739110716449</v>
      </c>
      <c r="AD256" s="281">
        <f t="shared" si="68"/>
        <v>2.5049739110716449</v>
      </c>
      <c r="AE256" s="281">
        <f t="shared" si="68"/>
        <v>2.5049739110716449</v>
      </c>
      <c r="AF256" s="281">
        <f t="shared" si="68"/>
        <v>2.5049739110716449</v>
      </c>
      <c r="AG256" s="281">
        <f t="shared" si="68"/>
        <v>2.5049739110716449</v>
      </c>
      <c r="AH256" s="281">
        <f t="shared" si="68"/>
        <v>2.5049739110716449</v>
      </c>
      <c r="AI256" s="281">
        <f t="shared" si="68"/>
        <v>2.5049739110716449</v>
      </c>
      <c r="AO256" s="257"/>
      <c r="AP256" s="257"/>
      <c r="AQ256" s="257"/>
      <c r="AR256" s="257"/>
      <c r="AS256" s="257"/>
      <c r="AT256" s="257"/>
      <c r="AU256" s="257"/>
      <c r="AV256" s="257"/>
      <c r="AW256" s="257"/>
      <c r="AX256" s="257"/>
      <c r="AY256" s="257"/>
      <c r="AZ256" s="257"/>
      <c r="BA256" s="257"/>
      <c r="BB256" s="257"/>
      <c r="BC256" s="257"/>
      <c r="BD256" s="257"/>
      <c r="BE256" s="257"/>
      <c r="BF256" s="257"/>
      <c r="BG256" s="257"/>
      <c r="BH256" s="257"/>
      <c r="BI256" s="257"/>
      <c r="BJ256" s="257"/>
      <c r="BK256" s="257"/>
      <c r="BL256" s="257"/>
      <c r="BM256" s="257"/>
      <c r="BN256" s="257"/>
      <c r="BO256" s="257"/>
      <c r="BP256" s="257"/>
      <c r="BQ256" s="257"/>
      <c r="BR256" s="257"/>
      <c r="BS256" s="257"/>
      <c r="BT256" s="257"/>
      <c r="BU256" s="257"/>
    </row>
    <row r="257" spans="2:73" ht="15.75" hidden="1" thickTop="1" x14ac:dyDescent="0.25">
      <c r="B257" s="346"/>
      <c r="D257" s="256"/>
      <c r="E257" s="280" t="s">
        <v>214</v>
      </c>
      <c r="F257" s="143" t="s">
        <v>128</v>
      </c>
      <c r="G257" s="172">
        <f t="shared" si="67"/>
        <v>7.6369946896691469E+21</v>
      </c>
      <c r="H257" s="281">
        <f t="shared" ref="H257:AI257" si="69">(H291+H341)*H$206</f>
        <v>2.0730818574386025</v>
      </c>
      <c r="I257" s="281">
        <f t="shared" si="69"/>
        <v>2.0730818574386025</v>
      </c>
      <c r="J257" s="281">
        <f t="shared" si="69"/>
        <v>2.0730818574386025</v>
      </c>
      <c r="K257" s="281">
        <f t="shared" si="69"/>
        <v>2.0730818574386025</v>
      </c>
      <c r="L257" s="281">
        <f t="shared" si="69"/>
        <v>2.0730818574386025</v>
      </c>
      <c r="M257" s="281">
        <f t="shared" si="69"/>
        <v>2.0730818574386025</v>
      </c>
      <c r="N257" s="281">
        <f t="shared" si="69"/>
        <v>2.0730818574386025</v>
      </c>
      <c r="O257" s="281">
        <f t="shared" si="69"/>
        <v>2.0730818574386025</v>
      </c>
      <c r="P257" s="281">
        <f t="shared" si="69"/>
        <v>2.0730818574386025</v>
      </c>
      <c r="Q257" s="281">
        <f t="shared" si="69"/>
        <v>2.0730818574386025</v>
      </c>
      <c r="R257" s="281">
        <f t="shared" si="69"/>
        <v>2.0730818574386025</v>
      </c>
      <c r="S257" s="281">
        <f t="shared" si="69"/>
        <v>2.0730818574386025</v>
      </c>
      <c r="T257" s="281">
        <f t="shared" si="69"/>
        <v>2.0730818574386025</v>
      </c>
      <c r="U257" s="281">
        <f t="shared" si="69"/>
        <v>2.0730818574386025</v>
      </c>
      <c r="V257" s="281">
        <f t="shared" si="69"/>
        <v>2.0730818574386025</v>
      </c>
      <c r="W257" s="281">
        <f t="shared" si="69"/>
        <v>2.0730818574386025</v>
      </c>
      <c r="X257" s="281">
        <f t="shared" si="69"/>
        <v>2.0730818574386025</v>
      </c>
      <c r="Y257" s="281">
        <f t="shared" si="69"/>
        <v>2.0730818574386025</v>
      </c>
      <c r="Z257" s="281">
        <f t="shared" si="69"/>
        <v>2.0730818574386025</v>
      </c>
      <c r="AA257" s="281">
        <f t="shared" si="69"/>
        <v>2.0730818574386025</v>
      </c>
      <c r="AB257" s="281">
        <f t="shared" si="69"/>
        <v>2.0730818574386025</v>
      </c>
      <c r="AC257" s="281">
        <f t="shared" si="69"/>
        <v>2.0730818574386025</v>
      </c>
      <c r="AD257" s="281">
        <f t="shared" si="69"/>
        <v>2.0730818574386025</v>
      </c>
      <c r="AE257" s="281">
        <f t="shared" si="69"/>
        <v>2.0730818574386025</v>
      </c>
      <c r="AF257" s="281">
        <f t="shared" si="69"/>
        <v>2.0730818574386025</v>
      </c>
      <c r="AG257" s="281">
        <f t="shared" si="69"/>
        <v>2.0730818574386025</v>
      </c>
      <c r="AH257" s="281">
        <f t="shared" si="69"/>
        <v>2.0730818574386025</v>
      </c>
      <c r="AI257" s="281">
        <f t="shared" si="69"/>
        <v>2.0730818574386025</v>
      </c>
      <c r="AO257" s="257"/>
      <c r="AP257" s="257"/>
      <c r="AQ257" s="257"/>
      <c r="AR257" s="257"/>
      <c r="AS257" s="257"/>
      <c r="AT257" s="257"/>
      <c r="AU257" s="257"/>
      <c r="AV257" s="257"/>
      <c r="AW257" s="257"/>
      <c r="AX257" s="257"/>
      <c r="AY257" s="257"/>
      <c r="AZ257" s="257"/>
      <c r="BA257" s="257"/>
      <c r="BB257" s="257"/>
      <c r="BC257" s="257"/>
      <c r="BD257" s="257"/>
      <c r="BE257" s="257"/>
      <c r="BF257" s="257"/>
      <c r="BG257" s="257"/>
      <c r="BH257" s="257"/>
      <c r="BI257" s="257"/>
      <c r="BJ257" s="257"/>
      <c r="BK257" s="257"/>
      <c r="BL257" s="257"/>
      <c r="BM257" s="257"/>
      <c r="BN257" s="257"/>
      <c r="BO257" s="257"/>
      <c r="BP257" s="257"/>
      <c r="BQ257" s="257"/>
      <c r="BR257" s="257"/>
      <c r="BS257" s="257"/>
      <c r="BT257" s="257"/>
      <c r="BU257" s="257"/>
    </row>
    <row r="258" spans="2:73" ht="15.75" hidden="1" thickTop="1" x14ac:dyDescent="0.25">
      <c r="B258" s="346"/>
      <c r="D258" s="256"/>
      <c r="E258" s="280" t="s">
        <v>214</v>
      </c>
      <c r="F258" s="143" t="s">
        <v>22</v>
      </c>
      <c r="G258" s="172">
        <f t="shared" si="67"/>
        <v>7.6369946896691469E+21</v>
      </c>
      <c r="H258" s="281">
        <f t="shared" ref="H258:AI258" si="70">(H292+H342)*H$207</f>
        <v>3.0232443754312959</v>
      </c>
      <c r="I258" s="281">
        <f t="shared" si="70"/>
        <v>3.0232443754312959</v>
      </c>
      <c r="J258" s="281">
        <f t="shared" si="70"/>
        <v>3.0232443754312959</v>
      </c>
      <c r="K258" s="281">
        <f t="shared" si="70"/>
        <v>3.0232443754312959</v>
      </c>
      <c r="L258" s="281">
        <f t="shared" si="70"/>
        <v>3.0232443754312959</v>
      </c>
      <c r="M258" s="281">
        <f t="shared" si="70"/>
        <v>3.0232443754312959</v>
      </c>
      <c r="N258" s="281">
        <f t="shared" si="70"/>
        <v>3.0232443754312959</v>
      </c>
      <c r="O258" s="281">
        <f t="shared" si="70"/>
        <v>3.0232443754312959</v>
      </c>
      <c r="P258" s="281">
        <f t="shared" si="70"/>
        <v>3.0232443754312959</v>
      </c>
      <c r="Q258" s="281">
        <f t="shared" si="70"/>
        <v>3.0232443754312959</v>
      </c>
      <c r="R258" s="281">
        <f t="shared" si="70"/>
        <v>3.0232443754312959</v>
      </c>
      <c r="S258" s="281">
        <f t="shared" si="70"/>
        <v>3.0232443754312959</v>
      </c>
      <c r="T258" s="281">
        <f t="shared" si="70"/>
        <v>3.0232443754312959</v>
      </c>
      <c r="U258" s="281">
        <f t="shared" si="70"/>
        <v>3.0232443754312959</v>
      </c>
      <c r="V258" s="281">
        <f t="shared" si="70"/>
        <v>3.0232443754312959</v>
      </c>
      <c r="W258" s="281">
        <f t="shared" si="70"/>
        <v>3.0232443754312959</v>
      </c>
      <c r="X258" s="281">
        <f t="shared" si="70"/>
        <v>3.0232443754312959</v>
      </c>
      <c r="Y258" s="281">
        <f t="shared" si="70"/>
        <v>3.0232443754312959</v>
      </c>
      <c r="Z258" s="281">
        <f t="shared" si="70"/>
        <v>3.0232443754312959</v>
      </c>
      <c r="AA258" s="281">
        <f t="shared" si="70"/>
        <v>3.0232443754312959</v>
      </c>
      <c r="AB258" s="281">
        <f t="shared" si="70"/>
        <v>3.0232443754312959</v>
      </c>
      <c r="AC258" s="281">
        <f t="shared" si="70"/>
        <v>3.0232443754312959</v>
      </c>
      <c r="AD258" s="281">
        <f t="shared" si="70"/>
        <v>3.0232443754312959</v>
      </c>
      <c r="AE258" s="281">
        <f t="shared" si="70"/>
        <v>3.0232443754312959</v>
      </c>
      <c r="AF258" s="281">
        <f t="shared" si="70"/>
        <v>3.0232443754312959</v>
      </c>
      <c r="AG258" s="281">
        <f t="shared" si="70"/>
        <v>3.0232443754312959</v>
      </c>
      <c r="AH258" s="281">
        <f t="shared" si="70"/>
        <v>3.0232443754312959</v>
      </c>
      <c r="AI258" s="281">
        <f t="shared" si="70"/>
        <v>3.0232443754312959</v>
      </c>
      <c r="AO258" s="257"/>
      <c r="AP258" s="257"/>
      <c r="AQ258" s="257"/>
      <c r="AR258" s="257"/>
      <c r="AS258" s="257"/>
      <c r="AT258" s="257"/>
      <c r="AU258" s="257"/>
      <c r="AV258" s="257"/>
      <c r="AW258" s="257"/>
      <c r="AX258" s="257"/>
      <c r="AY258" s="257"/>
      <c r="AZ258" s="257"/>
      <c r="BA258" s="257"/>
      <c r="BB258" s="257"/>
      <c r="BC258" s="257"/>
      <c r="BD258" s="257"/>
      <c r="BE258" s="257"/>
      <c r="BF258" s="257"/>
      <c r="BG258" s="257"/>
      <c r="BH258" s="257"/>
      <c r="BI258" s="257"/>
      <c r="BJ258" s="257"/>
      <c r="BK258" s="257"/>
      <c r="BL258" s="257"/>
      <c r="BM258" s="257"/>
      <c r="BN258" s="257"/>
      <c r="BO258" s="257"/>
      <c r="BP258" s="257"/>
      <c r="BQ258" s="257"/>
      <c r="BR258" s="257"/>
      <c r="BS258" s="257"/>
      <c r="BT258" s="257"/>
      <c r="BU258" s="257"/>
    </row>
    <row r="259" spans="2:73" ht="15.75" hidden="1" thickTop="1" x14ac:dyDescent="0.25">
      <c r="B259" s="346"/>
      <c r="D259" s="256"/>
      <c r="E259" s="280" t="s">
        <v>214</v>
      </c>
      <c r="F259" s="143" t="s">
        <v>129</v>
      </c>
      <c r="G259" s="172">
        <f t="shared" si="67"/>
        <v>3.7482830053459084E+30</v>
      </c>
      <c r="H259" s="281">
        <f t="shared" ref="H259:AI259" si="71">(H293+H343)*H$208</f>
        <v>3.0232443754312959</v>
      </c>
      <c r="I259" s="281">
        <f t="shared" si="71"/>
        <v>3.0232443754312959</v>
      </c>
      <c r="J259" s="281">
        <f t="shared" si="71"/>
        <v>3.0232443754312959</v>
      </c>
      <c r="K259" s="281">
        <f t="shared" si="71"/>
        <v>3.0232443754312959</v>
      </c>
      <c r="L259" s="281">
        <f t="shared" si="71"/>
        <v>3.0232443754312959</v>
      </c>
      <c r="M259" s="281">
        <f t="shared" si="71"/>
        <v>3.0232443754312959</v>
      </c>
      <c r="N259" s="281">
        <f t="shared" si="71"/>
        <v>3.0232443754312959</v>
      </c>
      <c r="O259" s="281">
        <f t="shared" si="71"/>
        <v>3.0232443754312959</v>
      </c>
      <c r="P259" s="281">
        <f t="shared" si="71"/>
        <v>3.0232443754312959</v>
      </c>
      <c r="Q259" s="281">
        <f t="shared" si="71"/>
        <v>3.0232443754312959</v>
      </c>
      <c r="R259" s="281">
        <f t="shared" si="71"/>
        <v>3.0232443754312959</v>
      </c>
      <c r="S259" s="281">
        <f t="shared" si="71"/>
        <v>3.0232443754312959</v>
      </c>
      <c r="T259" s="281">
        <f t="shared" si="71"/>
        <v>3.0232443754312959</v>
      </c>
      <c r="U259" s="281">
        <f t="shared" si="71"/>
        <v>3.0232443754312959</v>
      </c>
      <c r="V259" s="281">
        <f t="shared" si="71"/>
        <v>3.0232443754312959</v>
      </c>
      <c r="W259" s="281">
        <f t="shared" si="71"/>
        <v>3.0232443754312959</v>
      </c>
      <c r="X259" s="281">
        <f t="shared" si="71"/>
        <v>3.0232443754312959</v>
      </c>
      <c r="Y259" s="281">
        <f t="shared" si="71"/>
        <v>3.0232443754312959</v>
      </c>
      <c r="Z259" s="281">
        <f t="shared" si="71"/>
        <v>3.0232443754312959</v>
      </c>
      <c r="AA259" s="281">
        <f t="shared" si="71"/>
        <v>3.0232443754312959</v>
      </c>
      <c r="AB259" s="281">
        <f t="shared" si="71"/>
        <v>3.0232443754312959</v>
      </c>
      <c r="AC259" s="281">
        <f t="shared" si="71"/>
        <v>3.0232443754312959</v>
      </c>
      <c r="AD259" s="281">
        <f t="shared" si="71"/>
        <v>3.0232443754312959</v>
      </c>
      <c r="AE259" s="281">
        <f t="shared" si="71"/>
        <v>3.0232443754312959</v>
      </c>
      <c r="AF259" s="281">
        <f t="shared" si="71"/>
        <v>3.0232443754312959</v>
      </c>
      <c r="AG259" s="281">
        <f t="shared" si="71"/>
        <v>3.0232443754312959</v>
      </c>
      <c r="AH259" s="281">
        <f t="shared" si="71"/>
        <v>3.0232443754312959</v>
      </c>
      <c r="AI259" s="281">
        <f t="shared" si="71"/>
        <v>3.0232443754312959</v>
      </c>
      <c r="AO259" s="257"/>
      <c r="AP259" s="257"/>
      <c r="AQ259" s="257"/>
      <c r="AR259" s="257"/>
      <c r="AS259" s="257"/>
      <c r="AT259" s="257"/>
      <c r="AU259" s="257"/>
      <c r="AV259" s="257"/>
      <c r="AW259" s="257"/>
      <c r="AX259" s="257"/>
      <c r="AY259" s="257"/>
      <c r="AZ259" s="257"/>
      <c r="BA259" s="257"/>
      <c r="BB259" s="257"/>
      <c r="BC259" s="257"/>
      <c r="BD259" s="257"/>
      <c r="BE259" s="257"/>
      <c r="BF259" s="257"/>
      <c r="BG259" s="257"/>
      <c r="BH259" s="257"/>
      <c r="BI259" s="257"/>
      <c r="BJ259" s="257"/>
      <c r="BK259" s="257"/>
      <c r="BL259" s="257"/>
      <c r="BM259" s="257"/>
      <c r="BN259" s="257"/>
      <c r="BO259" s="257"/>
      <c r="BP259" s="257"/>
      <c r="BQ259" s="257"/>
      <c r="BR259" s="257"/>
      <c r="BS259" s="257"/>
      <c r="BT259" s="257"/>
      <c r="BU259" s="257"/>
    </row>
    <row r="260" spans="2:73" ht="15.75" hidden="1" thickTop="1" x14ac:dyDescent="0.25">
      <c r="B260" s="346"/>
      <c r="D260" s="253"/>
      <c r="E260" s="282"/>
      <c r="F260" s="143"/>
      <c r="G260" s="172">
        <f t="shared" si="67"/>
        <v>0</v>
      </c>
      <c r="H260" s="143"/>
      <c r="I260" s="143"/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  <c r="AA260" s="143"/>
      <c r="AB260" s="143"/>
      <c r="AC260" s="143"/>
      <c r="AD260" s="143"/>
      <c r="AE260" s="143"/>
      <c r="AF260" s="143"/>
      <c r="AG260" s="143"/>
      <c r="AH260" s="143"/>
      <c r="AI260" s="143"/>
      <c r="AO260" s="257"/>
      <c r="AP260" s="257"/>
      <c r="AQ260" s="257"/>
      <c r="AR260" s="257"/>
      <c r="AS260" s="257"/>
      <c r="AT260" s="257"/>
      <c r="AU260" s="257"/>
      <c r="AV260" s="257"/>
      <c r="AW260" s="257"/>
      <c r="AX260" s="257"/>
      <c r="AY260" s="257"/>
      <c r="AZ260" s="257"/>
      <c r="BA260" s="257"/>
      <c r="BB260" s="257"/>
      <c r="BC260" s="257"/>
      <c r="BD260" s="257"/>
      <c r="BE260" s="257"/>
      <c r="BF260" s="257"/>
      <c r="BG260" s="257"/>
      <c r="BH260" s="257"/>
      <c r="BI260" s="257"/>
      <c r="BJ260" s="257"/>
      <c r="BK260" s="257"/>
      <c r="BL260" s="257"/>
      <c r="BM260" s="257"/>
      <c r="BN260" s="257"/>
      <c r="BO260" s="257"/>
      <c r="BP260" s="257"/>
      <c r="BQ260" s="257"/>
      <c r="BR260" s="257"/>
      <c r="BS260" s="257"/>
      <c r="BT260" s="257"/>
      <c r="BU260" s="257"/>
    </row>
    <row r="261" spans="2:73" ht="15.75" hidden="1" thickTop="1" x14ac:dyDescent="0.25">
      <c r="B261" s="346"/>
      <c r="G261" s="172">
        <f t="shared" si="67"/>
        <v>1.6723144891048306E+30</v>
      </c>
      <c r="H261" s="1">
        <v>2023</v>
      </c>
      <c r="I261" s="1">
        <v>2024</v>
      </c>
      <c r="J261" s="1">
        <v>2025</v>
      </c>
      <c r="K261" s="1">
        <v>2026</v>
      </c>
      <c r="L261" s="1">
        <v>2027</v>
      </c>
      <c r="M261" s="1">
        <v>2028</v>
      </c>
      <c r="N261" s="1">
        <v>2029</v>
      </c>
      <c r="O261" s="1">
        <v>2030</v>
      </c>
      <c r="P261" s="1">
        <v>2031</v>
      </c>
      <c r="Q261" s="1">
        <v>2032</v>
      </c>
      <c r="R261" s="1">
        <v>2033</v>
      </c>
      <c r="S261" s="1">
        <v>2034</v>
      </c>
      <c r="T261" s="1">
        <v>2035</v>
      </c>
      <c r="U261" s="1">
        <v>2036</v>
      </c>
      <c r="V261" s="1">
        <v>2037</v>
      </c>
      <c r="W261" s="1">
        <v>2038</v>
      </c>
      <c r="X261" s="1">
        <v>2039</v>
      </c>
      <c r="Y261" s="1">
        <v>2040</v>
      </c>
      <c r="Z261" s="1">
        <v>2041</v>
      </c>
      <c r="AA261" s="1">
        <v>2042</v>
      </c>
      <c r="AB261" s="1">
        <v>2043</v>
      </c>
      <c r="AC261" s="1">
        <v>2044</v>
      </c>
      <c r="AD261" s="1">
        <v>2045</v>
      </c>
      <c r="AE261" s="1">
        <v>2046</v>
      </c>
      <c r="AF261" s="1">
        <v>2047</v>
      </c>
      <c r="AG261" s="1">
        <v>2048</v>
      </c>
      <c r="AH261" s="1">
        <v>2049</v>
      </c>
      <c r="AI261" s="1">
        <v>2050</v>
      </c>
    </row>
    <row r="262" spans="2:73" ht="15" hidden="1" customHeight="1" x14ac:dyDescent="0.25">
      <c r="B262" s="346"/>
      <c r="D262" s="254" t="s">
        <v>151</v>
      </c>
      <c r="E262" s="280" t="s">
        <v>206</v>
      </c>
      <c r="F262" s="143" t="s">
        <v>128</v>
      </c>
      <c r="G262" s="172">
        <f t="shared" si="67"/>
        <v>9.4242163940622775E-21</v>
      </c>
      <c r="H262" s="281">
        <f t="shared" ref="H262:AI262" si="72">(H279+H329)*(H$206-1)</f>
        <v>2.4360619146200985E-2</v>
      </c>
      <c r="I262" s="281">
        <f t="shared" si="72"/>
        <v>2.4360619146200985E-2</v>
      </c>
      <c r="J262" s="281">
        <f t="shared" si="72"/>
        <v>2.4360619146200985E-2</v>
      </c>
      <c r="K262" s="281">
        <f t="shared" si="72"/>
        <v>2.4360619146200985E-2</v>
      </c>
      <c r="L262" s="281">
        <f t="shared" si="72"/>
        <v>2.4360619146200985E-2</v>
      </c>
      <c r="M262" s="281">
        <f t="shared" si="72"/>
        <v>2.4360619146200985E-2</v>
      </c>
      <c r="N262" s="281">
        <f t="shared" si="72"/>
        <v>2.4360619146200985E-2</v>
      </c>
      <c r="O262" s="281">
        <f t="shared" si="72"/>
        <v>2.4360619146200985E-2</v>
      </c>
      <c r="P262" s="281">
        <f t="shared" si="72"/>
        <v>2.4360619146200985E-2</v>
      </c>
      <c r="Q262" s="281">
        <f t="shared" si="72"/>
        <v>2.4360619146200985E-2</v>
      </c>
      <c r="R262" s="281">
        <f t="shared" si="72"/>
        <v>2.4360619146200985E-2</v>
      </c>
      <c r="S262" s="281">
        <f t="shared" si="72"/>
        <v>2.4360619146200985E-2</v>
      </c>
      <c r="T262" s="281">
        <f t="shared" si="72"/>
        <v>2.4360619146200985E-2</v>
      </c>
      <c r="U262" s="281">
        <f t="shared" si="72"/>
        <v>2.4360619146200985E-2</v>
      </c>
      <c r="V262" s="281">
        <f t="shared" si="72"/>
        <v>2.4360619146200985E-2</v>
      </c>
      <c r="W262" s="281">
        <f t="shared" si="72"/>
        <v>2.4360619146200985E-2</v>
      </c>
      <c r="X262" s="281">
        <f t="shared" si="72"/>
        <v>2.4360619146200985E-2</v>
      </c>
      <c r="Y262" s="281">
        <f t="shared" si="72"/>
        <v>2.4360619146200985E-2</v>
      </c>
      <c r="Z262" s="281">
        <f t="shared" si="72"/>
        <v>2.4360619146200985E-2</v>
      </c>
      <c r="AA262" s="281">
        <f t="shared" si="72"/>
        <v>2.4360619146200985E-2</v>
      </c>
      <c r="AB262" s="281">
        <f t="shared" si="72"/>
        <v>2.4360619146200985E-2</v>
      </c>
      <c r="AC262" s="281">
        <f t="shared" si="72"/>
        <v>2.4360619146200985E-2</v>
      </c>
      <c r="AD262" s="281">
        <f t="shared" si="72"/>
        <v>2.4360619146200985E-2</v>
      </c>
      <c r="AE262" s="281">
        <f t="shared" si="72"/>
        <v>2.4360619146200985E-2</v>
      </c>
      <c r="AF262" s="281">
        <f t="shared" si="72"/>
        <v>2.4360619146200985E-2</v>
      </c>
      <c r="AG262" s="281">
        <f t="shared" si="72"/>
        <v>2.4360619146200985E-2</v>
      </c>
      <c r="AH262" s="281">
        <f t="shared" si="72"/>
        <v>2.4360619146200985E-2</v>
      </c>
      <c r="AI262" s="281">
        <f t="shared" si="72"/>
        <v>2.4360619146200985E-2</v>
      </c>
    </row>
    <row r="263" spans="2:73" ht="15.75" hidden="1" thickTop="1" x14ac:dyDescent="0.25">
      <c r="B263" s="346"/>
      <c r="D263" s="142"/>
      <c r="E263" s="282" t="s">
        <v>206</v>
      </c>
      <c r="F263" s="143" t="s">
        <v>22</v>
      </c>
      <c r="G263" s="172">
        <f t="shared" si="67"/>
        <v>45.488442992120319</v>
      </c>
      <c r="H263" s="281">
        <f t="shared" ref="H263:AI263" si="73">(H280+H330)*(H$207-1)</f>
        <v>3.3495851326026359E-2</v>
      </c>
      <c r="I263" s="281">
        <f t="shared" si="73"/>
        <v>3.3495851326026359E-2</v>
      </c>
      <c r="J263" s="281">
        <f t="shared" si="73"/>
        <v>3.3495851326026359E-2</v>
      </c>
      <c r="K263" s="281">
        <f t="shared" si="73"/>
        <v>3.3495851326026359E-2</v>
      </c>
      <c r="L263" s="281">
        <f t="shared" si="73"/>
        <v>3.3495851326026359E-2</v>
      </c>
      <c r="M263" s="281">
        <f t="shared" si="73"/>
        <v>3.3495851326026359E-2</v>
      </c>
      <c r="N263" s="281">
        <f t="shared" si="73"/>
        <v>3.3495851326026359E-2</v>
      </c>
      <c r="O263" s="281">
        <f t="shared" si="73"/>
        <v>3.3495851326026359E-2</v>
      </c>
      <c r="P263" s="281">
        <f t="shared" si="73"/>
        <v>3.3495851326026359E-2</v>
      </c>
      <c r="Q263" s="281">
        <f t="shared" si="73"/>
        <v>3.3495851326026359E-2</v>
      </c>
      <c r="R263" s="281">
        <f t="shared" si="73"/>
        <v>3.3495851326026359E-2</v>
      </c>
      <c r="S263" s="281">
        <f t="shared" si="73"/>
        <v>3.3495851326026359E-2</v>
      </c>
      <c r="T263" s="281">
        <f t="shared" si="73"/>
        <v>3.3495851326026359E-2</v>
      </c>
      <c r="U263" s="281">
        <f t="shared" si="73"/>
        <v>3.3495851326026359E-2</v>
      </c>
      <c r="V263" s="281">
        <f t="shared" si="73"/>
        <v>3.3495851326026359E-2</v>
      </c>
      <c r="W263" s="281">
        <f t="shared" si="73"/>
        <v>3.3495851326026359E-2</v>
      </c>
      <c r="X263" s="281">
        <f t="shared" si="73"/>
        <v>3.3495851326026359E-2</v>
      </c>
      <c r="Y263" s="281">
        <f t="shared" si="73"/>
        <v>3.3495851326026359E-2</v>
      </c>
      <c r="Z263" s="281">
        <f t="shared" si="73"/>
        <v>3.3495851326026359E-2</v>
      </c>
      <c r="AA263" s="281">
        <f t="shared" si="73"/>
        <v>3.3495851326026359E-2</v>
      </c>
      <c r="AB263" s="281">
        <f t="shared" si="73"/>
        <v>3.3495851326026359E-2</v>
      </c>
      <c r="AC263" s="281">
        <f t="shared" si="73"/>
        <v>3.3495851326026359E-2</v>
      </c>
      <c r="AD263" s="281">
        <f t="shared" si="73"/>
        <v>3.3495851326026359E-2</v>
      </c>
      <c r="AE263" s="281">
        <f t="shared" si="73"/>
        <v>3.3495851326026359E-2</v>
      </c>
      <c r="AF263" s="281">
        <f t="shared" si="73"/>
        <v>3.3495851326026359E-2</v>
      </c>
      <c r="AG263" s="281">
        <f t="shared" si="73"/>
        <v>3.3495851326026359E-2</v>
      </c>
      <c r="AH263" s="281">
        <f t="shared" si="73"/>
        <v>3.3495851326026359E-2</v>
      </c>
      <c r="AI263" s="281">
        <f t="shared" si="73"/>
        <v>3.3495851326026359E-2</v>
      </c>
    </row>
    <row r="264" spans="2:73" ht="15.75" hidden="1" thickTop="1" x14ac:dyDescent="0.25">
      <c r="B264" s="346"/>
      <c r="D264" s="142"/>
      <c r="E264" s="283" t="s">
        <v>206</v>
      </c>
      <c r="F264" s="143" t="s">
        <v>129</v>
      </c>
      <c r="G264" s="172">
        <f t="shared" si="67"/>
        <v>2.8977251432854523E-20</v>
      </c>
      <c r="H264" s="281">
        <f t="shared" ref="H264:AI264" si="74">(H281+H331)*(H$208-1)</f>
        <v>3.3495851326026359E-2</v>
      </c>
      <c r="I264" s="281">
        <f t="shared" si="74"/>
        <v>3.3495851326026359E-2</v>
      </c>
      <c r="J264" s="281">
        <f t="shared" si="74"/>
        <v>3.3495851326026359E-2</v>
      </c>
      <c r="K264" s="281">
        <f t="shared" si="74"/>
        <v>3.3495851326026359E-2</v>
      </c>
      <c r="L264" s="281">
        <f t="shared" si="74"/>
        <v>3.3495851326026359E-2</v>
      </c>
      <c r="M264" s="281">
        <f t="shared" si="74"/>
        <v>3.3495851326026359E-2</v>
      </c>
      <c r="N264" s="281">
        <f t="shared" si="74"/>
        <v>3.3495851326026359E-2</v>
      </c>
      <c r="O264" s="281">
        <f t="shared" si="74"/>
        <v>3.3495851326026359E-2</v>
      </c>
      <c r="P264" s="281">
        <f t="shared" si="74"/>
        <v>3.3495851326026359E-2</v>
      </c>
      <c r="Q264" s="281">
        <f t="shared" si="74"/>
        <v>3.3495851326026359E-2</v>
      </c>
      <c r="R264" s="281">
        <f t="shared" si="74"/>
        <v>3.3495851326026359E-2</v>
      </c>
      <c r="S264" s="281">
        <f t="shared" si="74"/>
        <v>3.3495851326026359E-2</v>
      </c>
      <c r="T264" s="281">
        <f t="shared" si="74"/>
        <v>3.3495851326026359E-2</v>
      </c>
      <c r="U264" s="281">
        <f t="shared" si="74"/>
        <v>3.3495851326026359E-2</v>
      </c>
      <c r="V264" s="281">
        <f t="shared" si="74"/>
        <v>3.3495851326026359E-2</v>
      </c>
      <c r="W264" s="281">
        <f t="shared" si="74"/>
        <v>3.3495851326026359E-2</v>
      </c>
      <c r="X264" s="281">
        <f t="shared" si="74"/>
        <v>3.3495851326026359E-2</v>
      </c>
      <c r="Y264" s="281">
        <f t="shared" si="74"/>
        <v>3.3495851326026359E-2</v>
      </c>
      <c r="Z264" s="281">
        <f t="shared" si="74"/>
        <v>3.3495851326026359E-2</v>
      </c>
      <c r="AA264" s="281">
        <f t="shared" si="74"/>
        <v>3.3495851326026359E-2</v>
      </c>
      <c r="AB264" s="281">
        <f t="shared" si="74"/>
        <v>3.3495851326026359E-2</v>
      </c>
      <c r="AC264" s="281">
        <f t="shared" si="74"/>
        <v>3.3495851326026359E-2</v>
      </c>
      <c r="AD264" s="281">
        <f t="shared" si="74"/>
        <v>3.3495851326026359E-2</v>
      </c>
      <c r="AE264" s="281">
        <f t="shared" si="74"/>
        <v>3.3495851326026359E-2</v>
      </c>
      <c r="AF264" s="281">
        <f t="shared" si="74"/>
        <v>3.3495851326026359E-2</v>
      </c>
      <c r="AG264" s="281">
        <f t="shared" si="74"/>
        <v>3.3495851326026359E-2</v>
      </c>
      <c r="AH264" s="281">
        <f t="shared" si="74"/>
        <v>3.3495851326026359E-2</v>
      </c>
      <c r="AI264" s="281">
        <f t="shared" si="74"/>
        <v>3.3495851326026359E-2</v>
      </c>
    </row>
    <row r="265" spans="2:73" ht="15.75" hidden="1" thickTop="1" x14ac:dyDescent="0.25">
      <c r="B265" s="346"/>
      <c r="D265" s="256"/>
      <c r="E265" s="280" t="s">
        <v>208</v>
      </c>
      <c r="F265" s="143" t="s">
        <v>128</v>
      </c>
      <c r="G265" s="172">
        <f t="shared" si="67"/>
        <v>4.7176905621839608E-20</v>
      </c>
      <c r="H265" s="281">
        <f t="shared" ref="H265:AI265" si="75">(H282+H332)*(H$206-1)</f>
        <v>3.654092871930148E-2</v>
      </c>
      <c r="I265" s="281">
        <f t="shared" si="75"/>
        <v>3.654092871930148E-2</v>
      </c>
      <c r="J265" s="281">
        <f t="shared" si="75"/>
        <v>3.654092871930148E-2</v>
      </c>
      <c r="K265" s="281">
        <f t="shared" si="75"/>
        <v>3.654092871930148E-2</v>
      </c>
      <c r="L265" s="281">
        <f t="shared" si="75"/>
        <v>3.654092871930148E-2</v>
      </c>
      <c r="M265" s="281">
        <f t="shared" si="75"/>
        <v>3.654092871930148E-2</v>
      </c>
      <c r="N265" s="281">
        <f t="shared" si="75"/>
        <v>3.654092871930148E-2</v>
      </c>
      <c r="O265" s="281">
        <f t="shared" si="75"/>
        <v>3.654092871930148E-2</v>
      </c>
      <c r="P265" s="281">
        <f t="shared" si="75"/>
        <v>3.654092871930148E-2</v>
      </c>
      <c r="Q265" s="281">
        <f t="shared" si="75"/>
        <v>3.654092871930148E-2</v>
      </c>
      <c r="R265" s="281">
        <f t="shared" si="75"/>
        <v>3.654092871930148E-2</v>
      </c>
      <c r="S265" s="281">
        <f t="shared" si="75"/>
        <v>3.654092871930148E-2</v>
      </c>
      <c r="T265" s="281">
        <f t="shared" si="75"/>
        <v>3.654092871930148E-2</v>
      </c>
      <c r="U265" s="281">
        <f t="shared" si="75"/>
        <v>3.654092871930148E-2</v>
      </c>
      <c r="V265" s="281">
        <f t="shared" si="75"/>
        <v>3.654092871930148E-2</v>
      </c>
      <c r="W265" s="281">
        <f t="shared" si="75"/>
        <v>3.654092871930148E-2</v>
      </c>
      <c r="X265" s="281">
        <f t="shared" si="75"/>
        <v>3.654092871930148E-2</v>
      </c>
      <c r="Y265" s="281">
        <f t="shared" si="75"/>
        <v>3.654092871930148E-2</v>
      </c>
      <c r="Z265" s="281">
        <f t="shared" si="75"/>
        <v>3.654092871930148E-2</v>
      </c>
      <c r="AA265" s="281">
        <f t="shared" si="75"/>
        <v>3.654092871930148E-2</v>
      </c>
      <c r="AB265" s="281">
        <f t="shared" si="75"/>
        <v>3.654092871930148E-2</v>
      </c>
      <c r="AC265" s="281">
        <f t="shared" si="75"/>
        <v>3.654092871930148E-2</v>
      </c>
      <c r="AD265" s="281">
        <f t="shared" si="75"/>
        <v>3.654092871930148E-2</v>
      </c>
      <c r="AE265" s="281">
        <f t="shared" si="75"/>
        <v>3.654092871930148E-2</v>
      </c>
      <c r="AF265" s="281">
        <f t="shared" si="75"/>
        <v>3.654092871930148E-2</v>
      </c>
      <c r="AG265" s="281">
        <f t="shared" si="75"/>
        <v>3.654092871930148E-2</v>
      </c>
      <c r="AH265" s="281">
        <f t="shared" si="75"/>
        <v>3.654092871930148E-2</v>
      </c>
      <c r="AI265" s="281">
        <f t="shared" si="75"/>
        <v>3.654092871930148E-2</v>
      </c>
      <c r="AO265" s="257"/>
      <c r="AP265" s="257"/>
      <c r="AQ265" s="257"/>
      <c r="AR265" s="257"/>
      <c r="AS265" s="257"/>
      <c r="AT265" s="257"/>
      <c r="AU265" s="257"/>
      <c r="AV265" s="257"/>
      <c r="AW265" s="257"/>
      <c r="AX265" s="257"/>
      <c r="AY265" s="257"/>
      <c r="AZ265" s="257"/>
      <c r="BA265" s="257"/>
      <c r="BB265" s="257"/>
      <c r="BC265" s="257"/>
      <c r="BD265" s="257"/>
      <c r="BE265" s="257"/>
      <c r="BF265" s="257"/>
      <c r="BG265" s="257"/>
      <c r="BH265" s="257"/>
      <c r="BI265" s="257"/>
      <c r="BJ265" s="257"/>
      <c r="BK265" s="257"/>
      <c r="BL265" s="257"/>
      <c r="BM265" s="257"/>
      <c r="BN265" s="257"/>
      <c r="BO265" s="257"/>
      <c r="BP265" s="257"/>
      <c r="BQ265" s="257"/>
      <c r="BR265" s="257"/>
      <c r="BS265" s="257"/>
      <c r="BT265" s="257"/>
      <c r="BU265" s="257"/>
    </row>
    <row r="266" spans="2:73" ht="15.75" hidden="1" thickTop="1" x14ac:dyDescent="0.25">
      <c r="B266" s="346"/>
      <c r="D266" s="256"/>
      <c r="E266" s="280" t="s">
        <v>208</v>
      </c>
      <c r="F266" s="143" t="s">
        <v>22</v>
      </c>
      <c r="G266" s="172">
        <f t="shared" si="67"/>
        <v>4.7176905621839608E-20</v>
      </c>
      <c r="H266" s="281">
        <f t="shared" ref="H266:AI266" si="76">(H283+H333)*(H$207-1)</f>
        <v>5.1766315685677099E-2</v>
      </c>
      <c r="I266" s="281">
        <f t="shared" si="76"/>
        <v>5.1766315685677099E-2</v>
      </c>
      <c r="J266" s="281">
        <f t="shared" si="76"/>
        <v>5.1766315685677099E-2</v>
      </c>
      <c r="K266" s="281">
        <f t="shared" si="76"/>
        <v>5.1766315685677099E-2</v>
      </c>
      <c r="L266" s="281">
        <f t="shared" si="76"/>
        <v>5.1766315685677099E-2</v>
      </c>
      <c r="M266" s="281">
        <f t="shared" si="76"/>
        <v>5.1766315685677099E-2</v>
      </c>
      <c r="N266" s="281">
        <f t="shared" si="76"/>
        <v>5.1766315685677099E-2</v>
      </c>
      <c r="O266" s="281">
        <f t="shared" si="76"/>
        <v>5.1766315685677099E-2</v>
      </c>
      <c r="P266" s="281">
        <f t="shared" si="76"/>
        <v>5.1766315685677099E-2</v>
      </c>
      <c r="Q266" s="281">
        <f t="shared" si="76"/>
        <v>5.1766315685677099E-2</v>
      </c>
      <c r="R266" s="281">
        <f t="shared" si="76"/>
        <v>5.1766315685677099E-2</v>
      </c>
      <c r="S266" s="281">
        <f t="shared" si="76"/>
        <v>5.1766315685677099E-2</v>
      </c>
      <c r="T266" s="281">
        <f t="shared" si="76"/>
        <v>5.1766315685677099E-2</v>
      </c>
      <c r="U266" s="281">
        <f t="shared" si="76"/>
        <v>5.1766315685677099E-2</v>
      </c>
      <c r="V266" s="281">
        <f t="shared" si="76"/>
        <v>5.1766315685677099E-2</v>
      </c>
      <c r="W266" s="281">
        <f t="shared" si="76"/>
        <v>5.1766315685677099E-2</v>
      </c>
      <c r="X266" s="281">
        <f t="shared" si="76"/>
        <v>5.1766315685677099E-2</v>
      </c>
      <c r="Y266" s="281">
        <f t="shared" si="76"/>
        <v>5.1766315685677099E-2</v>
      </c>
      <c r="Z266" s="281">
        <f t="shared" si="76"/>
        <v>5.1766315685677099E-2</v>
      </c>
      <c r="AA266" s="281">
        <f t="shared" si="76"/>
        <v>5.1766315685677099E-2</v>
      </c>
      <c r="AB266" s="281">
        <f t="shared" si="76"/>
        <v>5.1766315685677099E-2</v>
      </c>
      <c r="AC266" s="281">
        <f t="shared" si="76"/>
        <v>5.1766315685677099E-2</v>
      </c>
      <c r="AD266" s="281">
        <f t="shared" si="76"/>
        <v>5.1766315685677099E-2</v>
      </c>
      <c r="AE266" s="281">
        <f t="shared" si="76"/>
        <v>5.1766315685677099E-2</v>
      </c>
      <c r="AF266" s="281">
        <f t="shared" si="76"/>
        <v>5.1766315685677099E-2</v>
      </c>
      <c r="AG266" s="281">
        <f t="shared" si="76"/>
        <v>5.1766315685677099E-2</v>
      </c>
      <c r="AH266" s="281">
        <f t="shared" si="76"/>
        <v>5.1766315685677099E-2</v>
      </c>
      <c r="AI266" s="281">
        <f t="shared" si="76"/>
        <v>5.1766315685677099E-2</v>
      </c>
      <c r="AO266" s="257"/>
      <c r="AP266" s="257"/>
      <c r="AQ266" s="257"/>
      <c r="AR266" s="257"/>
      <c r="AS266" s="257"/>
      <c r="AT266" s="257"/>
      <c r="AU266" s="257"/>
      <c r="AV266" s="257"/>
      <c r="AW266" s="257"/>
      <c r="AX266" s="257"/>
      <c r="AY266" s="257"/>
      <c r="AZ266" s="257"/>
      <c r="BA266" s="257"/>
      <c r="BB266" s="257"/>
      <c r="BC266" s="257"/>
      <c r="BD266" s="257"/>
      <c r="BE266" s="257"/>
      <c r="BF266" s="257"/>
      <c r="BG266" s="257"/>
      <c r="BH266" s="257"/>
      <c r="BI266" s="257"/>
      <c r="BJ266" s="257"/>
      <c r="BK266" s="257"/>
      <c r="BL266" s="257"/>
      <c r="BM266" s="257"/>
      <c r="BN266" s="257"/>
      <c r="BO266" s="257"/>
      <c r="BP266" s="257"/>
      <c r="BQ266" s="257"/>
      <c r="BR266" s="257"/>
      <c r="BS266" s="257"/>
      <c r="BT266" s="257"/>
      <c r="BU266" s="257"/>
    </row>
    <row r="267" spans="2:73" ht="15.75" hidden="1" thickTop="1" x14ac:dyDescent="0.25">
      <c r="B267" s="346"/>
      <c r="D267" s="256"/>
      <c r="E267" s="280" t="s">
        <v>208</v>
      </c>
      <c r="F267" s="143" t="s">
        <v>129</v>
      </c>
      <c r="G267" s="172">
        <f t="shared" si="67"/>
        <v>9.5523013124159106E-20</v>
      </c>
      <c r="H267" s="281">
        <f t="shared" ref="H267:AI267" si="77">(H284+H334)*(H$208-1)</f>
        <v>5.1766315685677099E-2</v>
      </c>
      <c r="I267" s="281">
        <f t="shared" si="77"/>
        <v>5.1766315685677099E-2</v>
      </c>
      <c r="J267" s="281">
        <f t="shared" si="77"/>
        <v>5.1766315685677099E-2</v>
      </c>
      <c r="K267" s="281">
        <f t="shared" si="77"/>
        <v>5.1766315685677099E-2</v>
      </c>
      <c r="L267" s="281">
        <f t="shared" si="77"/>
        <v>5.1766315685677099E-2</v>
      </c>
      <c r="M267" s="281">
        <f t="shared" si="77"/>
        <v>5.1766315685677099E-2</v>
      </c>
      <c r="N267" s="281">
        <f t="shared" si="77"/>
        <v>5.1766315685677099E-2</v>
      </c>
      <c r="O267" s="281">
        <f t="shared" si="77"/>
        <v>5.1766315685677099E-2</v>
      </c>
      <c r="P267" s="281">
        <f t="shared" si="77"/>
        <v>5.1766315685677099E-2</v>
      </c>
      <c r="Q267" s="281">
        <f t="shared" si="77"/>
        <v>5.1766315685677099E-2</v>
      </c>
      <c r="R267" s="281">
        <f t="shared" si="77"/>
        <v>5.1766315685677099E-2</v>
      </c>
      <c r="S267" s="281">
        <f t="shared" si="77"/>
        <v>5.1766315685677099E-2</v>
      </c>
      <c r="T267" s="281">
        <f t="shared" si="77"/>
        <v>5.1766315685677099E-2</v>
      </c>
      <c r="U267" s="281">
        <f t="shared" si="77"/>
        <v>5.1766315685677099E-2</v>
      </c>
      <c r="V267" s="281">
        <f t="shared" si="77"/>
        <v>5.1766315685677099E-2</v>
      </c>
      <c r="W267" s="281">
        <f t="shared" si="77"/>
        <v>5.1766315685677099E-2</v>
      </c>
      <c r="X267" s="281">
        <f t="shared" si="77"/>
        <v>5.1766315685677099E-2</v>
      </c>
      <c r="Y267" s="281">
        <f t="shared" si="77"/>
        <v>5.1766315685677099E-2</v>
      </c>
      <c r="Z267" s="281">
        <f t="shared" si="77"/>
        <v>5.1766315685677099E-2</v>
      </c>
      <c r="AA267" s="281">
        <f t="shared" si="77"/>
        <v>5.1766315685677099E-2</v>
      </c>
      <c r="AB267" s="281">
        <f t="shared" si="77"/>
        <v>5.1766315685677099E-2</v>
      </c>
      <c r="AC267" s="281">
        <f t="shared" si="77"/>
        <v>5.1766315685677099E-2</v>
      </c>
      <c r="AD267" s="281">
        <f t="shared" si="77"/>
        <v>5.1766315685677099E-2</v>
      </c>
      <c r="AE267" s="281">
        <f t="shared" si="77"/>
        <v>5.1766315685677099E-2</v>
      </c>
      <c r="AF267" s="281">
        <f t="shared" si="77"/>
        <v>5.1766315685677099E-2</v>
      </c>
      <c r="AG267" s="281">
        <f t="shared" si="77"/>
        <v>5.1766315685677099E-2</v>
      </c>
      <c r="AH267" s="281">
        <f t="shared" si="77"/>
        <v>5.1766315685677099E-2</v>
      </c>
      <c r="AI267" s="281">
        <f t="shared" si="77"/>
        <v>5.1766315685677099E-2</v>
      </c>
      <c r="AO267" s="257"/>
      <c r="AP267" s="257"/>
      <c r="AQ267" s="257"/>
      <c r="AR267" s="257"/>
      <c r="AS267" s="257"/>
      <c r="AT267" s="257"/>
      <c r="AU267" s="257"/>
      <c r="AV267" s="257"/>
      <c r="AW267" s="257"/>
      <c r="AX267" s="257"/>
      <c r="AY267" s="257"/>
      <c r="AZ267" s="257"/>
      <c r="BA267" s="257"/>
      <c r="BB267" s="257"/>
      <c r="BC267" s="257"/>
      <c r="BD267" s="257"/>
      <c r="BE267" s="257"/>
      <c r="BF267" s="257"/>
      <c r="BG267" s="257"/>
      <c r="BH267" s="257"/>
      <c r="BI267" s="257"/>
      <c r="BJ267" s="257"/>
      <c r="BK267" s="257"/>
      <c r="BL267" s="257"/>
      <c r="BM267" s="257"/>
      <c r="BN267" s="257"/>
      <c r="BO267" s="257"/>
      <c r="BP267" s="257"/>
      <c r="BQ267" s="257"/>
      <c r="BR267" s="257"/>
      <c r="BS267" s="257"/>
      <c r="BT267" s="257"/>
      <c r="BU267" s="257"/>
    </row>
    <row r="268" spans="2:73" ht="15.75" hidden="1" thickTop="1" x14ac:dyDescent="0.25">
      <c r="B268" s="346"/>
      <c r="D268" s="256"/>
      <c r="E268" s="280" t="s">
        <v>210</v>
      </c>
      <c r="F268" s="143" t="s">
        <v>128</v>
      </c>
      <c r="G268" s="172">
        <f t="shared" si="67"/>
        <v>1.3237336994673084E-19</v>
      </c>
      <c r="H268" s="281">
        <f t="shared" ref="H268:AI268" si="78">(H285+H335)*(H$206-1)</f>
        <v>4.8721238292401971E-2</v>
      </c>
      <c r="I268" s="281">
        <f t="shared" si="78"/>
        <v>4.8721238292401971E-2</v>
      </c>
      <c r="J268" s="281">
        <f t="shared" si="78"/>
        <v>4.8721238292401971E-2</v>
      </c>
      <c r="K268" s="281">
        <f t="shared" si="78"/>
        <v>4.8721238292401971E-2</v>
      </c>
      <c r="L268" s="281">
        <f t="shared" si="78"/>
        <v>4.8721238292401971E-2</v>
      </c>
      <c r="M268" s="281">
        <f t="shared" si="78"/>
        <v>4.8721238292401971E-2</v>
      </c>
      <c r="N268" s="281">
        <f t="shared" si="78"/>
        <v>4.8721238292401971E-2</v>
      </c>
      <c r="O268" s="281">
        <f t="shared" si="78"/>
        <v>4.8721238292401971E-2</v>
      </c>
      <c r="P268" s="281">
        <f t="shared" si="78"/>
        <v>4.8721238292401971E-2</v>
      </c>
      <c r="Q268" s="281">
        <f t="shared" si="78"/>
        <v>4.8721238292401971E-2</v>
      </c>
      <c r="R268" s="281">
        <f t="shared" si="78"/>
        <v>4.8721238292401971E-2</v>
      </c>
      <c r="S268" s="281">
        <f t="shared" si="78"/>
        <v>4.8721238292401971E-2</v>
      </c>
      <c r="T268" s="281">
        <f t="shared" si="78"/>
        <v>4.8721238292401971E-2</v>
      </c>
      <c r="U268" s="281">
        <f t="shared" si="78"/>
        <v>4.8721238292401971E-2</v>
      </c>
      <c r="V268" s="281">
        <f t="shared" si="78"/>
        <v>4.8721238292401971E-2</v>
      </c>
      <c r="W268" s="281">
        <f t="shared" si="78"/>
        <v>4.8721238292401971E-2</v>
      </c>
      <c r="X268" s="281">
        <f t="shared" si="78"/>
        <v>4.8721238292401971E-2</v>
      </c>
      <c r="Y268" s="281">
        <f t="shared" si="78"/>
        <v>4.8721238292401971E-2</v>
      </c>
      <c r="Z268" s="281">
        <f t="shared" si="78"/>
        <v>4.8721238292401971E-2</v>
      </c>
      <c r="AA268" s="281">
        <f t="shared" si="78"/>
        <v>4.8721238292401971E-2</v>
      </c>
      <c r="AB268" s="281">
        <f t="shared" si="78"/>
        <v>4.8721238292401971E-2</v>
      </c>
      <c r="AC268" s="281">
        <f t="shared" si="78"/>
        <v>4.8721238292401971E-2</v>
      </c>
      <c r="AD268" s="281">
        <f t="shared" si="78"/>
        <v>4.8721238292401971E-2</v>
      </c>
      <c r="AE268" s="281">
        <f t="shared" si="78"/>
        <v>4.8721238292401971E-2</v>
      </c>
      <c r="AF268" s="281">
        <f t="shared" si="78"/>
        <v>4.8721238292401971E-2</v>
      </c>
      <c r="AG268" s="281">
        <f t="shared" si="78"/>
        <v>4.8721238292401971E-2</v>
      </c>
      <c r="AH268" s="281">
        <f t="shared" si="78"/>
        <v>4.8721238292401971E-2</v>
      </c>
      <c r="AI268" s="281">
        <f t="shared" si="78"/>
        <v>4.8721238292401971E-2</v>
      </c>
      <c r="AO268" s="257"/>
      <c r="AP268" s="257"/>
      <c r="AQ268" s="257"/>
      <c r="AR268" s="257"/>
      <c r="AS268" s="257"/>
      <c r="AT268" s="257"/>
      <c r="AU268" s="257"/>
      <c r="AV268" s="257"/>
      <c r="AW268" s="257"/>
      <c r="AX268" s="257"/>
      <c r="AY268" s="257"/>
      <c r="AZ268" s="257"/>
      <c r="BA268" s="257"/>
      <c r="BB268" s="257"/>
      <c r="BC268" s="257"/>
      <c r="BD268" s="257"/>
      <c r="BE268" s="257"/>
      <c r="BF268" s="257"/>
      <c r="BG268" s="257"/>
      <c r="BH268" s="257"/>
      <c r="BI268" s="257"/>
      <c r="BJ268" s="257"/>
      <c r="BK268" s="257"/>
      <c r="BL268" s="257"/>
      <c r="BM268" s="257"/>
      <c r="BN268" s="257"/>
      <c r="BO268" s="257"/>
      <c r="BP268" s="257"/>
      <c r="BQ268" s="257"/>
      <c r="BR268" s="257"/>
      <c r="BS268" s="257"/>
      <c r="BT268" s="257"/>
      <c r="BU268" s="257"/>
    </row>
    <row r="269" spans="2:73" ht="15.75" hidden="1" thickTop="1" x14ac:dyDescent="0.25">
      <c r="B269" s="346"/>
      <c r="D269" s="256"/>
      <c r="E269" s="280" t="s">
        <v>210</v>
      </c>
      <c r="F269" s="143" t="s">
        <v>22</v>
      </c>
      <c r="G269" s="172">
        <f t="shared" si="67"/>
        <v>1.3237336994673084E-19</v>
      </c>
      <c r="H269" s="281">
        <f t="shared" ref="H269:AI269" si="79">(H286+H336)*(H$207-1)</f>
        <v>7.0036780045327846E-2</v>
      </c>
      <c r="I269" s="281">
        <f t="shared" si="79"/>
        <v>7.0036780045327846E-2</v>
      </c>
      <c r="J269" s="281">
        <f t="shared" si="79"/>
        <v>7.0036780045327846E-2</v>
      </c>
      <c r="K269" s="281">
        <f t="shared" si="79"/>
        <v>7.0036780045327846E-2</v>
      </c>
      <c r="L269" s="281">
        <f t="shared" si="79"/>
        <v>7.0036780045327846E-2</v>
      </c>
      <c r="M269" s="281">
        <f t="shared" si="79"/>
        <v>7.0036780045327846E-2</v>
      </c>
      <c r="N269" s="281">
        <f t="shared" si="79"/>
        <v>7.0036780045327846E-2</v>
      </c>
      <c r="O269" s="281">
        <f t="shared" si="79"/>
        <v>7.0036780045327846E-2</v>
      </c>
      <c r="P269" s="281">
        <f t="shared" si="79"/>
        <v>7.0036780045327846E-2</v>
      </c>
      <c r="Q269" s="281">
        <f t="shared" si="79"/>
        <v>7.0036780045327846E-2</v>
      </c>
      <c r="R269" s="281">
        <f t="shared" si="79"/>
        <v>7.0036780045327846E-2</v>
      </c>
      <c r="S269" s="281">
        <f t="shared" si="79"/>
        <v>7.0036780045327846E-2</v>
      </c>
      <c r="T269" s="281">
        <f t="shared" si="79"/>
        <v>7.0036780045327846E-2</v>
      </c>
      <c r="U269" s="281">
        <f t="shared" si="79"/>
        <v>7.0036780045327846E-2</v>
      </c>
      <c r="V269" s="281">
        <f t="shared" si="79"/>
        <v>7.0036780045327846E-2</v>
      </c>
      <c r="W269" s="281">
        <f t="shared" si="79"/>
        <v>7.0036780045327846E-2</v>
      </c>
      <c r="X269" s="281">
        <f t="shared" si="79"/>
        <v>7.0036780045327846E-2</v>
      </c>
      <c r="Y269" s="281">
        <f t="shared" si="79"/>
        <v>7.0036780045327846E-2</v>
      </c>
      <c r="Z269" s="281">
        <f t="shared" si="79"/>
        <v>7.0036780045327846E-2</v>
      </c>
      <c r="AA269" s="281">
        <f t="shared" si="79"/>
        <v>7.0036780045327846E-2</v>
      </c>
      <c r="AB269" s="281">
        <f t="shared" si="79"/>
        <v>7.0036780045327846E-2</v>
      </c>
      <c r="AC269" s="281">
        <f t="shared" si="79"/>
        <v>7.0036780045327846E-2</v>
      </c>
      <c r="AD269" s="281">
        <f t="shared" si="79"/>
        <v>7.0036780045327846E-2</v>
      </c>
      <c r="AE269" s="281">
        <f t="shared" si="79"/>
        <v>7.0036780045327846E-2</v>
      </c>
      <c r="AF269" s="281">
        <f t="shared" si="79"/>
        <v>7.0036780045327846E-2</v>
      </c>
      <c r="AG269" s="281">
        <f t="shared" si="79"/>
        <v>7.0036780045327846E-2</v>
      </c>
      <c r="AH269" s="281">
        <f t="shared" si="79"/>
        <v>7.0036780045327846E-2</v>
      </c>
      <c r="AI269" s="281">
        <f t="shared" si="79"/>
        <v>7.0036780045327846E-2</v>
      </c>
      <c r="AO269" s="257"/>
      <c r="AP269" s="257"/>
      <c r="AQ269" s="257"/>
      <c r="AR269" s="257"/>
      <c r="AS269" s="257"/>
      <c r="AT269" s="257"/>
      <c r="AU269" s="257"/>
      <c r="AV269" s="257"/>
      <c r="AW269" s="257"/>
      <c r="AX269" s="257"/>
      <c r="AY269" s="257"/>
      <c r="AZ269" s="257"/>
      <c r="BA269" s="257"/>
      <c r="BB269" s="257"/>
      <c r="BC269" s="257"/>
      <c r="BD269" s="257"/>
      <c r="BE269" s="257"/>
      <c r="BF269" s="257"/>
      <c r="BG269" s="257"/>
      <c r="BH269" s="257"/>
      <c r="BI269" s="257"/>
      <c r="BJ269" s="257"/>
      <c r="BK269" s="257"/>
      <c r="BL269" s="257"/>
      <c r="BM269" s="257"/>
      <c r="BN269" s="257"/>
      <c r="BO269" s="257"/>
      <c r="BP269" s="257"/>
      <c r="BQ269" s="257"/>
      <c r="BR269" s="257"/>
      <c r="BS269" s="257"/>
      <c r="BT269" s="257"/>
      <c r="BU269" s="257"/>
    </row>
    <row r="270" spans="2:73" ht="15.75" hidden="1" thickTop="1" x14ac:dyDescent="0.25">
      <c r="B270" s="346"/>
      <c r="D270" s="256"/>
      <c r="E270" s="280" t="s">
        <v>210</v>
      </c>
      <c r="F270" s="143" t="s">
        <v>129</v>
      </c>
      <c r="G270" s="172">
        <f t="shared" si="67"/>
        <v>2.6802739577852292E-19</v>
      </c>
      <c r="H270" s="281">
        <f t="shared" ref="H270:AI270" si="80">(H287+H337)*(H$208-1)</f>
        <v>7.0036780045327846E-2</v>
      </c>
      <c r="I270" s="281">
        <f t="shared" si="80"/>
        <v>7.0036780045327846E-2</v>
      </c>
      <c r="J270" s="281">
        <f t="shared" si="80"/>
        <v>7.0036780045327846E-2</v>
      </c>
      <c r="K270" s="281">
        <f t="shared" si="80"/>
        <v>7.0036780045327846E-2</v>
      </c>
      <c r="L270" s="281">
        <f t="shared" si="80"/>
        <v>7.0036780045327846E-2</v>
      </c>
      <c r="M270" s="281">
        <f t="shared" si="80"/>
        <v>7.0036780045327846E-2</v>
      </c>
      <c r="N270" s="281">
        <f t="shared" si="80"/>
        <v>7.0036780045327846E-2</v>
      </c>
      <c r="O270" s="281">
        <f t="shared" si="80"/>
        <v>7.0036780045327846E-2</v>
      </c>
      <c r="P270" s="281">
        <f t="shared" si="80"/>
        <v>7.0036780045327846E-2</v>
      </c>
      <c r="Q270" s="281">
        <f t="shared" si="80"/>
        <v>7.0036780045327846E-2</v>
      </c>
      <c r="R270" s="281">
        <f t="shared" si="80"/>
        <v>7.0036780045327846E-2</v>
      </c>
      <c r="S270" s="281">
        <f t="shared" si="80"/>
        <v>7.0036780045327846E-2</v>
      </c>
      <c r="T270" s="281">
        <f t="shared" si="80"/>
        <v>7.0036780045327846E-2</v>
      </c>
      <c r="U270" s="281">
        <f t="shared" si="80"/>
        <v>7.0036780045327846E-2</v>
      </c>
      <c r="V270" s="281">
        <f t="shared" si="80"/>
        <v>7.0036780045327846E-2</v>
      </c>
      <c r="W270" s="281">
        <f t="shared" si="80"/>
        <v>7.0036780045327846E-2</v>
      </c>
      <c r="X270" s="281">
        <f t="shared" si="80"/>
        <v>7.0036780045327846E-2</v>
      </c>
      <c r="Y270" s="281">
        <f t="shared" si="80"/>
        <v>7.0036780045327846E-2</v>
      </c>
      <c r="Z270" s="281">
        <f t="shared" si="80"/>
        <v>7.0036780045327846E-2</v>
      </c>
      <c r="AA270" s="281">
        <f t="shared" si="80"/>
        <v>7.0036780045327846E-2</v>
      </c>
      <c r="AB270" s="281">
        <f t="shared" si="80"/>
        <v>7.0036780045327846E-2</v>
      </c>
      <c r="AC270" s="281">
        <f t="shared" si="80"/>
        <v>7.0036780045327846E-2</v>
      </c>
      <c r="AD270" s="281">
        <f t="shared" si="80"/>
        <v>7.0036780045327846E-2</v>
      </c>
      <c r="AE270" s="281">
        <f t="shared" si="80"/>
        <v>7.0036780045327846E-2</v>
      </c>
      <c r="AF270" s="281">
        <f t="shared" si="80"/>
        <v>7.0036780045327846E-2</v>
      </c>
      <c r="AG270" s="281">
        <f t="shared" si="80"/>
        <v>7.0036780045327846E-2</v>
      </c>
      <c r="AH270" s="281">
        <f t="shared" si="80"/>
        <v>7.0036780045327846E-2</v>
      </c>
      <c r="AI270" s="281">
        <f t="shared" si="80"/>
        <v>7.0036780045327846E-2</v>
      </c>
      <c r="AO270" s="257"/>
      <c r="AP270" s="257"/>
      <c r="AQ270" s="257"/>
      <c r="AR270" s="257"/>
      <c r="AS270" s="257"/>
      <c r="AT270" s="257"/>
      <c r="AU270" s="257"/>
      <c r="AV270" s="257"/>
      <c r="AW270" s="257"/>
      <c r="AX270" s="257"/>
      <c r="AY270" s="257"/>
      <c r="AZ270" s="257"/>
      <c r="BA270" s="257"/>
      <c r="BB270" s="257"/>
      <c r="BC270" s="257"/>
      <c r="BD270" s="257"/>
      <c r="BE270" s="257"/>
      <c r="BF270" s="257"/>
      <c r="BG270" s="257"/>
      <c r="BH270" s="257"/>
      <c r="BI270" s="257"/>
      <c r="BJ270" s="257"/>
      <c r="BK270" s="257"/>
      <c r="BL270" s="257"/>
      <c r="BM270" s="257"/>
      <c r="BN270" s="257"/>
      <c r="BO270" s="257"/>
      <c r="BP270" s="257"/>
      <c r="BQ270" s="257"/>
      <c r="BR270" s="257"/>
      <c r="BS270" s="257"/>
      <c r="BT270" s="257"/>
      <c r="BU270" s="257"/>
    </row>
    <row r="271" spans="2:73" ht="15.75" hidden="1" thickTop="1" x14ac:dyDescent="0.25">
      <c r="B271" s="346"/>
      <c r="D271" s="256"/>
      <c r="E271" s="280" t="s">
        <v>212</v>
      </c>
      <c r="F271" s="143" t="s">
        <v>128</v>
      </c>
      <c r="G271" s="172">
        <f t="shared" si="67"/>
        <v>3.4264138480545365E-19</v>
      </c>
      <c r="H271" s="281">
        <f t="shared" ref="H271:AI271" si="81">(H288+H338)*(H$206-1)</f>
        <v>6.0901547865502462E-2</v>
      </c>
      <c r="I271" s="281">
        <f t="shared" si="81"/>
        <v>6.0901547865502462E-2</v>
      </c>
      <c r="J271" s="281">
        <f t="shared" si="81"/>
        <v>6.0901547865502462E-2</v>
      </c>
      <c r="K271" s="281">
        <f t="shared" si="81"/>
        <v>6.0901547865502462E-2</v>
      </c>
      <c r="L271" s="281">
        <f t="shared" si="81"/>
        <v>6.0901547865502462E-2</v>
      </c>
      <c r="M271" s="281">
        <f t="shared" si="81"/>
        <v>6.0901547865502462E-2</v>
      </c>
      <c r="N271" s="281">
        <f t="shared" si="81"/>
        <v>6.0901547865502462E-2</v>
      </c>
      <c r="O271" s="281">
        <f t="shared" si="81"/>
        <v>6.0901547865502462E-2</v>
      </c>
      <c r="P271" s="281">
        <f t="shared" si="81"/>
        <v>6.0901547865502462E-2</v>
      </c>
      <c r="Q271" s="281">
        <f t="shared" si="81"/>
        <v>6.0901547865502462E-2</v>
      </c>
      <c r="R271" s="281">
        <f t="shared" si="81"/>
        <v>6.0901547865502462E-2</v>
      </c>
      <c r="S271" s="281">
        <f t="shared" si="81"/>
        <v>6.0901547865502462E-2</v>
      </c>
      <c r="T271" s="281">
        <f t="shared" si="81"/>
        <v>6.0901547865502462E-2</v>
      </c>
      <c r="U271" s="281">
        <f t="shared" si="81"/>
        <v>6.0901547865502462E-2</v>
      </c>
      <c r="V271" s="281">
        <f t="shared" si="81"/>
        <v>6.0901547865502462E-2</v>
      </c>
      <c r="W271" s="281">
        <f t="shared" si="81"/>
        <v>6.0901547865502462E-2</v>
      </c>
      <c r="X271" s="281">
        <f t="shared" si="81"/>
        <v>6.0901547865502462E-2</v>
      </c>
      <c r="Y271" s="281">
        <f t="shared" si="81"/>
        <v>6.0901547865502462E-2</v>
      </c>
      <c r="Z271" s="281">
        <f t="shared" si="81"/>
        <v>6.0901547865502462E-2</v>
      </c>
      <c r="AA271" s="281">
        <f t="shared" si="81"/>
        <v>6.0901547865502462E-2</v>
      </c>
      <c r="AB271" s="281">
        <f t="shared" si="81"/>
        <v>6.0901547865502462E-2</v>
      </c>
      <c r="AC271" s="281">
        <f t="shared" si="81"/>
        <v>6.0901547865502462E-2</v>
      </c>
      <c r="AD271" s="281">
        <f t="shared" si="81"/>
        <v>6.0901547865502462E-2</v>
      </c>
      <c r="AE271" s="281">
        <f t="shared" si="81"/>
        <v>6.0901547865502462E-2</v>
      </c>
      <c r="AF271" s="281">
        <f t="shared" si="81"/>
        <v>6.0901547865502462E-2</v>
      </c>
      <c r="AG271" s="281">
        <f t="shared" si="81"/>
        <v>6.0901547865502462E-2</v>
      </c>
      <c r="AH271" s="281">
        <f t="shared" si="81"/>
        <v>6.0901547865502462E-2</v>
      </c>
      <c r="AI271" s="281">
        <f t="shared" si="81"/>
        <v>6.0901547865502462E-2</v>
      </c>
      <c r="AO271" s="257"/>
      <c r="AP271" s="257"/>
      <c r="AQ271" s="257"/>
      <c r="AR271" s="257"/>
      <c r="AS271" s="257"/>
      <c r="AT271" s="257"/>
      <c r="AU271" s="257"/>
      <c r="AV271" s="257"/>
      <c r="AW271" s="257"/>
      <c r="AX271" s="257"/>
      <c r="AY271" s="257"/>
      <c r="AZ271" s="257"/>
      <c r="BA271" s="257"/>
      <c r="BB271" s="257"/>
      <c r="BC271" s="257"/>
      <c r="BD271" s="257"/>
      <c r="BE271" s="257"/>
      <c r="BF271" s="257"/>
      <c r="BG271" s="257"/>
      <c r="BH271" s="257"/>
      <c r="BI271" s="257"/>
      <c r="BJ271" s="257"/>
      <c r="BK271" s="257"/>
      <c r="BL271" s="257"/>
      <c r="BM271" s="257"/>
      <c r="BN271" s="257"/>
      <c r="BO271" s="257"/>
      <c r="BP271" s="257"/>
      <c r="BQ271" s="257"/>
      <c r="BR271" s="257"/>
      <c r="BS271" s="257"/>
      <c r="BT271" s="257"/>
      <c r="BU271" s="257"/>
    </row>
    <row r="272" spans="2:73" ht="15.75" hidden="1" thickTop="1" x14ac:dyDescent="0.25">
      <c r="B272" s="346"/>
      <c r="D272" s="256"/>
      <c r="E272" s="280" t="s">
        <v>212</v>
      </c>
      <c r="F272" s="143" t="s">
        <v>22</v>
      </c>
      <c r="G272" s="172">
        <f t="shared" si="67"/>
        <v>3.4264138480545365E-19</v>
      </c>
      <c r="H272" s="281">
        <f t="shared" ref="H272:AI272" si="82">(H289+H339)*(H$207-1)</f>
        <v>8.8307244404978572E-2</v>
      </c>
      <c r="I272" s="281">
        <f t="shared" si="82"/>
        <v>8.8307244404978572E-2</v>
      </c>
      <c r="J272" s="281">
        <f t="shared" si="82"/>
        <v>8.8307244404978572E-2</v>
      </c>
      <c r="K272" s="281">
        <f t="shared" si="82"/>
        <v>8.8307244404978572E-2</v>
      </c>
      <c r="L272" s="281">
        <f t="shared" si="82"/>
        <v>8.8307244404978572E-2</v>
      </c>
      <c r="M272" s="281">
        <f t="shared" si="82"/>
        <v>8.8307244404978572E-2</v>
      </c>
      <c r="N272" s="281">
        <f t="shared" si="82"/>
        <v>8.8307244404978572E-2</v>
      </c>
      <c r="O272" s="281">
        <f t="shared" si="82"/>
        <v>8.8307244404978572E-2</v>
      </c>
      <c r="P272" s="281">
        <f t="shared" si="82"/>
        <v>8.8307244404978572E-2</v>
      </c>
      <c r="Q272" s="281">
        <f t="shared" si="82"/>
        <v>8.8307244404978572E-2</v>
      </c>
      <c r="R272" s="281">
        <f t="shared" si="82"/>
        <v>8.8307244404978572E-2</v>
      </c>
      <c r="S272" s="281">
        <f t="shared" si="82"/>
        <v>8.8307244404978572E-2</v>
      </c>
      <c r="T272" s="281">
        <f t="shared" si="82"/>
        <v>8.8307244404978572E-2</v>
      </c>
      <c r="U272" s="281">
        <f t="shared" si="82"/>
        <v>8.8307244404978572E-2</v>
      </c>
      <c r="V272" s="281">
        <f t="shared" si="82"/>
        <v>8.8307244404978572E-2</v>
      </c>
      <c r="W272" s="281">
        <f t="shared" si="82"/>
        <v>8.8307244404978572E-2</v>
      </c>
      <c r="X272" s="281">
        <f t="shared" si="82"/>
        <v>8.8307244404978572E-2</v>
      </c>
      <c r="Y272" s="281">
        <f t="shared" si="82"/>
        <v>8.8307244404978572E-2</v>
      </c>
      <c r="Z272" s="281">
        <f t="shared" si="82"/>
        <v>8.8307244404978572E-2</v>
      </c>
      <c r="AA272" s="281">
        <f t="shared" si="82"/>
        <v>8.8307244404978572E-2</v>
      </c>
      <c r="AB272" s="281">
        <f t="shared" si="82"/>
        <v>8.8307244404978572E-2</v>
      </c>
      <c r="AC272" s="281">
        <f t="shared" si="82"/>
        <v>8.8307244404978572E-2</v>
      </c>
      <c r="AD272" s="281">
        <f t="shared" si="82"/>
        <v>8.8307244404978572E-2</v>
      </c>
      <c r="AE272" s="281">
        <f t="shared" si="82"/>
        <v>8.8307244404978572E-2</v>
      </c>
      <c r="AF272" s="281">
        <f t="shared" si="82"/>
        <v>8.8307244404978572E-2</v>
      </c>
      <c r="AG272" s="281">
        <f t="shared" si="82"/>
        <v>8.8307244404978572E-2</v>
      </c>
      <c r="AH272" s="281">
        <f t="shared" si="82"/>
        <v>8.8307244404978572E-2</v>
      </c>
      <c r="AI272" s="281">
        <f t="shared" si="82"/>
        <v>8.8307244404978572E-2</v>
      </c>
      <c r="AO272" s="257"/>
      <c r="AP272" s="257"/>
      <c r="AQ272" s="257"/>
      <c r="AR272" s="257"/>
      <c r="AS272" s="257"/>
      <c r="AT272" s="257"/>
      <c r="AU272" s="257"/>
      <c r="AV272" s="257"/>
      <c r="AW272" s="257"/>
      <c r="AX272" s="257"/>
      <c r="AY272" s="257"/>
      <c r="AZ272" s="257"/>
      <c r="BA272" s="257"/>
      <c r="BB272" s="257"/>
      <c r="BC272" s="257"/>
      <c r="BD272" s="257"/>
      <c r="BE272" s="257"/>
      <c r="BF272" s="257"/>
      <c r="BG272" s="257"/>
      <c r="BH272" s="257"/>
      <c r="BI272" s="257"/>
      <c r="BJ272" s="257"/>
      <c r="BK272" s="257"/>
      <c r="BL272" s="257"/>
      <c r="BM272" s="257"/>
      <c r="BN272" s="257"/>
      <c r="BO272" s="257"/>
      <c r="BP272" s="257"/>
      <c r="BQ272" s="257"/>
      <c r="BR272" s="257"/>
      <c r="BS272" s="257"/>
      <c r="BT272" s="257"/>
      <c r="BU272" s="257"/>
    </row>
    <row r="273" spans="2:73" ht="15.75" hidden="1" thickTop="1" x14ac:dyDescent="0.25">
      <c r="B273" s="346"/>
      <c r="D273" s="256"/>
      <c r="E273" s="280" t="s">
        <v>212</v>
      </c>
      <c r="F273" s="143" t="s">
        <v>129</v>
      </c>
      <c r="G273" s="172">
        <f t="shared" si="67"/>
        <v>6.937745718214268E-19</v>
      </c>
      <c r="H273" s="281">
        <f t="shared" ref="H273:AI273" si="83">(H290+H340)*(H$208-1)</f>
        <v>8.8307244404978572E-2</v>
      </c>
      <c r="I273" s="281">
        <f t="shared" si="83"/>
        <v>8.8307244404978572E-2</v>
      </c>
      <c r="J273" s="281">
        <f t="shared" si="83"/>
        <v>8.8307244404978572E-2</v>
      </c>
      <c r="K273" s="281">
        <f t="shared" si="83"/>
        <v>8.8307244404978572E-2</v>
      </c>
      <c r="L273" s="281">
        <f t="shared" si="83"/>
        <v>8.8307244404978572E-2</v>
      </c>
      <c r="M273" s="281">
        <f t="shared" si="83"/>
        <v>8.8307244404978572E-2</v>
      </c>
      <c r="N273" s="281">
        <f t="shared" si="83"/>
        <v>8.8307244404978572E-2</v>
      </c>
      <c r="O273" s="281">
        <f t="shared" si="83"/>
        <v>8.8307244404978572E-2</v>
      </c>
      <c r="P273" s="281">
        <f t="shared" si="83"/>
        <v>8.8307244404978572E-2</v>
      </c>
      <c r="Q273" s="281">
        <f t="shared" si="83"/>
        <v>8.8307244404978572E-2</v>
      </c>
      <c r="R273" s="281">
        <f t="shared" si="83"/>
        <v>8.8307244404978572E-2</v>
      </c>
      <c r="S273" s="281">
        <f t="shared" si="83"/>
        <v>8.8307244404978572E-2</v>
      </c>
      <c r="T273" s="281">
        <f t="shared" si="83"/>
        <v>8.8307244404978572E-2</v>
      </c>
      <c r="U273" s="281">
        <f t="shared" si="83"/>
        <v>8.8307244404978572E-2</v>
      </c>
      <c r="V273" s="281">
        <f t="shared" si="83"/>
        <v>8.8307244404978572E-2</v>
      </c>
      <c r="W273" s="281">
        <f t="shared" si="83"/>
        <v>8.8307244404978572E-2</v>
      </c>
      <c r="X273" s="281">
        <f t="shared" si="83"/>
        <v>8.8307244404978572E-2</v>
      </c>
      <c r="Y273" s="281">
        <f t="shared" si="83"/>
        <v>8.8307244404978572E-2</v>
      </c>
      <c r="Z273" s="281">
        <f t="shared" si="83"/>
        <v>8.8307244404978572E-2</v>
      </c>
      <c r="AA273" s="281">
        <f t="shared" si="83"/>
        <v>8.8307244404978572E-2</v>
      </c>
      <c r="AB273" s="281">
        <f t="shared" si="83"/>
        <v>8.8307244404978572E-2</v>
      </c>
      <c r="AC273" s="281">
        <f t="shared" si="83"/>
        <v>8.8307244404978572E-2</v>
      </c>
      <c r="AD273" s="281">
        <f t="shared" si="83"/>
        <v>8.8307244404978572E-2</v>
      </c>
      <c r="AE273" s="281">
        <f t="shared" si="83"/>
        <v>8.8307244404978572E-2</v>
      </c>
      <c r="AF273" s="281">
        <f t="shared" si="83"/>
        <v>8.8307244404978572E-2</v>
      </c>
      <c r="AG273" s="281">
        <f t="shared" si="83"/>
        <v>8.8307244404978572E-2</v>
      </c>
      <c r="AH273" s="281">
        <f t="shared" si="83"/>
        <v>8.8307244404978572E-2</v>
      </c>
      <c r="AI273" s="281">
        <f t="shared" si="83"/>
        <v>8.8307244404978572E-2</v>
      </c>
      <c r="AO273" s="257"/>
      <c r="AP273" s="257"/>
      <c r="AQ273" s="257"/>
      <c r="AR273" s="257"/>
      <c r="AS273" s="257"/>
      <c r="AT273" s="257"/>
      <c r="AU273" s="257"/>
      <c r="AV273" s="257"/>
      <c r="AW273" s="257"/>
      <c r="AX273" s="257"/>
      <c r="AY273" s="257"/>
      <c r="AZ273" s="257"/>
      <c r="BA273" s="257"/>
      <c r="BB273" s="257"/>
      <c r="BC273" s="257"/>
      <c r="BD273" s="257"/>
      <c r="BE273" s="257"/>
      <c r="BF273" s="257"/>
      <c r="BG273" s="257"/>
      <c r="BH273" s="257"/>
      <c r="BI273" s="257"/>
      <c r="BJ273" s="257"/>
      <c r="BK273" s="257"/>
      <c r="BL273" s="257"/>
      <c r="BM273" s="257"/>
      <c r="BN273" s="257"/>
      <c r="BO273" s="257"/>
      <c r="BP273" s="257"/>
      <c r="BQ273" s="257"/>
      <c r="BR273" s="257"/>
      <c r="BS273" s="257"/>
      <c r="BT273" s="257"/>
      <c r="BU273" s="257"/>
    </row>
    <row r="274" spans="2:73" ht="15.75" hidden="1" thickTop="1" x14ac:dyDescent="0.25">
      <c r="B274" s="346"/>
      <c r="D274" s="256"/>
      <c r="E274" s="280" t="s">
        <v>214</v>
      </c>
      <c r="F274" s="143" t="s">
        <v>128</v>
      </c>
      <c r="G274" s="172">
        <f t="shared" si="67"/>
        <v>8.4485173466455237E-19</v>
      </c>
      <c r="H274" s="281">
        <f t="shared" ref="H274:AI274" si="84">(H291+H341)*(H$206-1)</f>
        <v>7.3081857438602946E-2</v>
      </c>
      <c r="I274" s="281">
        <f t="shared" si="84"/>
        <v>7.3081857438602946E-2</v>
      </c>
      <c r="J274" s="281">
        <f t="shared" si="84"/>
        <v>7.3081857438602946E-2</v>
      </c>
      <c r="K274" s="281">
        <f t="shared" si="84"/>
        <v>7.3081857438602946E-2</v>
      </c>
      <c r="L274" s="281">
        <f t="shared" si="84"/>
        <v>7.3081857438602946E-2</v>
      </c>
      <c r="M274" s="281">
        <f t="shared" si="84"/>
        <v>7.3081857438602946E-2</v>
      </c>
      <c r="N274" s="281">
        <f t="shared" si="84"/>
        <v>7.3081857438602946E-2</v>
      </c>
      <c r="O274" s="281">
        <f t="shared" si="84"/>
        <v>7.3081857438602946E-2</v>
      </c>
      <c r="P274" s="281">
        <f t="shared" si="84"/>
        <v>7.3081857438602946E-2</v>
      </c>
      <c r="Q274" s="281">
        <f t="shared" si="84"/>
        <v>7.3081857438602946E-2</v>
      </c>
      <c r="R274" s="281">
        <f t="shared" si="84"/>
        <v>7.3081857438602946E-2</v>
      </c>
      <c r="S274" s="281">
        <f t="shared" si="84"/>
        <v>7.3081857438602946E-2</v>
      </c>
      <c r="T274" s="281">
        <f t="shared" si="84"/>
        <v>7.3081857438602946E-2</v>
      </c>
      <c r="U274" s="281">
        <f t="shared" si="84"/>
        <v>7.3081857438602946E-2</v>
      </c>
      <c r="V274" s="281">
        <f t="shared" si="84"/>
        <v>7.3081857438602946E-2</v>
      </c>
      <c r="W274" s="281">
        <f t="shared" si="84"/>
        <v>7.3081857438602946E-2</v>
      </c>
      <c r="X274" s="281">
        <f t="shared" si="84"/>
        <v>7.3081857438602946E-2</v>
      </c>
      <c r="Y274" s="281">
        <f t="shared" si="84"/>
        <v>7.3081857438602946E-2</v>
      </c>
      <c r="Z274" s="281">
        <f t="shared" si="84"/>
        <v>7.3081857438602946E-2</v>
      </c>
      <c r="AA274" s="281">
        <f t="shared" si="84"/>
        <v>7.3081857438602946E-2</v>
      </c>
      <c r="AB274" s="281">
        <f t="shared" si="84"/>
        <v>7.3081857438602946E-2</v>
      </c>
      <c r="AC274" s="281">
        <f t="shared" si="84"/>
        <v>7.3081857438602946E-2</v>
      </c>
      <c r="AD274" s="281">
        <f t="shared" si="84"/>
        <v>7.3081857438602946E-2</v>
      </c>
      <c r="AE274" s="281">
        <f t="shared" si="84"/>
        <v>7.3081857438602946E-2</v>
      </c>
      <c r="AF274" s="281">
        <f t="shared" si="84"/>
        <v>7.3081857438602946E-2</v>
      </c>
      <c r="AG274" s="281">
        <f t="shared" si="84"/>
        <v>7.3081857438602946E-2</v>
      </c>
      <c r="AH274" s="281">
        <f t="shared" si="84"/>
        <v>7.3081857438602946E-2</v>
      </c>
      <c r="AI274" s="281">
        <f t="shared" si="84"/>
        <v>7.3081857438602946E-2</v>
      </c>
      <c r="AO274" s="257"/>
      <c r="AP274" s="257"/>
      <c r="AQ274" s="257"/>
      <c r="AR274" s="257"/>
      <c r="AS274" s="257"/>
      <c r="AT274" s="257"/>
      <c r="AU274" s="257"/>
      <c r="AV274" s="257"/>
      <c r="AW274" s="257"/>
      <c r="AX274" s="257"/>
      <c r="AY274" s="257"/>
      <c r="AZ274" s="257"/>
      <c r="BA274" s="257"/>
      <c r="BB274" s="257"/>
      <c r="BC274" s="257"/>
      <c r="BD274" s="257"/>
      <c r="BE274" s="257"/>
      <c r="BF274" s="257"/>
      <c r="BG274" s="257"/>
      <c r="BH274" s="257"/>
      <c r="BI274" s="257"/>
      <c r="BJ274" s="257"/>
      <c r="BK274" s="257"/>
      <c r="BL274" s="257"/>
      <c r="BM274" s="257"/>
      <c r="BN274" s="257"/>
      <c r="BO274" s="257"/>
      <c r="BP274" s="257"/>
      <c r="BQ274" s="257"/>
      <c r="BR274" s="257"/>
      <c r="BS274" s="257"/>
      <c r="BT274" s="257"/>
      <c r="BU274" s="257"/>
    </row>
    <row r="275" spans="2:73" ht="15.75" hidden="1" thickTop="1" x14ac:dyDescent="0.25">
      <c r="B275" s="346"/>
      <c r="D275" s="256"/>
      <c r="E275" s="280" t="s">
        <v>214</v>
      </c>
      <c r="F275" s="143" t="s">
        <v>22</v>
      </c>
      <c r="G275" s="172">
        <f t="shared" si="67"/>
        <v>8.4485173466455237E-19</v>
      </c>
      <c r="H275" s="281">
        <f t="shared" ref="H275:AI275" si="85">(H292+H342)*(H$207-1)</f>
        <v>0.10657770876462931</v>
      </c>
      <c r="I275" s="281">
        <f t="shared" si="85"/>
        <v>0.10657770876462931</v>
      </c>
      <c r="J275" s="281">
        <f t="shared" si="85"/>
        <v>0.10657770876462931</v>
      </c>
      <c r="K275" s="281">
        <f t="shared" si="85"/>
        <v>0.10657770876462931</v>
      </c>
      <c r="L275" s="281">
        <f t="shared" si="85"/>
        <v>0.10657770876462931</v>
      </c>
      <c r="M275" s="281">
        <f t="shared" si="85"/>
        <v>0.10657770876462931</v>
      </c>
      <c r="N275" s="281">
        <f t="shared" si="85"/>
        <v>0.10657770876462931</v>
      </c>
      <c r="O275" s="281">
        <f t="shared" si="85"/>
        <v>0.10657770876462931</v>
      </c>
      <c r="P275" s="281">
        <f t="shared" si="85"/>
        <v>0.10657770876462931</v>
      </c>
      <c r="Q275" s="281">
        <f t="shared" si="85"/>
        <v>0.10657770876462931</v>
      </c>
      <c r="R275" s="281">
        <f t="shared" si="85"/>
        <v>0.10657770876462931</v>
      </c>
      <c r="S275" s="281">
        <f t="shared" si="85"/>
        <v>0.10657770876462931</v>
      </c>
      <c r="T275" s="281">
        <f t="shared" si="85"/>
        <v>0.10657770876462931</v>
      </c>
      <c r="U275" s="281">
        <f t="shared" si="85"/>
        <v>0.10657770876462931</v>
      </c>
      <c r="V275" s="281">
        <f t="shared" si="85"/>
        <v>0.10657770876462931</v>
      </c>
      <c r="W275" s="281">
        <f t="shared" si="85"/>
        <v>0.10657770876462931</v>
      </c>
      <c r="X275" s="281">
        <f t="shared" si="85"/>
        <v>0.10657770876462931</v>
      </c>
      <c r="Y275" s="281">
        <f t="shared" si="85"/>
        <v>0.10657770876462931</v>
      </c>
      <c r="Z275" s="281">
        <f t="shared" si="85"/>
        <v>0.10657770876462931</v>
      </c>
      <c r="AA275" s="281">
        <f t="shared" si="85"/>
        <v>0.10657770876462931</v>
      </c>
      <c r="AB275" s="281">
        <f t="shared" si="85"/>
        <v>0.10657770876462931</v>
      </c>
      <c r="AC275" s="281">
        <f t="shared" si="85"/>
        <v>0.10657770876462931</v>
      </c>
      <c r="AD275" s="281">
        <f t="shared" si="85"/>
        <v>0.10657770876462931</v>
      </c>
      <c r="AE275" s="281">
        <f t="shared" si="85"/>
        <v>0.10657770876462931</v>
      </c>
      <c r="AF275" s="281">
        <f t="shared" si="85"/>
        <v>0.10657770876462931</v>
      </c>
      <c r="AG275" s="281">
        <f t="shared" si="85"/>
        <v>0.10657770876462931</v>
      </c>
      <c r="AH275" s="281">
        <f t="shared" si="85"/>
        <v>0.10657770876462931</v>
      </c>
      <c r="AI275" s="281">
        <f t="shared" si="85"/>
        <v>0.10657770876462931</v>
      </c>
      <c r="AO275" s="257"/>
      <c r="AP275" s="257"/>
      <c r="AQ275" s="257"/>
      <c r="AR275" s="257"/>
      <c r="AS275" s="257"/>
      <c r="AT275" s="257"/>
      <c r="AU275" s="257"/>
      <c r="AV275" s="257"/>
      <c r="AW275" s="257"/>
      <c r="AX275" s="257"/>
      <c r="AY275" s="257"/>
      <c r="AZ275" s="257"/>
      <c r="BA275" s="257"/>
      <c r="BB275" s="257"/>
      <c r="BC275" s="257"/>
      <c r="BD275" s="257"/>
      <c r="BE275" s="257"/>
      <c r="BF275" s="257"/>
      <c r="BG275" s="257"/>
      <c r="BH275" s="257"/>
      <c r="BI275" s="257"/>
      <c r="BJ275" s="257"/>
      <c r="BK275" s="257"/>
      <c r="BL275" s="257"/>
      <c r="BM275" s="257"/>
      <c r="BN275" s="257"/>
      <c r="BO275" s="257"/>
      <c r="BP275" s="257"/>
      <c r="BQ275" s="257"/>
      <c r="BR275" s="257"/>
      <c r="BS275" s="257"/>
      <c r="BT275" s="257"/>
      <c r="BU275" s="257"/>
    </row>
    <row r="276" spans="2:73" ht="15.75" hidden="1" thickTop="1" x14ac:dyDescent="0.25">
      <c r="B276" s="346"/>
      <c r="D276" s="256"/>
      <c r="E276" s="280" t="s">
        <v>214</v>
      </c>
      <c r="F276" s="143" t="s">
        <v>129</v>
      </c>
      <c r="G276" s="172">
        <f t="shared" si="67"/>
        <v>1.710641727654377E-18</v>
      </c>
      <c r="H276" s="281">
        <f t="shared" ref="H276:AI276" si="86">(H293+H343)*(H$208-1)</f>
        <v>0.10657770876462931</v>
      </c>
      <c r="I276" s="281">
        <f t="shared" si="86"/>
        <v>0.10657770876462931</v>
      </c>
      <c r="J276" s="281">
        <f t="shared" si="86"/>
        <v>0.10657770876462931</v>
      </c>
      <c r="K276" s="281">
        <f t="shared" si="86"/>
        <v>0.10657770876462931</v>
      </c>
      <c r="L276" s="281">
        <f t="shared" si="86"/>
        <v>0.10657770876462931</v>
      </c>
      <c r="M276" s="281">
        <f t="shared" si="86"/>
        <v>0.10657770876462931</v>
      </c>
      <c r="N276" s="281">
        <f t="shared" si="86"/>
        <v>0.10657770876462931</v>
      </c>
      <c r="O276" s="281">
        <f t="shared" si="86"/>
        <v>0.10657770876462931</v>
      </c>
      <c r="P276" s="281">
        <f t="shared" si="86"/>
        <v>0.10657770876462931</v>
      </c>
      <c r="Q276" s="281">
        <f t="shared" si="86"/>
        <v>0.10657770876462931</v>
      </c>
      <c r="R276" s="281">
        <f t="shared" si="86"/>
        <v>0.10657770876462931</v>
      </c>
      <c r="S276" s="281">
        <f t="shared" si="86"/>
        <v>0.10657770876462931</v>
      </c>
      <c r="T276" s="281">
        <f t="shared" si="86"/>
        <v>0.10657770876462931</v>
      </c>
      <c r="U276" s="281">
        <f t="shared" si="86"/>
        <v>0.10657770876462931</v>
      </c>
      <c r="V276" s="281">
        <f t="shared" si="86"/>
        <v>0.10657770876462931</v>
      </c>
      <c r="W276" s="281">
        <f t="shared" si="86"/>
        <v>0.10657770876462931</v>
      </c>
      <c r="X276" s="281">
        <f t="shared" si="86"/>
        <v>0.10657770876462931</v>
      </c>
      <c r="Y276" s="281">
        <f t="shared" si="86"/>
        <v>0.10657770876462931</v>
      </c>
      <c r="Z276" s="281">
        <f t="shared" si="86"/>
        <v>0.10657770876462931</v>
      </c>
      <c r="AA276" s="281">
        <f t="shared" si="86"/>
        <v>0.10657770876462931</v>
      </c>
      <c r="AB276" s="281">
        <f t="shared" si="86"/>
        <v>0.10657770876462931</v>
      </c>
      <c r="AC276" s="281">
        <f t="shared" si="86"/>
        <v>0.10657770876462931</v>
      </c>
      <c r="AD276" s="281">
        <f t="shared" si="86"/>
        <v>0.10657770876462931</v>
      </c>
      <c r="AE276" s="281">
        <f t="shared" si="86"/>
        <v>0.10657770876462931</v>
      </c>
      <c r="AF276" s="281">
        <f t="shared" si="86"/>
        <v>0.10657770876462931</v>
      </c>
      <c r="AG276" s="281">
        <f t="shared" si="86"/>
        <v>0.10657770876462931</v>
      </c>
      <c r="AH276" s="281">
        <f t="shared" si="86"/>
        <v>0.10657770876462931</v>
      </c>
      <c r="AI276" s="281">
        <f t="shared" si="86"/>
        <v>0.10657770876462931</v>
      </c>
      <c r="AO276" s="257"/>
      <c r="AP276" s="257"/>
      <c r="AQ276" s="257"/>
      <c r="AR276" s="257"/>
      <c r="AS276" s="257"/>
      <c r="AT276" s="257"/>
      <c r="AU276" s="257"/>
      <c r="AV276" s="257"/>
      <c r="AW276" s="257"/>
      <c r="AX276" s="257"/>
      <c r="AY276" s="257"/>
      <c r="AZ276" s="257"/>
      <c r="BA276" s="257"/>
      <c r="BB276" s="257"/>
      <c r="BC276" s="257"/>
      <c r="BD276" s="257"/>
      <c r="BE276" s="257"/>
      <c r="BF276" s="257"/>
      <c r="BG276" s="257"/>
      <c r="BH276" s="257"/>
      <c r="BI276" s="257"/>
      <c r="BJ276" s="257"/>
      <c r="BK276" s="257"/>
      <c r="BL276" s="257"/>
      <c r="BM276" s="257"/>
      <c r="BN276" s="257"/>
      <c r="BO276" s="257"/>
      <c r="BP276" s="257"/>
      <c r="BQ276" s="257"/>
      <c r="BR276" s="257"/>
      <c r="BS276" s="257"/>
      <c r="BT276" s="257"/>
      <c r="BU276" s="257"/>
    </row>
    <row r="277" spans="2:73" ht="15.75" hidden="1" thickTop="1" x14ac:dyDescent="0.25">
      <c r="B277" s="346"/>
      <c r="D277" s="253"/>
      <c r="E277" s="282"/>
      <c r="F277" s="143"/>
      <c r="G277" s="172">
        <f t="shared" si="67"/>
        <v>0</v>
      </c>
      <c r="H277" s="143"/>
      <c r="I277" s="143"/>
      <c r="J277" s="143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3"/>
      <c r="AD277" s="143"/>
      <c r="AE277" s="143"/>
      <c r="AF277" s="143"/>
      <c r="AG277" s="143"/>
      <c r="AH277" s="143"/>
      <c r="AI277" s="143"/>
      <c r="AO277" s="257"/>
      <c r="AP277" s="257"/>
      <c r="AQ277" s="257"/>
      <c r="AR277" s="257"/>
      <c r="AS277" s="257"/>
      <c r="AT277" s="257"/>
      <c r="AU277" s="257"/>
      <c r="AV277" s="257"/>
      <c r="AW277" s="257"/>
      <c r="AX277" s="257"/>
      <c r="AY277" s="257"/>
      <c r="AZ277" s="257"/>
      <c r="BA277" s="257"/>
      <c r="BB277" s="257"/>
      <c r="BC277" s="257"/>
      <c r="BD277" s="257"/>
      <c r="BE277" s="257"/>
      <c r="BF277" s="257"/>
      <c r="BG277" s="257"/>
      <c r="BH277" s="257"/>
      <c r="BI277" s="257"/>
      <c r="BJ277" s="257"/>
      <c r="BK277" s="257"/>
      <c r="BL277" s="257"/>
      <c r="BM277" s="257"/>
      <c r="BN277" s="257"/>
      <c r="BO277" s="257"/>
      <c r="BP277" s="257"/>
      <c r="BQ277" s="257"/>
      <c r="BR277" s="257"/>
      <c r="BS277" s="257"/>
      <c r="BT277" s="257"/>
      <c r="BU277" s="257"/>
    </row>
    <row r="278" spans="2:73" ht="15.75" hidden="1" thickTop="1" x14ac:dyDescent="0.25">
      <c r="B278" s="346"/>
      <c r="G278" s="172">
        <f t="shared" si="67"/>
        <v>2.1649681639950453E-17</v>
      </c>
      <c r="H278" s="1">
        <v>2023</v>
      </c>
      <c r="I278" s="1">
        <v>2024</v>
      </c>
      <c r="J278" s="1">
        <v>2025</v>
      </c>
      <c r="K278" s="1">
        <v>2026</v>
      </c>
      <c r="L278" s="1">
        <v>2027</v>
      </c>
      <c r="M278" s="1">
        <v>2028</v>
      </c>
      <c r="N278" s="1">
        <v>2029</v>
      </c>
      <c r="O278" s="1">
        <v>2030</v>
      </c>
      <c r="P278" s="1">
        <v>2031</v>
      </c>
      <c r="Q278" s="1">
        <v>2032</v>
      </c>
      <c r="R278" s="1">
        <v>2033</v>
      </c>
      <c r="S278" s="1">
        <v>2034</v>
      </c>
      <c r="T278" s="1">
        <v>2035</v>
      </c>
      <c r="U278" s="1">
        <v>2036</v>
      </c>
      <c r="V278" s="1">
        <v>2037</v>
      </c>
      <c r="W278" s="1">
        <v>2038</v>
      </c>
      <c r="X278" s="1">
        <v>2039</v>
      </c>
      <c r="Y278" s="1">
        <v>2040</v>
      </c>
      <c r="Z278" s="1">
        <v>2041</v>
      </c>
      <c r="AA278" s="1">
        <v>2042</v>
      </c>
      <c r="AB278" s="1">
        <v>2043</v>
      </c>
      <c r="AC278" s="1">
        <v>2044</v>
      </c>
      <c r="AD278" s="1">
        <v>2045</v>
      </c>
      <c r="AE278" s="1">
        <v>2046</v>
      </c>
      <c r="AF278" s="1">
        <v>2047</v>
      </c>
      <c r="AG278" s="1">
        <v>2048</v>
      </c>
      <c r="AH278" s="1">
        <v>2049</v>
      </c>
      <c r="AI278" s="1">
        <v>2050</v>
      </c>
    </row>
    <row r="279" spans="2:73" ht="15" hidden="1" customHeight="1" x14ac:dyDescent="0.25">
      <c r="B279" s="346"/>
      <c r="D279" s="254" t="s">
        <v>152</v>
      </c>
      <c r="E279" s="280" t="s">
        <v>206</v>
      </c>
      <c r="F279" s="143" t="s">
        <v>128</v>
      </c>
      <c r="G279" s="172">
        <f t="shared" si="67"/>
        <v>2.3719068181308753E-19</v>
      </c>
      <c r="H279" s="281">
        <f t="shared" ref="H279:W281" si="87">G194*2+G200</f>
        <v>0.66666666666666663</v>
      </c>
      <c r="I279" s="281">
        <f t="shared" si="87"/>
        <v>0.66666666666666663</v>
      </c>
      <c r="J279" s="281">
        <f t="shared" si="87"/>
        <v>0.66666666666666663</v>
      </c>
      <c r="K279" s="281">
        <f t="shared" si="87"/>
        <v>0.66666666666666663</v>
      </c>
      <c r="L279" s="281">
        <f t="shared" si="87"/>
        <v>0.66666666666666663</v>
      </c>
      <c r="M279" s="281">
        <f t="shared" si="87"/>
        <v>0.66666666666666663</v>
      </c>
      <c r="N279" s="281">
        <f t="shared" si="87"/>
        <v>0.66666666666666663</v>
      </c>
      <c r="O279" s="281">
        <f t="shared" si="87"/>
        <v>0.66666666666666663</v>
      </c>
      <c r="P279" s="281">
        <f t="shared" si="87"/>
        <v>0.66666666666666663</v>
      </c>
      <c r="Q279" s="281">
        <f t="shared" si="87"/>
        <v>0.66666666666666663</v>
      </c>
      <c r="R279" s="281">
        <f t="shared" si="87"/>
        <v>0.66666666666666663</v>
      </c>
      <c r="S279" s="281">
        <f t="shared" si="87"/>
        <v>0.66666666666666663</v>
      </c>
      <c r="T279" s="281">
        <f t="shared" si="87"/>
        <v>0.66666666666666663</v>
      </c>
      <c r="U279" s="281">
        <f t="shared" si="87"/>
        <v>0.66666666666666663</v>
      </c>
      <c r="V279" s="281">
        <f t="shared" si="87"/>
        <v>0.66666666666666663</v>
      </c>
      <c r="W279" s="281">
        <f t="shared" si="87"/>
        <v>0.66666666666666663</v>
      </c>
      <c r="X279" s="281">
        <f t="shared" ref="X279:AI281" si="88">W194*2+W200</f>
        <v>0.66666666666666663</v>
      </c>
      <c r="Y279" s="281">
        <f t="shared" si="88"/>
        <v>0.66666666666666663</v>
      </c>
      <c r="Z279" s="281">
        <f t="shared" si="88"/>
        <v>0.66666666666666663</v>
      </c>
      <c r="AA279" s="281">
        <f t="shared" si="88"/>
        <v>0.66666666666666663</v>
      </c>
      <c r="AB279" s="281">
        <f t="shared" si="88"/>
        <v>0.66666666666666663</v>
      </c>
      <c r="AC279" s="281">
        <f t="shared" si="88"/>
        <v>0.66666666666666663</v>
      </c>
      <c r="AD279" s="281">
        <f t="shared" si="88"/>
        <v>0.66666666666666663</v>
      </c>
      <c r="AE279" s="281">
        <f t="shared" si="88"/>
        <v>0.66666666666666663</v>
      </c>
      <c r="AF279" s="281">
        <f t="shared" si="88"/>
        <v>0.66666666666666663</v>
      </c>
      <c r="AG279" s="281">
        <f t="shared" si="88"/>
        <v>0.66666666666666663</v>
      </c>
      <c r="AH279" s="281">
        <f t="shared" si="88"/>
        <v>0.66666666666666663</v>
      </c>
      <c r="AI279" s="281">
        <f t="shared" si="88"/>
        <v>0.66666666666666663</v>
      </c>
    </row>
    <row r="280" spans="2:73" ht="15.75" hidden="1" thickTop="1" x14ac:dyDescent="0.25">
      <c r="B280" s="346"/>
      <c r="D280" s="142"/>
      <c r="E280" s="282" t="s">
        <v>206</v>
      </c>
      <c r="F280" s="143" t="s">
        <v>22</v>
      </c>
      <c r="G280" s="172">
        <f t="shared" si="67"/>
        <v>1144.86280416</v>
      </c>
      <c r="H280" s="281">
        <f t="shared" si="87"/>
        <v>0.91666666666666674</v>
      </c>
      <c r="I280" s="281">
        <f t="shared" si="87"/>
        <v>0.91666666666666674</v>
      </c>
      <c r="J280" s="281">
        <f t="shared" si="87"/>
        <v>0.91666666666666674</v>
      </c>
      <c r="K280" s="281">
        <f t="shared" si="87"/>
        <v>0.91666666666666674</v>
      </c>
      <c r="L280" s="281">
        <f t="shared" si="87"/>
        <v>0.91666666666666674</v>
      </c>
      <c r="M280" s="281">
        <f t="shared" si="87"/>
        <v>0.91666666666666674</v>
      </c>
      <c r="N280" s="281">
        <f t="shared" si="87"/>
        <v>0.91666666666666674</v>
      </c>
      <c r="O280" s="281">
        <f t="shared" si="87"/>
        <v>0.91666666666666674</v>
      </c>
      <c r="P280" s="281">
        <f t="shared" si="87"/>
        <v>0.91666666666666674</v>
      </c>
      <c r="Q280" s="281">
        <f t="shared" si="87"/>
        <v>0.91666666666666674</v>
      </c>
      <c r="R280" s="281">
        <f t="shared" si="87"/>
        <v>0.91666666666666674</v>
      </c>
      <c r="S280" s="281">
        <f t="shared" si="87"/>
        <v>0.91666666666666674</v>
      </c>
      <c r="T280" s="281">
        <f t="shared" si="87"/>
        <v>0.91666666666666674</v>
      </c>
      <c r="U280" s="281">
        <f t="shared" si="87"/>
        <v>0.91666666666666674</v>
      </c>
      <c r="V280" s="281">
        <f t="shared" si="87"/>
        <v>0.91666666666666674</v>
      </c>
      <c r="W280" s="281">
        <f t="shared" si="87"/>
        <v>0.91666666666666674</v>
      </c>
      <c r="X280" s="281">
        <f t="shared" si="88"/>
        <v>0.91666666666666674</v>
      </c>
      <c r="Y280" s="281">
        <f t="shared" si="88"/>
        <v>0.91666666666666674</v>
      </c>
      <c r="Z280" s="281">
        <f t="shared" si="88"/>
        <v>0.91666666666666674</v>
      </c>
      <c r="AA280" s="281">
        <f t="shared" si="88"/>
        <v>0.91666666666666674</v>
      </c>
      <c r="AB280" s="281">
        <f t="shared" si="88"/>
        <v>0.91666666666666674</v>
      </c>
      <c r="AC280" s="281">
        <f t="shared" si="88"/>
        <v>0.91666666666666674</v>
      </c>
      <c r="AD280" s="281">
        <f t="shared" si="88"/>
        <v>0.91666666666666674</v>
      </c>
      <c r="AE280" s="281">
        <f t="shared" si="88"/>
        <v>0.91666666666666674</v>
      </c>
      <c r="AF280" s="281">
        <f t="shared" si="88"/>
        <v>0.91666666666666674</v>
      </c>
      <c r="AG280" s="281">
        <f t="shared" si="88"/>
        <v>0.91666666666666674</v>
      </c>
      <c r="AH280" s="281">
        <f t="shared" si="88"/>
        <v>0.91666666666666674</v>
      </c>
      <c r="AI280" s="281">
        <f t="shared" si="88"/>
        <v>0.91666666666666674</v>
      </c>
    </row>
    <row r="281" spans="2:73" ht="15.75" hidden="1" thickTop="1" x14ac:dyDescent="0.25">
      <c r="B281" s="346"/>
      <c r="D281" s="142"/>
      <c r="E281" s="283" t="s">
        <v>206</v>
      </c>
      <c r="F281" s="143" t="s">
        <v>129</v>
      </c>
      <c r="G281" s="172">
        <f t="shared" si="67"/>
        <v>4.4921290826868033E-7</v>
      </c>
      <c r="H281" s="281">
        <f t="shared" si="87"/>
        <v>0.91666666666666674</v>
      </c>
      <c r="I281" s="281">
        <f t="shared" si="87"/>
        <v>0.91666666666666674</v>
      </c>
      <c r="J281" s="281">
        <f t="shared" si="87"/>
        <v>0.91666666666666674</v>
      </c>
      <c r="K281" s="281">
        <f t="shared" si="87"/>
        <v>0.91666666666666674</v>
      </c>
      <c r="L281" s="281">
        <f t="shared" si="87"/>
        <v>0.91666666666666674</v>
      </c>
      <c r="M281" s="281">
        <f t="shared" si="87"/>
        <v>0.91666666666666674</v>
      </c>
      <c r="N281" s="281">
        <f t="shared" si="87"/>
        <v>0.91666666666666674</v>
      </c>
      <c r="O281" s="281">
        <f t="shared" si="87"/>
        <v>0.91666666666666674</v>
      </c>
      <c r="P281" s="281">
        <f t="shared" si="87"/>
        <v>0.91666666666666674</v>
      </c>
      <c r="Q281" s="281">
        <f t="shared" si="87"/>
        <v>0.91666666666666674</v>
      </c>
      <c r="R281" s="281">
        <f t="shared" si="87"/>
        <v>0.91666666666666674</v>
      </c>
      <c r="S281" s="281">
        <f t="shared" si="87"/>
        <v>0.91666666666666674</v>
      </c>
      <c r="T281" s="281">
        <f t="shared" si="87"/>
        <v>0.91666666666666674</v>
      </c>
      <c r="U281" s="281">
        <f t="shared" si="87"/>
        <v>0.91666666666666674</v>
      </c>
      <c r="V281" s="281">
        <f t="shared" si="87"/>
        <v>0.91666666666666674</v>
      </c>
      <c r="W281" s="281">
        <f t="shared" si="87"/>
        <v>0.91666666666666674</v>
      </c>
      <c r="X281" s="281">
        <f t="shared" si="88"/>
        <v>0.91666666666666674</v>
      </c>
      <c r="Y281" s="281">
        <f t="shared" si="88"/>
        <v>0.91666666666666674</v>
      </c>
      <c r="Z281" s="281">
        <f t="shared" si="88"/>
        <v>0.91666666666666674</v>
      </c>
      <c r="AA281" s="281">
        <f t="shared" si="88"/>
        <v>0.91666666666666674</v>
      </c>
      <c r="AB281" s="281">
        <f t="shared" si="88"/>
        <v>0.91666666666666674</v>
      </c>
      <c r="AC281" s="281">
        <f t="shared" si="88"/>
        <v>0.91666666666666674</v>
      </c>
      <c r="AD281" s="281">
        <f t="shared" si="88"/>
        <v>0.91666666666666674</v>
      </c>
      <c r="AE281" s="281">
        <f t="shared" si="88"/>
        <v>0.91666666666666674</v>
      </c>
      <c r="AF281" s="281">
        <f t="shared" si="88"/>
        <v>0.91666666666666674</v>
      </c>
      <c r="AG281" s="281">
        <f t="shared" si="88"/>
        <v>0.91666666666666674</v>
      </c>
      <c r="AH281" s="281">
        <f t="shared" si="88"/>
        <v>0.91666666666666674</v>
      </c>
      <c r="AI281" s="281">
        <f t="shared" si="88"/>
        <v>0.91666666666666674</v>
      </c>
    </row>
    <row r="282" spans="2:73" ht="15.75" hidden="1" thickTop="1" x14ac:dyDescent="0.25">
      <c r="B282" s="346"/>
      <c r="D282" s="256"/>
      <c r="E282" s="280" t="s">
        <v>208</v>
      </c>
      <c r="F282" s="143" t="s">
        <v>128</v>
      </c>
      <c r="G282" s="172">
        <f t="shared" si="67"/>
        <v>7.5599232630713801E-7</v>
      </c>
      <c r="H282" s="281">
        <f t="shared" ref="H282:W284" si="89">G194*4+G200</f>
        <v>1</v>
      </c>
      <c r="I282" s="281">
        <f t="shared" si="89"/>
        <v>1</v>
      </c>
      <c r="J282" s="281">
        <f t="shared" si="89"/>
        <v>1</v>
      </c>
      <c r="K282" s="281">
        <f t="shared" si="89"/>
        <v>1</v>
      </c>
      <c r="L282" s="281">
        <f t="shared" si="89"/>
        <v>1</v>
      </c>
      <c r="M282" s="281">
        <f t="shared" si="89"/>
        <v>1</v>
      </c>
      <c r="N282" s="281">
        <f t="shared" si="89"/>
        <v>1</v>
      </c>
      <c r="O282" s="281">
        <f t="shared" si="89"/>
        <v>1</v>
      </c>
      <c r="P282" s="281">
        <f t="shared" si="89"/>
        <v>1</v>
      </c>
      <c r="Q282" s="281">
        <f t="shared" si="89"/>
        <v>1</v>
      </c>
      <c r="R282" s="281">
        <f t="shared" si="89"/>
        <v>1</v>
      </c>
      <c r="S282" s="281">
        <f t="shared" si="89"/>
        <v>1</v>
      </c>
      <c r="T282" s="281">
        <f t="shared" si="89"/>
        <v>1</v>
      </c>
      <c r="U282" s="281">
        <f t="shared" si="89"/>
        <v>1</v>
      </c>
      <c r="V282" s="281">
        <f t="shared" si="89"/>
        <v>1</v>
      </c>
      <c r="W282" s="281">
        <f t="shared" si="89"/>
        <v>1</v>
      </c>
      <c r="X282" s="281">
        <f t="shared" ref="X282:AI284" si="90">W194*4+W200</f>
        <v>1</v>
      </c>
      <c r="Y282" s="281">
        <f t="shared" si="90"/>
        <v>1</v>
      </c>
      <c r="Z282" s="281">
        <f t="shared" si="90"/>
        <v>1</v>
      </c>
      <c r="AA282" s="281">
        <f t="shared" si="90"/>
        <v>1</v>
      </c>
      <c r="AB282" s="281">
        <f t="shared" si="90"/>
        <v>1</v>
      </c>
      <c r="AC282" s="281">
        <f t="shared" si="90"/>
        <v>1</v>
      </c>
      <c r="AD282" s="281">
        <f t="shared" si="90"/>
        <v>1</v>
      </c>
      <c r="AE282" s="281">
        <f t="shared" si="90"/>
        <v>1</v>
      </c>
      <c r="AF282" s="281">
        <f t="shared" si="90"/>
        <v>1</v>
      </c>
      <c r="AG282" s="281">
        <f t="shared" si="90"/>
        <v>1</v>
      </c>
      <c r="AH282" s="281">
        <f t="shared" si="90"/>
        <v>1</v>
      </c>
      <c r="AI282" s="281">
        <f t="shared" si="90"/>
        <v>1</v>
      </c>
      <c r="AO282" s="257"/>
      <c r="AP282" s="257"/>
      <c r="AQ282" s="257"/>
      <c r="AR282" s="257"/>
      <c r="AS282" s="257"/>
      <c r="AT282" s="257"/>
      <c r="AU282" s="257"/>
      <c r="AV282" s="257"/>
      <c r="AW282" s="257"/>
      <c r="AX282" s="257"/>
      <c r="AY282" s="257"/>
      <c r="AZ282" s="257"/>
      <c r="BA282" s="257"/>
      <c r="BB282" s="257"/>
      <c r="BC282" s="257"/>
      <c r="BD282" s="257"/>
      <c r="BE282" s="257"/>
      <c r="BF282" s="257"/>
      <c r="BG282" s="257"/>
      <c r="BH282" s="257"/>
      <c r="BI282" s="257"/>
      <c r="BJ282" s="257"/>
      <c r="BK282" s="257"/>
      <c r="BL282" s="257"/>
      <c r="BM282" s="257"/>
      <c r="BN282" s="257"/>
      <c r="BO282" s="257"/>
      <c r="BP282" s="257"/>
      <c r="BQ282" s="257"/>
      <c r="BR282" s="257"/>
      <c r="BS282" s="257"/>
      <c r="BT282" s="257"/>
      <c r="BU282" s="257"/>
    </row>
    <row r="283" spans="2:73" ht="15.75" hidden="1" thickTop="1" x14ac:dyDescent="0.25">
      <c r="B283" s="346"/>
      <c r="D283" s="256"/>
      <c r="E283" s="280" t="s">
        <v>208</v>
      </c>
      <c r="F283" s="143" t="s">
        <v>22</v>
      </c>
      <c r="G283" s="172">
        <f t="shared" si="67"/>
        <v>7.5599232630713801E-7</v>
      </c>
      <c r="H283" s="281">
        <f t="shared" si="89"/>
        <v>1.4166666666666667</v>
      </c>
      <c r="I283" s="281">
        <f t="shared" si="89"/>
        <v>1.4166666666666667</v>
      </c>
      <c r="J283" s="281">
        <f t="shared" si="89"/>
        <v>1.4166666666666667</v>
      </c>
      <c r="K283" s="281">
        <f t="shared" si="89"/>
        <v>1.4166666666666667</v>
      </c>
      <c r="L283" s="281">
        <f t="shared" si="89"/>
        <v>1.4166666666666667</v>
      </c>
      <c r="M283" s="281">
        <f t="shared" si="89"/>
        <v>1.4166666666666667</v>
      </c>
      <c r="N283" s="281">
        <f t="shared" si="89"/>
        <v>1.4166666666666667</v>
      </c>
      <c r="O283" s="281">
        <f t="shared" si="89"/>
        <v>1.4166666666666667</v>
      </c>
      <c r="P283" s="281">
        <f t="shared" si="89"/>
        <v>1.4166666666666667</v>
      </c>
      <c r="Q283" s="281">
        <f t="shared" si="89"/>
        <v>1.4166666666666667</v>
      </c>
      <c r="R283" s="281">
        <f t="shared" si="89"/>
        <v>1.4166666666666667</v>
      </c>
      <c r="S283" s="281">
        <f t="shared" si="89"/>
        <v>1.4166666666666667</v>
      </c>
      <c r="T283" s="281">
        <f t="shared" si="89"/>
        <v>1.4166666666666667</v>
      </c>
      <c r="U283" s="281">
        <f t="shared" si="89"/>
        <v>1.4166666666666667</v>
      </c>
      <c r="V283" s="281">
        <f t="shared" si="89"/>
        <v>1.4166666666666667</v>
      </c>
      <c r="W283" s="281">
        <f t="shared" si="89"/>
        <v>1.4166666666666667</v>
      </c>
      <c r="X283" s="281">
        <f t="shared" si="90"/>
        <v>1.4166666666666667</v>
      </c>
      <c r="Y283" s="281">
        <f t="shared" si="90"/>
        <v>1.4166666666666667</v>
      </c>
      <c r="Z283" s="281">
        <f t="shared" si="90"/>
        <v>1.4166666666666667</v>
      </c>
      <c r="AA283" s="281">
        <f t="shared" si="90"/>
        <v>1.4166666666666667</v>
      </c>
      <c r="AB283" s="281">
        <f t="shared" si="90"/>
        <v>1.4166666666666667</v>
      </c>
      <c r="AC283" s="281">
        <f t="shared" si="90"/>
        <v>1.4166666666666667</v>
      </c>
      <c r="AD283" s="281">
        <f t="shared" si="90"/>
        <v>1.4166666666666667</v>
      </c>
      <c r="AE283" s="281">
        <f t="shared" si="90"/>
        <v>1.4166666666666667</v>
      </c>
      <c r="AF283" s="281">
        <f t="shared" si="90"/>
        <v>1.4166666666666667</v>
      </c>
      <c r="AG283" s="281">
        <f t="shared" si="90"/>
        <v>1.4166666666666667</v>
      </c>
      <c r="AH283" s="281">
        <f t="shared" si="90"/>
        <v>1.4166666666666667</v>
      </c>
      <c r="AI283" s="281">
        <f t="shared" si="90"/>
        <v>1.4166666666666667</v>
      </c>
      <c r="AO283" s="257"/>
      <c r="AP283" s="257"/>
      <c r="AQ283" s="257"/>
      <c r="AR283" s="257"/>
      <c r="AS283" s="257"/>
      <c r="AT283" s="257"/>
      <c r="AU283" s="257"/>
      <c r="AV283" s="257"/>
      <c r="AW283" s="257"/>
      <c r="AX283" s="257"/>
      <c r="AY283" s="257"/>
      <c r="AZ283" s="257"/>
      <c r="BA283" s="257"/>
      <c r="BB283" s="257"/>
      <c r="BC283" s="257"/>
      <c r="BD283" s="257"/>
      <c r="BE283" s="257"/>
      <c r="BF283" s="257"/>
      <c r="BG283" s="257"/>
      <c r="BH283" s="257"/>
      <c r="BI283" s="257"/>
      <c r="BJ283" s="257"/>
      <c r="BK283" s="257"/>
      <c r="BL283" s="257"/>
      <c r="BM283" s="257"/>
      <c r="BN283" s="257"/>
      <c r="BO283" s="257"/>
      <c r="BP283" s="257"/>
      <c r="BQ283" s="257"/>
      <c r="BR283" s="257"/>
      <c r="BS283" s="257"/>
      <c r="BT283" s="257"/>
      <c r="BU283" s="257"/>
    </row>
    <row r="284" spans="2:73" ht="15.75" hidden="1" thickTop="1" x14ac:dyDescent="0.25">
      <c r="B284" s="346"/>
      <c r="D284" s="256"/>
      <c r="E284" s="280" t="s">
        <v>208</v>
      </c>
      <c r="F284" s="143" t="s">
        <v>129</v>
      </c>
      <c r="G284" s="172">
        <f t="shared" si="67"/>
        <v>183.25199485180093</v>
      </c>
      <c r="H284" s="281">
        <f t="shared" si="89"/>
        <v>1.4166666666666667</v>
      </c>
      <c r="I284" s="281">
        <f t="shared" si="89"/>
        <v>1.4166666666666667</v>
      </c>
      <c r="J284" s="281">
        <f t="shared" si="89"/>
        <v>1.4166666666666667</v>
      </c>
      <c r="K284" s="281">
        <f t="shared" si="89"/>
        <v>1.4166666666666667</v>
      </c>
      <c r="L284" s="281">
        <f t="shared" si="89"/>
        <v>1.4166666666666667</v>
      </c>
      <c r="M284" s="281">
        <f t="shared" si="89"/>
        <v>1.4166666666666667</v>
      </c>
      <c r="N284" s="281">
        <f t="shared" si="89"/>
        <v>1.4166666666666667</v>
      </c>
      <c r="O284" s="281">
        <f t="shared" si="89"/>
        <v>1.4166666666666667</v>
      </c>
      <c r="P284" s="281">
        <f t="shared" si="89"/>
        <v>1.4166666666666667</v>
      </c>
      <c r="Q284" s="281">
        <f t="shared" si="89"/>
        <v>1.4166666666666667</v>
      </c>
      <c r="R284" s="281">
        <f t="shared" si="89"/>
        <v>1.4166666666666667</v>
      </c>
      <c r="S284" s="281">
        <f t="shared" si="89"/>
        <v>1.4166666666666667</v>
      </c>
      <c r="T284" s="281">
        <f t="shared" si="89"/>
        <v>1.4166666666666667</v>
      </c>
      <c r="U284" s="281">
        <f t="shared" si="89"/>
        <v>1.4166666666666667</v>
      </c>
      <c r="V284" s="281">
        <f t="shared" si="89"/>
        <v>1.4166666666666667</v>
      </c>
      <c r="W284" s="281">
        <f t="shared" si="89"/>
        <v>1.4166666666666667</v>
      </c>
      <c r="X284" s="281">
        <f t="shared" si="90"/>
        <v>1.4166666666666667</v>
      </c>
      <c r="Y284" s="281">
        <f t="shared" si="90"/>
        <v>1.4166666666666667</v>
      </c>
      <c r="Z284" s="281">
        <f t="shared" si="90"/>
        <v>1.4166666666666667</v>
      </c>
      <c r="AA284" s="281">
        <f t="shared" si="90"/>
        <v>1.4166666666666667</v>
      </c>
      <c r="AB284" s="281">
        <f t="shared" si="90"/>
        <v>1.4166666666666667</v>
      </c>
      <c r="AC284" s="281">
        <f t="shared" si="90"/>
        <v>1.4166666666666667</v>
      </c>
      <c r="AD284" s="281">
        <f t="shared" si="90"/>
        <v>1.4166666666666667</v>
      </c>
      <c r="AE284" s="281">
        <f t="shared" si="90"/>
        <v>1.4166666666666667</v>
      </c>
      <c r="AF284" s="281">
        <f t="shared" si="90"/>
        <v>1.4166666666666667</v>
      </c>
      <c r="AG284" s="281">
        <f t="shared" si="90"/>
        <v>1.4166666666666667</v>
      </c>
      <c r="AH284" s="281">
        <f t="shared" si="90"/>
        <v>1.4166666666666667</v>
      </c>
      <c r="AI284" s="281">
        <f t="shared" si="90"/>
        <v>1.4166666666666667</v>
      </c>
      <c r="AO284" s="257"/>
      <c r="AP284" s="257"/>
      <c r="AQ284" s="257"/>
      <c r="AR284" s="257"/>
      <c r="AS284" s="257"/>
      <c r="AT284" s="257"/>
      <c r="AU284" s="257"/>
      <c r="AV284" s="257"/>
      <c r="AW284" s="257"/>
      <c r="AX284" s="257"/>
      <c r="AY284" s="257"/>
      <c r="AZ284" s="257"/>
      <c r="BA284" s="257"/>
      <c r="BB284" s="257"/>
      <c r="BC284" s="257"/>
      <c r="BD284" s="257"/>
      <c r="BE284" s="257"/>
      <c r="BF284" s="257"/>
      <c r="BG284" s="257"/>
      <c r="BH284" s="257"/>
      <c r="BI284" s="257"/>
      <c r="BJ284" s="257"/>
      <c r="BK284" s="257"/>
      <c r="BL284" s="257"/>
      <c r="BM284" s="257"/>
      <c r="BN284" s="257"/>
      <c r="BO284" s="257"/>
      <c r="BP284" s="257"/>
      <c r="BQ284" s="257"/>
      <c r="BR284" s="257"/>
      <c r="BS284" s="257"/>
      <c r="BT284" s="257"/>
      <c r="BU284" s="257"/>
    </row>
    <row r="285" spans="2:73" ht="15.75" hidden="1" thickTop="1" x14ac:dyDescent="0.25">
      <c r="B285" s="346"/>
      <c r="D285" s="256"/>
      <c r="E285" s="280" t="s">
        <v>210</v>
      </c>
      <c r="F285" s="143" t="s">
        <v>128</v>
      </c>
      <c r="G285" s="172">
        <f t="shared" si="67"/>
        <v>257.61510460667722</v>
      </c>
      <c r="H285" s="281">
        <f t="shared" ref="H285:W287" si="91">G194*6+G200</f>
        <v>1.3333333333333333</v>
      </c>
      <c r="I285" s="281">
        <f t="shared" si="91"/>
        <v>1.3333333333333333</v>
      </c>
      <c r="J285" s="281">
        <f t="shared" si="91"/>
        <v>1.3333333333333333</v>
      </c>
      <c r="K285" s="281">
        <f t="shared" si="91"/>
        <v>1.3333333333333333</v>
      </c>
      <c r="L285" s="281">
        <f t="shared" si="91"/>
        <v>1.3333333333333333</v>
      </c>
      <c r="M285" s="281">
        <f t="shared" si="91"/>
        <v>1.3333333333333333</v>
      </c>
      <c r="N285" s="281">
        <f t="shared" si="91"/>
        <v>1.3333333333333333</v>
      </c>
      <c r="O285" s="281">
        <f t="shared" si="91"/>
        <v>1.3333333333333333</v>
      </c>
      <c r="P285" s="281">
        <f t="shared" si="91"/>
        <v>1.3333333333333333</v>
      </c>
      <c r="Q285" s="281">
        <f t="shared" si="91"/>
        <v>1.3333333333333333</v>
      </c>
      <c r="R285" s="281">
        <f t="shared" si="91"/>
        <v>1.3333333333333333</v>
      </c>
      <c r="S285" s="281">
        <f t="shared" si="91"/>
        <v>1.3333333333333333</v>
      </c>
      <c r="T285" s="281">
        <f t="shared" si="91"/>
        <v>1.3333333333333333</v>
      </c>
      <c r="U285" s="281">
        <f t="shared" si="91"/>
        <v>1.3333333333333333</v>
      </c>
      <c r="V285" s="281">
        <f t="shared" si="91"/>
        <v>1.3333333333333333</v>
      </c>
      <c r="W285" s="281">
        <f t="shared" si="91"/>
        <v>1.3333333333333333</v>
      </c>
      <c r="X285" s="281">
        <f t="shared" ref="X285:AI287" si="92">W194*6+W200</f>
        <v>1.3333333333333333</v>
      </c>
      <c r="Y285" s="281">
        <f t="shared" si="92"/>
        <v>1.3333333333333333</v>
      </c>
      <c r="Z285" s="281">
        <f t="shared" si="92"/>
        <v>1.3333333333333333</v>
      </c>
      <c r="AA285" s="281">
        <f t="shared" si="92"/>
        <v>1.3333333333333333</v>
      </c>
      <c r="AB285" s="281">
        <f t="shared" si="92"/>
        <v>1.3333333333333333</v>
      </c>
      <c r="AC285" s="281">
        <f t="shared" si="92"/>
        <v>1.3333333333333333</v>
      </c>
      <c r="AD285" s="281">
        <f t="shared" si="92"/>
        <v>1.3333333333333333</v>
      </c>
      <c r="AE285" s="281">
        <f t="shared" si="92"/>
        <v>1.3333333333333333</v>
      </c>
      <c r="AF285" s="281">
        <f t="shared" si="92"/>
        <v>1.3333333333333333</v>
      </c>
      <c r="AG285" s="281">
        <f t="shared" si="92"/>
        <v>1.3333333333333333</v>
      </c>
      <c r="AH285" s="281">
        <f t="shared" si="92"/>
        <v>1.3333333333333333</v>
      </c>
      <c r="AI285" s="281">
        <f t="shared" si="92"/>
        <v>1.3333333333333333</v>
      </c>
      <c r="AO285" s="257"/>
      <c r="AP285" s="257"/>
      <c r="AQ285" s="257"/>
      <c r="AR285" s="257"/>
      <c r="AS285" s="257"/>
      <c r="AT285" s="257"/>
      <c r="AU285" s="257"/>
      <c r="AV285" s="257"/>
      <c r="AW285" s="257"/>
      <c r="AX285" s="257"/>
      <c r="AY285" s="257"/>
      <c r="AZ285" s="257"/>
      <c r="BA285" s="257"/>
      <c r="BB285" s="257"/>
      <c r="BC285" s="257"/>
      <c r="BD285" s="257"/>
      <c r="BE285" s="257"/>
      <c r="BF285" s="257"/>
      <c r="BG285" s="257"/>
      <c r="BH285" s="257"/>
      <c r="BI285" s="257"/>
      <c r="BJ285" s="257"/>
      <c r="BK285" s="257"/>
      <c r="BL285" s="257"/>
      <c r="BM285" s="257"/>
      <c r="BN285" s="257"/>
      <c r="BO285" s="257"/>
      <c r="BP285" s="257"/>
      <c r="BQ285" s="257"/>
      <c r="BR285" s="257"/>
      <c r="BS285" s="257"/>
      <c r="BT285" s="257"/>
      <c r="BU285" s="257"/>
    </row>
    <row r="286" spans="2:73" ht="15.75" hidden="1" thickTop="1" x14ac:dyDescent="0.25">
      <c r="B286" s="346"/>
      <c r="D286" s="256"/>
      <c r="E286" s="280" t="s">
        <v>210</v>
      </c>
      <c r="F286" s="143" t="s">
        <v>22</v>
      </c>
      <c r="G286" s="172">
        <f t="shared" si="67"/>
        <v>257.61510460667722</v>
      </c>
      <c r="H286" s="281">
        <f t="shared" si="91"/>
        <v>1.9166666666666667</v>
      </c>
      <c r="I286" s="281">
        <f t="shared" si="91"/>
        <v>1.9166666666666667</v>
      </c>
      <c r="J286" s="281">
        <f t="shared" si="91"/>
        <v>1.9166666666666667</v>
      </c>
      <c r="K286" s="281">
        <f t="shared" si="91"/>
        <v>1.9166666666666667</v>
      </c>
      <c r="L286" s="281">
        <f t="shared" si="91"/>
        <v>1.9166666666666667</v>
      </c>
      <c r="M286" s="281">
        <f t="shared" si="91"/>
        <v>1.9166666666666667</v>
      </c>
      <c r="N286" s="281">
        <f t="shared" si="91"/>
        <v>1.9166666666666667</v>
      </c>
      <c r="O286" s="281">
        <f t="shared" si="91"/>
        <v>1.9166666666666667</v>
      </c>
      <c r="P286" s="281">
        <f t="shared" si="91"/>
        <v>1.9166666666666667</v>
      </c>
      <c r="Q286" s="281">
        <f t="shared" si="91"/>
        <v>1.9166666666666667</v>
      </c>
      <c r="R286" s="281">
        <f t="shared" si="91"/>
        <v>1.9166666666666667</v>
      </c>
      <c r="S286" s="281">
        <f t="shared" si="91"/>
        <v>1.9166666666666667</v>
      </c>
      <c r="T286" s="281">
        <f t="shared" si="91"/>
        <v>1.9166666666666667</v>
      </c>
      <c r="U286" s="281">
        <f t="shared" si="91"/>
        <v>1.9166666666666667</v>
      </c>
      <c r="V286" s="281">
        <f t="shared" si="91"/>
        <v>1.9166666666666667</v>
      </c>
      <c r="W286" s="281">
        <f t="shared" si="91"/>
        <v>1.9166666666666667</v>
      </c>
      <c r="X286" s="281">
        <f t="shared" si="92"/>
        <v>1.9166666666666667</v>
      </c>
      <c r="Y286" s="281">
        <f t="shared" si="92"/>
        <v>1.9166666666666667</v>
      </c>
      <c r="Z286" s="281">
        <f t="shared" si="92"/>
        <v>1.9166666666666667</v>
      </c>
      <c r="AA286" s="281">
        <f t="shared" si="92"/>
        <v>1.9166666666666667</v>
      </c>
      <c r="AB286" s="281">
        <f t="shared" si="92"/>
        <v>1.9166666666666667</v>
      </c>
      <c r="AC286" s="281">
        <f t="shared" si="92"/>
        <v>1.9166666666666667</v>
      </c>
      <c r="AD286" s="281">
        <f t="shared" si="92"/>
        <v>1.9166666666666667</v>
      </c>
      <c r="AE286" s="281">
        <f t="shared" si="92"/>
        <v>1.9166666666666667</v>
      </c>
      <c r="AF286" s="281">
        <f t="shared" si="92"/>
        <v>1.9166666666666667</v>
      </c>
      <c r="AG286" s="281">
        <f t="shared" si="92"/>
        <v>1.9166666666666667</v>
      </c>
      <c r="AH286" s="281">
        <f t="shared" si="92"/>
        <v>1.9166666666666667</v>
      </c>
      <c r="AI286" s="281">
        <f t="shared" si="92"/>
        <v>1.9166666666666667</v>
      </c>
      <c r="AO286" s="257"/>
      <c r="AP286" s="257"/>
      <c r="AQ286" s="257"/>
      <c r="AR286" s="257"/>
      <c r="AS286" s="257"/>
      <c r="AT286" s="257"/>
      <c r="AU286" s="257"/>
      <c r="AV286" s="257"/>
      <c r="AW286" s="257"/>
      <c r="AX286" s="257"/>
      <c r="AY286" s="257"/>
      <c r="AZ286" s="257"/>
      <c r="BA286" s="257"/>
      <c r="BB286" s="257"/>
      <c r="BC286" s="257"/>
      <c r="BD286" s="257"/>
      <c r="BE286" s="257"/>
      <c r="BF286" s="257"/>
      <c r="BG286" s="257"/>
      <c r="BH286" s="257"/>
      <c r="BI286" s="257"/>
      <c r="BJ286" s="257"/>
      <c r="BK286" s="257"/>
      <c r="BL286" s="257"/>
      <c r="BM286" s="257"/>
      <c r="BN286" s="257"/>
      <c r="BO286" s="257"/>
      <c r="BP286" s="257"/>
      <c r="BQ286" s="257"/>
      <c r="BR286" s="257"/>
      <c r="BS286" s="257"/>
      <c r="BT286" s="257"/>
      <c r="BU286" s="257"/>
    </row>
    <row r="287" spans="2:73" ht="15.75" hidden="1" thickTop="1" x14ac:dyDescent="0.25">
      <c r="B287" s="346"/>
      <c r="D287" s="256"/>
      <c r="E287" s="280" t="s">
        <v>210</v>
      </c>
      <c r="F287" s="143" t="s">
        <v>129</v>
      </c>
      <c r="G287" s="172">
        <f t="shared" si="67"/>
        <v>62445715624.829712</v>
      </c>
      <c r="H287" s="281">
        <f t="shared" si="91"/>
        <v>1.9166666666666667</v>
      </c>
      <c r="I287" s="281">
        <f t="shared" si="91"/>
        <v>1.9166666666666667</v>
      </c>
      <c r="J287" s="281">
        <f t="shared" si="91"/>
        <v>1.9166666666666667</v>
      </c>
      <c r="K287" s="281">
        <f t="shared" si="91"/>
        <v>1.9166666666666667</v>
      </c>
      <c r="L287" s="281">
        <f t="shared" si="91"/>
        <v>1.9166666666666667</v>
      </c>
      <c r="M287" s="281">
        <f t="shared" si="91"/>
        <v>1.9166666666666667</v>
      </c>
      <c r="N287" s="281">
        <f t="shared" si="91"/>
        <v>1.9166666666666667</v>
      </c>
      <c r="O287" s="281">
        <f t="shared" si="91"/>
        <v>1.9166666666666667</v>
      </c>
      <c r="P287" s="281">
        <f t="shared" si="91"/>
        <v>1.9166666666666667</v>
      </c>
      <c r="Q287" s="281">
        <f t="shared" si="91"/>
        <v>1.9166666666666667</v>
      </c>
      <c r="R287" s="281">
        <f t="shared" si="91"/>
        <v>1.9166666666666667</v>
      </c>
      <c r="S287" s="281">
        <f t="shared" si="91"/>
        <v>1.9166666666666667</v>
      </c>
      <c r="T287" s="281">
        <f t="shared" si="91"/>
        <v>1.9166666666666667</v>
      </c>
      <c r="U287" s="281">
        <f t="shared" si="91"/>
        <v>1.9166666666666667</v>
      </c>
      <c r="V287" s="281">
        <f t="shared" si="91"/>
        <v>1.9166666666666667</v>
      </c>
      <c r="W287" s="281">
        <f t="shared" si="91"/>
        <v>1.9166666666666667</v>
      </c>
      <c r="X287" s="281">
        <f t="shared" si="92"/>
        <v>1.9166666666666667</v>
      </c>
      <c r="Y287" s="281">
        <f t="shared" si="92"/>
        <v>1.9166666666666667</v>
      </c>
      <c r="Z287" s="281">
        <f t="shared" si="92"/>
        <v>1.9166666666666667</v>
      </c>
      <c r="AA287" s="281">
        <f t="shared" si="92"/>
        <v>1.9166666666666667</v>
      </c>
      <c r="AB287" s="281">
        <f t="shared" si="92"/>
        <v>1.9166666666666667</v>
      </c>
      <c r="AC287" s="281">
        <f t="shared" si="92"/>
        <v>1.9166666666666667</v>
      </c>
      <c r="AD287" s="281">
        <f t="shared" si="92"/>
        <v>1.9166666666666667</v>
      </c>
      <c r="AE287" s="281">
        <f t="shared" si="92"/>
        <v>1.9166666666666667</v>
      </c>
      <c r="AF287" s="281">
        <f t="shared" si="92"/>
        <v>1.9166666666666667</v>
      </c>
      <c r="AG287" s="281">
        <f t="shared" si="92"/>
        <v>1.9166666666666667</v>
      </c>
      <c r="AH287" s="281">
        <f t="shared" si="92"/>
        <v>1.9166666666666667</v>
      </c>
      <c r="AI287" s="281">
        <f t="shared" si="92"/>
        <v>1.9166666666666667</v>
      </c>
      <c r="AO287" s="257"/>
      <c r="AP287" s="257"/>
      <c r="AQ287" s="257"/>
      <c r="AR287" s="257"/>
      <c r="AS287" s="257"/>
      <c r="AT287" s="257"/>
      <c r="AU287" s="257"/>
      <c r="AV287" s="257"/>
      <c r="AW287" s="257"/>
      <c r="AX287" s="257"/>
      <c r="AY287" s="257"/>
      <c r="AZ287" s="257"/>
      <c r="BA287" s="257"/>
      <c r="BB287" s="257"/>
      <c r="BC287" s="257"/>
      <c r="BD287" s="257"/>
      <c r="BE287" s="257"/>
      <c r="BF287" s="257"/>
      <c r="BG287" s="257"/>
      <c r="BH287" s="257"/>
      <c r="BI287" s="257"/>
      <c r="BJ287" s="257"/>
      <c r="BK287" s="257"/>
      <c r="BL287" s="257"/>
      <c r="BM287" s="257"/>
      <c r="BN287" s="257"/>
      <c r="BO287" s="257"/>
      <c r="BP287" s="257"/>
      <c r="BQ287" s="257"/>
      <c r="BR287" s="257"/>
      <c r="BS287" s="257"/>
      <c r="BT287" s="257"/>
      <c r="BU287" s="257"/>
    </row>
    <row r="288" spans="2:73" ht="15.75" hidden="1" thickTop="1" x14ac:dyDescent="0.25">
      <c r="B288" s="346"/>
      <c r="D288" s="256"/>
      <c r="E288" s="280" t="s">
        <v>212</v>
      </c>
      <c r="F288" s="143" t="s">
        <v>128</v>
      </c>
      <c r="G288" s="172">
        <f t="shared" si="67"/>
        <v>80471279816.109833</v>
      </c>
      <c r="H288" s="281">
        <f t="shared" ref="H288:W290" si="93">G194*8+G200</f>
        <v>1.6666666666666665</v>
      </c>
      <c r="I288" s="281">
        <f t="shared" si="93"/>
        <v>1.6666666666666665</v>
      </c>
      <c r="J288" s="281">
        <f t="shared" si="93"/>
        <v>1.6666666666666665</v>
      </c>
      <c r="K288" s="281">
        <f t="shared" si="93"/>
        <v>1.6666666666666665</v>
      </c>
      <c r="L288" s="281">
        <f t="shared" si="93"/>
        <v>1.6666666666666665</v>
      </c>
      <c r="M288" s="281">
        <f t="shared" si="93"/>
        <v>1.6666666666666665</v>
      </c>
      <c r="N288" s="281">
        <f t="shared" si="93"/>
        <v>1.6666666666666665</v>
      </c>
      <c r="O288" s="281">
        <f t="shared" si="93"/>
        <v>1.6666666666666665</v>
      </c>
      <c r="P288" s="281">
        <f t="shared" si="93"/>
        <v>1.6666666666666665</v>
      </c>
      <c r="Q288" s="281">
        <f t="shared" si="93"/>
        <v>1.6666666666666665</v>
      </c>
      <c r="R288" s="281">
        <f t="shared" si="93"/>
        <v>1.6666666666666665</v>
      </c>
      <c r="S288" s="281">
        <f t="shared" si="93"/>
        <v>1.6666666666666665</v>
      </c>
      <c r="T288" s="281">
        <f t="shared" si="93"/>
        <v>1.6666666666666665</v>
      </c>
      <c r="U288" s="281">
        <f t="shared" si="93"/>
        <v>1.6666666666666665</v>
      </c>
      <c r="V288" s="281">
        <f t="shared" si="93"/>
        <v>1.6666666666666665</v>
      </c>
      <c r="W288" s="281">
        <f t="shared" si="93"/>
        <v>1.6666666666666665</v>
      </c>
      <c r="X288" s="281">
        <f t="shared" ref="X288:AI290" si="94">W194*8+W200</f>
        <v>1.6666666666666665</v>
      </c>
      <c r="Y288" s="281">
        <f t="shared" si="94"/>
        <v>1.6666666666666665</v>
      </c>
      <c r="Z288" s="281">
        <f t="shared" si="94"/>
        <v>1.6666666666666665</v>
      </c>
      <c r="AA288" s="281">
        <f t="shared" si="94"/>
        <v>1.6666666666666665</v>
      </c>
      <c r="AB288" s="281">
        <f t="shared" si="94"/>
        <v>1.6666666666666665</v>
      </c>
      <c r="AC288" s="281">
        <f t="shared" si="94"/>
        <v>1.6666666666666665</v>
      </c>
      <c r="AD288" s="281">
        <f t="shared" si="94"/>
        <v>1.6666666666666665</v>
      </c>
      <c r="AE288" s="281">
        <f t="shared" si="94"/>
        <v>1.6666666666666665</v>
      </c>
      <c r="AF288" s="281">
        <f t="shared" si="94"/>
        <v>1.6666666666666665</v>
      </c>
      <c r="AG288" s="281">
        <f t="shared" si="94"/>
        <v>1.6666666666666665</v>
      </c>
      <c r="AH288" s="281">
        <f t="shared" si="94"/>
        <v>1.6666666666666665</v>
      </c>
      <c r="AI288" s="281">
        <f t="shared" si="94"/>
        <v>1.6666666666666665</v>
      </c>
      <c r="AO288" s="257"/>
      <c r="AP288" s="257"/>
      <c r="AQ288" s="257"/>
      <c r="AR288" s="257"/>
      <c r="AS288" s="257"/>
      <c r="AT288" s="257"/>
      <c r="AU288" s="257"/>
      <c r="AV288" s="257"/>
      <c r="AW288" s="257"/>
      <c r="AX288" s="257"/>
      <c r="AY288" s="257"/>
      <c r="AZ288" s="257"/>
      <c r="BA288" s="257"/>
      <c r="BB288" s="257"/>
      <c r="BC288" s="257"/>
      <c r="BD288" s="257"/>
      <c r="BE288" s="257"/>
      <c r="BF288" s="257"/>
      <c r="BG288" s="257"/>
      <c r="BH288" s="257"/>
      <c r="BI288" s="257"/>
      <c r="BJ288" s="257"/>
      <c r="BK288" s="257"/>
      <c r="BL288" s="257"/>
      <c r="BM288" s="257"/>
      <c r="BN288" s="257"/>
      <c r="BO288" s="257"/>
      <c r="BP288" s="257"/>
      <c r="BQ288" s="257"/>
      <c r="BR288" s="257"/>
      <c r="BS288" s="257"/>
      <c r="BT288" s="257"/>
      <c r="BU288" s="257"/>
    </row>
    <row r="289" spans="2:73" ht="15.75" hidden="1" thickTop="1" x14ac:dyDescent="0.25">
      <c r="B289" s="346"/>
      <c r="D289" s="256"/>
      <c r="E289" s="280" t="s">
        <v>212</v>
      </c>
      <c r="F289" s="143" t="s">
        <v>22</v>
      </c>
      <c r="G289" s="172">
        <f t="shared" si="67"/>
        <v>80471279816.109833</v>
      </c>
      <c r="H289" s="281">
        <f t="shared" si="93"/>
        <v>2.4166666666666665</v>
      </c>
      <c r="I289" s="281">
        <f t="shared" si="93"/>
        <v>2.4166666666666665</v>
      </c>
      <c r="J289" s="281">
        <f t="shared" si="93"/>
        <v>2.4166666666666665</v>
      </c>
      <c r="K289" s="281">
        <f t="shared" si="93"/>
        <v>2.4166666666666665</v>
      </c>
      <c r="L289" s="281">
        <f t="shared" si="93"/>
        <v>2.4166666666666665</v>
      </c>
      <c r="M289" s="281">
        <f t="shared" si="93"/>
        <v>2.4166666666666665</v>
      </c>
      <c r="N289" s="281">
        <f t="shared" si="93"/>
        <v>2.4166666666666665</v>
      </c>
      <c r="O289" s="281">
        <f t="shared" si="93"/>
        <v>2.4166666666666665</v>
      </c>
      <c r="P289" s="281">
        <f t="shared" si="93"/>
        <v>2.4166666666666665</v>
      </c>
      <c r="Q289" s="281">
        <f t="shared" si="93"/>
        <v>2.4166666666666665</v>
      </c>
      <c r="R289" s="281">
        <f t="shared" si="93"/>
        <v>2.4166666666666665</v>
      </c>
      <c r="S289" s="281">
        <f t="shared" si="93"/>
        <v>2.4166666666666665</v>
      </c>
      <c r="T289" s="281">
        <f t="shared" si="93"/>
        <v>2.4166666666666665</v>
      </c>
      <c r="U289" s="281">
        <f t="shared" si="93"/>
        <v>2.4166666666666665</v>
      </c>
      <c r="V289" s="281">
        <f t="shared" si="93"/>
        <v>2.4166666666666665</v>
      </c>
      <c r="W289" s="281">
        <f t="shared" si="93"/>
        <v>2.4166666666666665</v>
      </c>
      <c r="X289" s="281">
        <f t="shared" si="94"/>
        <v>2.4166666666666665</v>
      </c>
      <c r="Y289" s="281">
        <f t="shared" si="94"/>
        <v>2.4166666666666665</v>
      </c>
      <c r="Z289" s="281">
        <f t="shared" si="94"/>
        <v>2.4166666666666665</v>
      </c>
      <c r="AA289" s="281">
        <f t="shared" si="94"/>
        <v>2.4166666666666665</v>
      </c>
      <c r="AB289" s="281">
        <f t="shared" si="94"/>
        <v>2.4166666666666665</v>
      </c>
      <c r="AC289" s="281">
        <f t="shared" si="94"/>
        <v>2.4166666666666665</v>
      </c>
      <c r="AD289" s="281">
        <f t="shared" si="94"/>
        <v>2.4166666666666665</v>
      </c>
      <c r="AE289" s="281">
        <f t="shared" si="94"/>
        <v>2.4166666666666665</v>
      </c>
      <c r="AF289" s="281">
        <f t="shared" si="94"/>
        <v>2.4166666666666665</v>
      </c>
      <c r="AG289" s="281">
        <f t="shared" si="94"/>
        <v>2.4166666666666665</v>
      </c>
      <c r="AH289" s="281">
        <f t="shared" si="94"/>
        <v>2.4166666666666665</v>
      </c>
      <c r="AI289" s="281">
        <f t="shared" si="94"/>
        <v>2.4166666666666665</v>
      </c>
      <c r="AO289" s="257"/>
      <c r="AP289" s="257"/>
      <c r="AQ289" s="257"/>
      <c r="AR289" s="257"/>
      <c r="AS289" s="257"/>
      <c r="AT289" s="257"/>
      <c r="AU289" s="257"/>
      <c r="AV289" s="257"/>
      <c r="AW289" s="257"/>
      <c r="AX289" s="257"/>
      <c r="AY289" s="257"/>
      <c r="AZ289" s="257"/>
      <c r="BA289" s="257"/>
      <c r="BB289" s="257"/>
      <c r="BC289" s="257"/>
      <c r="BD289" s="257"/>
      <c r="BE289" s="257"/>
      <c r="BF289" s="257"/>
      <c r="BG289" s="257"/>
      <c r="BH289" s="257"/>
      <c r="BI289" s="257"/>
      <c r="BJ289" s="257"/>
      <c r="BK289" s="257"/>
      <c r="BL289" s="257"/>
      <c r="BM289" s="257"/>
      <c r="BN289" s="257"/>
      <c r="BO289" s="257"/>
      <c r="BP289" s="257"/>
      <c r="BQ289" s="257"/>
      <c r="BR289" s="257"/>
      <c r="BS289" s="257"/>
      <c r="BT289" s="257"/>
      <c r="BU289" s="257"/>
    </row>
    <row r="290" spans="2:73" ht="15.75" hidden="1" thickTop="1" x14ac:dyDescent="0.25">
      <c r="B290" s="346"/>
      <c r="D290" s="256"/>
      <c r="E290" s="280" t="s">
        <v>212</v>
      </c>
      <c r="F290" s="143" t="s">
        <v>129</v>
      </c>
      <c r="G290" s="172">
        <f t="shared" si="67"/>
        <v>1.9506180210337747E+19</v>
      </c>
      <c r="H290" s="281">
        <f t="shared" si="93"/>
        <v>2.4166666666666665</v>
      </c>
      <c r="I290" s="281">
        <f t="shared" si="93"/>
        <v>2.4166666666666665</v>
      </c>
      <c r="J290" s="281">
        <f t="shared" si="93"/>
        <v>2.4166666666666665</v>
      </c>
      <c r="K290" s="281">
        <f t="shared" si="93"/>
        <v>2.4166666666666665</v>
      </c>
      <c r="L290" s="281">
        <f t="shared" si="93"/>
        <v>2.4166666666666665</v>
      </c>
      <c r="M290" s="281">
        <f t="shared" si="93"/>
        <v>2.4166666666666665</v>
      </c>
      <c r="N290" s="281">
        <f t="shared" si="93"/>
        <v>2.4166666666666665</v>
      </c>
      <c r="O290" s="281">
        <f t="shared" si="93"/>
        <v>2.4166666666666665</v>
      </c>
      <c r="P290" s="281">
        <f t="shared" si="93"/>
        <v>2.4166666666666665</v>
      </c>
      <c r="Q290" s="281">
        <f t="shared" si="93"/>
        <v>2.4166666666666665</v>
      </c>
      <c r="R290" s="281">
        <f t="shared" si="93"/>
        <v>2.4166666666666665</v>
      </c>
      <c r="S290" s="281">
        <f t="shared" si="93"/>
        <v>2.4166666666666665</v>
      </c>
      <c r="T290" s="281">
        <f t="shared" si="93"/>
        <v>2.4166666666666665</v>
      </c>
      <c r="U290" s="281">
        <f t="shared" si="93"/>
        <v>2.4166666666666665</v>
      </c>
      <c r="V290" s="281">
        <f t="shared" si="93"/>
        <v>2.4166666666666665</v>
      </c>
      <c r="W290" s="281">
        <f t="shared" si="93"/>
        <v>2.4166666666666665</v>
      </c>
      <c r="X290" s="281">
        <f t="shared" si="94"/>
        <v>2.4166666666666665</v>
      </c>
      <c r="Y290" s="281">
        <f t="shared" si="94"/>
        <v>2.4166666666666665</v>
      </c>
      <c r="Z290" s="281">
        <f t="shared" si="94"/>
        <v>2.4166666666666665</v>
      </c>
      <c r="AA290" s="281">
        <f t="shared" si="94"/>
        <v>2.4166666666666665</v>
      </c>
      <c r="AB290" s="281">
        <f t="shared" si="94"/>
        <v>2.4166666666666665</v>
      </c>
      <c r="AC290" s="281">
        <f t="shared" si="94"/>
        <v>2.4166666666666665</v>
      </c>
      <c r="AD290" s="281">
        <f t="shared" si="94"/>
        <v>2.4166666666666665</v>
      </c>
      <c r="AE290" s="281">
        <f t="shared" si="94"/>
        <v>2.4166666666666665</v>
      </c>
      <c r="AF290" s="281">
        <f t="shared" si="94"/>
        <v>2.4166666666666665</v>
      </c>
      <c r="AG290" s="281">
        <f t="shared" si="94"/>
        <v>2.4166666666666665</v>
      </c>
      <c r="AH290" s="281">
        <f t="shared" si="94"/>
        <v>2.4166666666666665</v>
      </c>
      <c r="AI290" s="281">
        <f t="shared" si="94"/>
        <v>2.4166666666666665</v>
      </c>
      <c r="AO290" s="257"/>
      <c r="AP290" s="257"/>
      <c r="AQ290" s="257"/>
      <c r="AR290" s="257"/>
      <c r="AS290" s="257"/>
      <c r="AT290" s="257"/>
      <c r="AU290" s="257"/>
      <c r="AV290" s="257"/>
      <c r="AW290" s="257"/>
      <c r="AX290" s="257"/>
      <c r="AY290" s="257"/>
      <c r="AZ290" s="257"/>
      <c r="BA290" s="257"/>
      <c r="BB290" s="257"/>
      <c r="BC290" s="257"/>
      <c r="BD290" s="257"/>
      <c r="BE290" s="257"/>
      <c r="BF290" s="257"/>
      <c r="BG290" s="257"/>
      <c r="BH290" s="257"/>
      <c r="BI290" s="257"/>
      <c r="BJ290" s="257"/>
      <c r="BK290" s="257"/>
      <c r="BL290" s="257"/>
      <c r="BM290" s="257"/>
      <c r="BN290" s="257"/>
      <c r="BO290" s="257"/>
      <c r="BP290" s="257"/>
      <c r="BQ290" s="257"/>
      <c r="BR290" s="257"/>
      <c r="BS290" s="257"/>
      <c r="BT290" s="257"/>
      <c r="BU290" s="257"/>
    </row>
    <row r="291" spans="2:73" ht="15.75" hidden="1" thickTop="1" x14ac:dyDescent="0.25">
      <c r="B291" s="346"/>
      <c r="D291" s="256"/>
      <c r="E291" s="280" t="s">
        <v>214</v>
      </c>
      <c r="F291" s="143" t="s">
        <v>128</v>
      </c>
      <c r="G291" s="172">
        <f t="shared" si="67"/>
        <v>2.3875563974478291E+19</v>
      </c>
      <c r="H291" s="281">
        <f t="shared" ref="H291:W293" si="95">G194*10+G200</f>
        <v>1.9999999999999998</v>
      </c>
      <c r="I291" s="281">
        <f t="shared" si="95"/>
        <v>1.9999999999999998</v>
      </c>
      <c r="J291" s="281">
        <f t="shared" si="95"/>
        <v>1.9999999999999998</v>
      </c>
      <c r="K291" s="281">
        <f t="shared" si="95"/>
        <v>1.9999999999999998</v>
      </c>
      <c r="L291" s="281">
        <f t="shared" si="95"/>
        <v>1.9999999999999998</v>
      </c>
      <c r="M291" s="281">
        <f t="shared" si="95"/>
        <v>1.9999999999999998</v>
      </c>
      <c r="N291" s="281">
        <f t="shared" si="95"/>
        <v>1.9999999999999998</v>
      </c>
      <c r="O291" s="281">
        <f t="shared" si="95"/>
        <v>1.9999999999999998</v>
      </c>
      <c r="P291" s="281">
        <f t="shared" si="95"/>
        <v>1.9999999999999998</v>
      </c>
      <c r="Q291" s="281">
        <f t="shared" si="95"/>
        <v>1.9999999999999998</v>
      </c>
      <c r="R291" s="281">
        <f t="shared" si="95"/>
        <v>1.9999999999999998</v>
      </c>
      <c r="S291" s="281">
        <f t="shared" si="95"/>
        <v>1.9999999999999998</v>
      </c>
      <c r="T291" s="281">
        <f t="shared" si="95"/>
        <v>1.9999999999999998</v>
      </c>
      <c r="U291" s="281">
        <f t="shared" si="95"/>
        <v>1.9999999999999998</v>
      </c>
      <c r="V291" s="281">
        <f t="shared" si="95"/>
        <v>1.9999999999999998</v>
      </c>
      <c r="W291" s="281">
        <f t="shared" si="95"/>
        <v>1.9999999999999998</v>
      </c>
      <c r="X291" s="281">
        <f t="shared" ref="X291:AI293" si="96">W194*10+W200</f>
        <v>1.9999999999999998</v>
      </c>
      <c r="Y291" s="281">
        <f t="shared" si="96"/>
        <v>1.9999999999999998</v>
      </c>
      <c r="Z291" s="281">
        <f t="shared" si="96"/>
        <v>1.9999999999999998</v>
      </c>
      <c r="AA291" s="281">
        <f t="shared" si="96"/>
        <v>1.9999999999999998</v>
      </c>
      <c r="AB291" s="281">
        <f t="shared" si="96"/>
        <v>1.9999999999999998</v>
      </c>
      <c r="AC291" s="281">
        <f t="shared" si="96"/>
        <v>1.9999999999999998</v>
      </c>
      <c r="AD291" s="281">
        <f t="shared" si="96"/>
        <v>1.9999999999999998</v>
      </c>
      <c r="AE291" s="281">
        <f t="shared" si="96"/>
        <v>1.9999999999999998</v>
      </c>
      <c r="AF291" s="281">
        <f t="shared" si="96"/>
        <v>1.9999999999999998</v>
      </c>
      <c r="AG291" s="281">
        <f t="shared" si="96"/>
        <v>1.9999999999999998</v>
      </c>
      <c r="AH291" s="281">
        <f t="shared" si="96"/>
        <v>1.9999999999999998</v>
      </c>
      <c r="AI291" s="281">
        <f t="shared" si="96"/>
        <v>1.9999999999999998</v>
      </c>
      <c r="AO291" s="257"/>
      <c r="AP291" s="257"/>
      <c r="AQ291" s="257"/>
      <c r="AR291" s="257"/>
      <c r="AS291" s="257"/>
      <c r="AT291" s="257"/>
      <c r="AU291" s="257"/>
      <c r="AV291" s="257"/>
      <c r="AW291" s="257"/>
      <c r="AX291" s="257"/>
      <c r="AY291" s="257"/>
      <c r="AZ291" s="257"/>
      <c r="BA291" s="257"/>
      <c r="BB291" s="257"/>
      <c r="BC291" s="257"/>
      <c r="BD291" s="257"/>
      <c r="BE291" s="257"/>
      <c r="BF291" s="257"/>
      <c r="BG291" s="257"/>
      <c r="BH291" s="257"/>
      <c r="BI291" s="257"/>
      <c r="BJ291" s="257"/>
      <c r="BK291" s="257"/>
      <c r="BL291" s="257"/>
      <c r="BM291" s="257"/>
      <c r="BN291" s="257"/>
      <c r="BO291" s="257"/>
      <c r="BP291" s="257"/>
      <c r="BQ291" s="257"/>
      <c r="BR291" s="257"/>
      <c r="BS291" s="257"/>
      <c r="BT291" s="257"/>
      <c r="BU291" s="257"/>
    </row>
    <row r="292" spans="2:73" ht="15.75" hidden="1" thickTop="1" x14ac:dyDescent="0.25">
      <c r="B292" s="346"/>
      <c r="D292" s="256"/>
      <c r="E292" s="280" t="s">
        <v>214</v>
      </c>
      <c r="F292" s="143" t="s">
        <v>22</v>
      </c>
      <c r="G292" s="172">
        <f t="shared" si="67"/>
        <v>2.3875563974478291E+19</v>
      </c>
      <c r="H292" s="281">
        <f t="shared" si="95"/>
        <v>2.9166666666666665</v>
      </c>
      <c r="I292" s="281">
        <f t="shared" si="95"/>
        <v>2.9166666666666665</v>
      </c>
      <c r="J292" s="281">
        <f t="shared" si="95"/>
        <v>2.9166666666666665</v>
      </c>
      <c r="K292" s="281">
        <f t="shared" si="95"/>
        <v>2.9166666666666665</v>
      </c>
      <c r="L292" s="281">
        <f t="shared" si="95"/>
        <v>2.9166666666666665</v>
      </c>
      <c r="M292" s="281">
        <f t="shared" si="95"/>
        <v>2.9166666666666665</v>
      </c>
      <c r="N292" s="281">
        <f t="shared" si="95"/>
        <v>2.9166666666666665</v>
      </c>
      <c r="O292" s="281">
        <f t="shared" si="95"/>
        <v>2.9166666666666665</v>
      </c>
      <c r="P292" s="281">
        <f t="shared" si="95"/>
        <v>2.9166666666666665</v>
      </c>
      <c r="Q292" s="281">
        <f t="shared" si="95"/>
        <v>2.9166666666666665</v>
      </c>
      <c r="R292" s="281">
        <f t="shared" si="95"/>
        <v>2.9166666666666665</v>
      </c>
      <c r="S292" s="281">
        <f t="shared" si="95"/>
        <v>2.9166666666666665</v>
      </c>
      <c r="T292" s="281">
        <f t="shared" si="95"/>
        <v>2.9166666666666665</v>
      </c>
      <c r="U292" s="281">
        <f t="shared" si="95"/>
        <v>2.9166666666666665</v>
      </c>
      <c r="V292" s="281">
        <f t="shared" si="95"/>
        <v>2.9166666666666665</v>
      </c>
      <c r="W292" s="281">
        <f t="shared" si="95"/>
        <v>2.9166666666666665</v>
      </c>
      <c r="X292" s="281">
        <f t="shared" si="96"/>
        <v>2.9166666666666665</v>
      </c>
      <c r="Y292" s="281">
        <f t="shared" si="96"/>
        <v>2.9166666666666665</v>
      </c>
      <c r="Z292" s="281">
        <f t="shared" si="96"/>
        <v>2.9166666666666665</v>
      </c>
      <c r="AA292" s="281">
        <f t="shared" si="96"/>
        <v>2.9166666666666665</v>
      </c>
      <c r="AB292" s="281">
        <f t="shared" si="96"/>
        <v>2.9166666666666665</v>
      </c>
      <c r="AC292" s="281">
        <f t="shared" si="96"/>
        <v>2.9166666666666665</v>
      </c>
      <c r="AD292" s="281">
        <f t="shared" si="96"/>
        <v>2.9166666666666665</v>
      </c>
      <c r="AE292" s="281">
        <f t="shared" si="96"/>
        <v>2.9166666666666665</v>
      </c>
      <c r="AF292" s="281">
        <f t="shared" si="96"/>
        <v>2.9166666666666665</v>
      </c>
      <c r="AG292" s="281">
        <f t="shared" si="96"/>
        <v>2.9166666666666665</v>
      </c>
      <c r="AH292" s="281">
        <f t="shared" si="96"/>
        <v>2.9166666666666665</v>
      </c>
      <c r="AI292" s="281">
        <f t="shared" si="96"/>
        <v>2.9166666666666665</v>
      </c>
      <c r="AO292" s="257"/>
      <c r="AP292" s="257"/>
      <c r="AQ292" s="257"/>
      <c r="AR292" s="257"/>
      <c r="AS292" s="257"/>
      <c r="AT292" s="257"/>
      <c r="AU292" s="257"/>
      <c r="AV292" s="257"/>
      <c r="AW292" s="257"/>
      <c r="AX292" s="257"/>
      <c r="AY292" s="257"/>
      <c r="AZ292" s="257"/>
      <c r="BA292" s="257"/>
      <c r="BB292" s="257"/>
      <c r="BC292" s="257"/>
      <c r="BD292" s="257"/>
      <c r="BE292" s="257"/>
      <c r="BF292" s="257"/>
      <c r="BG292" s="257"/>
      <c r="BH292" s="257"/>
      <c r="BI292" s="257"/>
      <c r="BJ292" s="257"/>
      <c r="BK292" s="257"/>
      <c r="BL292" s="257"/>
      <c r="BM292" s="257"/>
      <c r="BN292" s="257"/>
      <c r="BO292" s="257"/>
      <c r="BP292" s="257"/>
      <c r="BQ292" s="257"/>
      <c r="BR292" s="257"/>
      <c r="BS292" s="257"/>
      <c r="BT292" s="257"/>
      <c r="BU292" s="257"/>
    </row>
    <row r="293" spans="2:73" ht="15.75" hidden="1" thickTop="1" x14ac:dyDescent="0.25">
      <c r="B293" s="346"/>
      <c r="D293" s="256"/>
      <c r="E293" s="280" t="s">
        <v>214</v>
      </c>
      <c r="F293" s="143" t="s">
        <v>129</v>
      </c>
      <c r="G293" s="172">
        <f t="shared" si="67"/>
        <v>5.7874194939346162E+27</v>
      </c>
      <c r="H293" s="281">
        <f t="shared" si="95"/>
        <v>2.9166666666666665</v>
      </c>
      <c r="I293" s="281">
        <f t="shared" si="95"/>
        <v>2.9166666666666665</v>
      </c>
      <c r="J293" s="281">
        <f t="shared" si="95"/>
        <v>2.9166666666666665</v>
      </c>
      <c r="K293" s="281">
        <f t="shared" si="95"/>
        <v>2.9166666666666665</v>
      </c>
      <c r="L293" s="281">
        <f t="shared" si="95"/>
        <v>2.9166666666666665</v>
      </c>
      <c r="M293" s="281">
        <f t="shared" si="95"/>
        <v>2.9166666666666665</v>
      </c>
      <c r="N293" s="281">
        <f t="shared" si="95"/>
        <v>2.9166666666666665</v>
      </c>
      <c r="O293" s="281">
        <f t="shared" si="95"/>
        <v>2.9166666666666665</v>
      </c>
      <c r="P293" s="281">
        <f t="shared" si="95"/>
        <v>2.9166666666666665</v>
      </c>
      <c r="Q293" s="281">
        <f t="shared" si="95"/>
        <v>2.9166666666666665</v>
      </c>
      <c r="R293" s="281">
        <f t="shared" si="95"/>
        <v>2.9166666666666665</v>
      </c>
      <c r="S293" s="281">
        <f t="shared" si="95"/>
        <v>2.9166666666666665</v>
      </c>
      <c r="T293" s="281">
        <f t="shared" si="95"/>
        <v>2.9166666666666665</v>
      </c>
      <c r="U293" s="281">
        <f t="shared" si="95"/>
        <v>2.9166666666666665</v>
      </c>
      <c r="V293" s="281">
        <f t="shared" si="95"/>
        <v>2.9166666666666665</v>
      </c>
      <c r="W293" s="281">
        <f t="shared" si="95"/>
        <v>2.9166666666666665</v>
      </c>
      <c r="X293" s="281">
        <f t="shared" si="96"/>
        <v>2.9166666666666665</v>
      </c>
      <c r="Y293" s="281">
        <f t="shared" si="96"/>
        <v>2.9166666666666665</v>
      </c>
      <c r="Z293" s="281">
        <f t="shared" si="96"/>
        <v>2.9166666666666665</v>
      </c>
      <c r="AA293" s="281">
        <f t="shared" si="96"/>
        <v>2.9166666666666665</v>
      </c>
      <c r="AB293" s="281">
        <f t="shared" si="96"/>
        <v>2.9166666666666665</v>
      </c>
      <c r="AC293" s="281">
        <f t="shared" si="96"/>
        <v>2.9166666666666665</v>
      </c>
      <c r="AD293" s="281">
        <f t="shared" si="96"/>
        <v>2.9166666666666665</v>
      </c>
      <c r="AE293" s="281">
        <f t="shared" si="96"/>
        <v>2.9166666666666665</v>
      </c>
      <c r="AF293" s="281">
        <f t="shared" si="96"/>
        <v>2.9166666666666665</v>
      </c>
      <c r="AG293" s="281">
        <f t="shared" si="96"/>
        <v>2.9166666666666665</v>
      </c>
      <c r="AH293" s="281">
        <f t="shared" si="96"/>
        <v>2.9166666666666665</v>
      </c>
      <c r="AI293" s="281">
        <f t="shared" si="96"/>
        <v>2.9166666666666665</v>
      </c>
      <c r="AO293" s="257"/>
      <c r="AP293" s="257"/>
      <c r="AQ293" s="257"/>
      <c r="AR293" s="257"/>
      <c r="AS293" s="257"/>
      <c r="AT293" s="257"/>
      <c r="AU293" s="257"/>
      <c r="AV293" s="257"/>
      <c r="AW293" s="257"/>
      <c r="AX293" s="257"/>
      <c r="AY293" s="257"/>
      <c r="AZ293" s="257"/>
      <c r="BA293" s="257"/>
      <c r="BB293" s="257"/>
      <c r="BC293" s="257"/>
      <c r="BD293" s="257"/>
      <c r="BE293" s="257"/>
      <c r="BF293" s="257"/>
      <c r="BG293" s="257"/>
      <c r="BH293" s="257"/>
      <c r="BI293" s="257"/>
      <c r="BJ293" s="257"/>
      <c r="BK293" s="257"/>
      <c r="BL293" s="257"/>
      <c r="BM293" s="257"/>
      <c r="BN293" s="257"/>
      <c r="BO293" s="257"/>
      <c r="BP293" s="257"/>
      <c r="BQ293" s="257"/>
      <c r="BR293" s="257"/>
      <c r="BS293" s="257"/>
      <c r="BT293" s="257"/>
      <c r="BU293" s="257"/>
    </row>
    <row r="294" spans="2:73" x14ac:dyDescent="0.25">
      <c r="B294" s="346"/>
      <c r="D294" s="253"/>
      <c r="E294" s="282"/>
      <c r="F294" s="282"/>
      <c r="G294" s="257"/>
      <c r="H294" s="257"/>
      <c r="I294" s="257"/>
      <c r="J294" s="257"/>
      <c r="K294" s="257"/>
      <c r="L294" s="257"/>
      <c r="M294" s="257"/>
      <c r="N294" s="257"/>
      <c r="O294" s="257"/>
      <c r="P294" s="257"/>
      <c r="Q294" s="257"/>
      <c r="R294" s="257"/>
      <c r="S294" s="257"/>
      <c r="T294" s="257"/>
      <c r="U294" s="257"/>
      <c r="V294" s="257"/>
      <c r="W294" s="257"/>
      <c r="X294" s="257"/>
      <c r="Y294" s="257"/>
      <c r="Z294" s="257"/>
      <c r="AA294" s="257"/>
      <c r="AB294" s="257"/>
      <c r="AC294" s="257"/>
      <c r="AD294" s="257"/>
      <c r="AE294" s="257"/>
      <c r="AF294" s="257"/>
      <c r="AG294" s="257"/>
      <c r="AH294" s="257"/>
      <c r="AI294" s="257"/>
      <c r="AO294" s="257"/>
      <c r="AP294" s="257"/>
      <c r="AQ294" s="257"/>
      <c r="AR294" s="257"/>
      <c r="AS294" s="257"/>
      <c r="AT294" s="257"/>
      <c r="AU294" s="257"/>
      <c r="AV294" s="257"/>
      <c r="AW294" s="257"/>
      <c r="AX294" s="257"/>
      <c r="AY294" s="257"/>
      <c r="AZ294" s="257"/>
      <c r="BA294" s="257"/>
      <c r="BB294" s="257"/>
      <c r="BC294" s="257"/>
      <c r="BD294" s="257"/>
      <c r="BE294" s="257"/>
      <c r="BF294" s="257"/>
      <c r="BG294" s="257"/>
      <c r="BH294" s="257"/>
      <c r="BI294" s="257"/>
      <c r="BJ294" s="257"/>
      <c r="BK294" s="257"/>
      <c r="BL294" s="257"/>
      <c r="BM294" s="257"/>
      <c r="BN294" s="257"/>
      <c r="BO294" s="257"/>
      <c r="BP294" s="257"/>
      <c r="BQ294" s="257"/>
      <c r="BR294" s="257"/>
      <c r="BS294" s="257"/>
      <c r="BT294" s="257"/>
      <c r="BU294" s="257"/>
    </row>
    <row r="295" spans="2:73" ht="15.75" thickBot="1" x14ac:dyDescent="0.3">
      <c r="B295" s="346"/>
      <c r="D295" s="168"/>
      <c r="E295" s="282"/>
      <c r="F295" s="282"/>
      <c r="G295" s="1">
        <v>2022</v>
      </c>
      <c r="H295" s="1">
        <v>2023</v>
      </c>
      <c r="I295" s="1">
        <v>2024</v>
      </c>
      <c r="J295" s="1">
        <v>2025</v>
      </c>
      <c r="K295" s="1">
        <v>2026</v>
      </c>
      <c r="L295" s="1">
        <v>2027</v>
      </c>
      <c r="M295" s="1">
        <v>2028</v>
      </c>
      <c r="N295" s="1">
        <v>2029</v>
      </c>
      <c r="O295" s="1">
        <v>2030</v>
      </c>
      <c r="P295" s="1">
        <v>2031</v>
      </c>
      <c r="Q295" s="1">
        <v>2032</v>
      </c>
      <c r="R295" s="1">
        <v>2033</v>
      </c>
      <c r="S295" s="1">
        <v>2034</v>
      </c>
      <c r="T295" s="1">
        <v>2035</v>
      </c>
      <c r="U295" s="1">
        <v>2036</v>
      </c>
      <c r="V295" s="1">
        <v>2037</v>
      </c>
      <c r="W295" s="1">
        <v>2038</v>
      </c>
      <c r="X295" s="1">
        <v>2039</v>
      </c>
      <c r="Y295" s="1">
        <v>2040</v>
      </c>
      <c r="Z295" s="1">
        <v>2041</v>
      </c>
      <c r="AA295" s="1">
        <v>2042</v>
      </c>
      <c r="AB295" s="1">
        <v>2043</v>
      </c>
      <c r="AC295" s="1">
        <v>2044</v>
      </c>
      <c r="AD295" s="1">
        <v>2045</v>
      </c>
      <c r="AE295" s="1">
        <v>2046</v>
      </c>
      <c r="AF295" s="1">
        <v>2047</v>
      </c>
      <c r="AG295" s="1">
        <v>2048</v>
      </c>
      <c r="AH295" s="1">
        <v>2049</v>
      </c>
      <c r="AI295" s="1">
        <v>2050</v>
      </c>
    </row>
    <row r="296" spans="2:73" ht="15.75" hidden="1" thickBot="1" x14ac:dyDescent="0.3">
      <c r="B296" s="346"/>
      <c r="D296" s="254" t="s">
        <v>153</v>
      </c>
      <c r="E296" s="280" t="s">
        <v>206</v>
      </c>
      <c r="F296" s="143" t="s">
        <v>128</v>
      </c>
      <c r="G296" s="281">
        <f t="shared" ref="G296:AI296" si="97">0.025*G279</f>
        <v>5.9297670453271884E-21</v>
      </c>
      <c r="H296" s="281">
        <f t="shared" si="97"/>
        <v>1.6666666666666666E-2</v>
      </c>
      <c r="I296" s="281">
        <f t="shared" si="97"/>
        <v>1.6666666666666666E-2</v>
      </c>
      <c r="J296" s="281">
        <f t="shared" si="97"/>
        <v>1.6666666666666666E-2</v>
      </c>
      <c r="K296" s="281">
        <f t="shared" si="97"/>
        <v>1.6666666666666666E-2</v>
      </c>
      <c r="L296" s="281">
        <f t="shared" si="97"/>
        <v>1.6666666666666666E-2</v>
      </c>
      <c r="M296" s="281">
        <f t="shared" si="97"/>
        <v>1.6666666666666666E-2</v>
      </c>
      <c r="N296" s="281">
        <f t="shared" si="97"/>
        <v>1.6666666666666666E-2</v>
      </c>
      <c r="O296" s="281">
        <f t="shared" si="97"/>
        <v>1.6666666666666666E-2</v>
      </c>
      <c r="P296" s="281">
        <f t="shared" si="97"/>
        <v>1.6666666666666666E-2</v>
      </c>
      <c r="Q296" s="281">
        <f t="shared" si="97"/>
        <v>1.6666666666666666E-2</v>
      </c>
      <c r="R296" s="281">
        <f t="shared" si="97"/>
        <v>1.6666666666666666E-2</v>
      </c>
      <c r="S296" s="281">
        <f t="shared" si="97"/>
        <v>1.6666666666666666E-2</v>
      </c>
      <c r="T296" s="281">
        <f t="shared" si="97"/>
        <v>1.6666666666666666E-2</v>
      </c>
      <c r="U296" s="281">
        <f t="shared" si="97"/>
        <v>1.6666666666666666E-2</v>
      </c>
      <c r="V296" s="281">
        <f t="shared" si="97"/>
        <v>1.6666666666666666E-2</v>
      </c>
      <c r="W296" s="281">
        <f t="shared" si="97"/>
        <v>1.6666666666666666E-2</v>
      </c>
      <c r="X296" s="281">
        <f t="shared" si="97"/>
        <v>1.6666666666666666E-2</v>
      </c>
      <c r="Y296" s="281">
        <f t="shared" si="97"/>
        <v>1.6666666666666666E-2</v>
      </c>
      <c r="Z296" s="281">
        <f t="shared" si="97"/>
        <v>1.6666666666666666E-2</v>
      </c>
      <c r="AA296" s="281">
        <f t="shared" si="97"/>
        <v>1.6666666666666666E-2</v>
      </c>
      <c r="AB296" s="281">
        <f t="shared" si="97"/>
        <v>1.6666666666666666E-2</v>
      </c>
      <c r="AC296" s="281">
        <f t="shared" si="97"/>
        <v>1.6666666666666666E-2</v>
      </c>
      <c r="AD296" s="281">
        <f t="shared" si="97"/>
        <v>1.6666666666666666E-2</v>
      </c>
      <c r="AE296" s="281">
        <f t="shared" si="97"/>
        <v>1.6666666666666666E-2</v>
      </c>
      <c r="AF296" s="281">
        <f t="shared" si="97"/>
        <v>1.6666666666666666E-2</v>
      </c>
      <c r="AG296" s="281">
        <f t="shared" si="97"/>
        <v>1.6666666666666666E-2</v>
      </c>
      <c r="AH296" s="281">
        <f t="shared" si="97"/>
        <v>1.6666666666666666E-2</v>
      </c>
      <c r="AI296" s="281">
        <f t="shared" si="97"/>
        <v>1.6666666666666666E-2</v>
      </c>
    </row>
    <row r="297" spans="2:73" ht="16.5" thickTop="1" thickBot="1" x14ac:dyDescent="0.3">
      <c r="B297" s="346"/>
      <c r="D297" s="142"/>
      <c r="E297" s="282" t="s">
        <v>206</v>
      </c>
      <c r="F297" s="143" t="s">
        <v>22</v>
      </c>
      <c r="G297" s="172">
        <f>G122*(1+$G$49)^(G$69-$G$69)</f>
        <v>28.621570104</v>
      </c>
      <c r="H297" s="172">
        <f t="shared" ref="H297:AI297" si="98">H122*(1+$G$49)^(H$69-$G$69)</f>
        <v>29.036234667549994</v>
      </c>
      <c r="I297" s="172">
        <f t="shared" si="98"/>
        <v>27.798721373396614</v>
      </c>
      <c r="J297" s="172">
        <f t="shared" si="98"/>
        <v>25.070425901253586</v>
      </c>
      <c r="K297" s="172">
        <f t="shared" si="98"/>
        <v>25.018551809557007</v>
      </c>
      <c r="L297" s="172">
        <f t="shared" si="98"/>
        <v>24.949702340648276</v>
      </c>
      <c r="M297" s="172">
        <f t="shared" si="98"/>
        <v>24.863252840618681</v>
      </c>
      <c r="N297" s="172">
        <f t="shared" si="98"/>
        <v>24.758594271429313</v>
      </c>
      <c r="O297" s="172">
        <f t="shared" si="98"/>
        <v>24.635142928313027</v>
      </c>
      <c r="P297" s="172">
        <f t="shared" si="98"/>
        <v>24.904342282737595</v>
      </c>
      <c r="Q297" s="172">
        <f t="shared" si="98"/>
        <v>25.171357450773474</v>
      </c>
      <c r="R297" s="172">
        <f t="shared" si="98"/>
        <v>25.435894922773223</v>
      </c>
      <c r="S297" s="172">
        <f t="shared" si="98"/>
        <v>25.697646698196948</v>
      </c>
      <c r="T297" s="172">
        <f t="shared" si="98"/>
        <v>25.956289645820355</v>
      </c>
      <c r="U297" s="172">
        <f t="shared" si="98"/>
        <v>26.21148483163735</v>
      </c>
      <c r="V297" s="172">
        <f t="shared" si="98"/>
        <v>26.462876812234846</v>
      </c>
      <c r="W297" s="172">
        <f t="shared" si="98"/>
        <v>26.710092891203825</v>
      </c>
      <c r="X297" s="172">
        <f t="shared" si="98"/>
        <v>26.952742335912504</v>
      </c>
      <c r="Y297" s="172">
        <f t="shared" si="98"/>
        <v>27.190415551699434</v>
      </c>
      <c r="Z297" s="172">
        <f t="shared" si="98"/>
        <v>27.422683210242514</v>
      </c>
      <c r="AA297" s="172">
        <f t="shared" si="98"/>
        <v>27.649095328520286</v>
      </c>
      <c r="AB297" s="172">
        <f t="shared" si="98"/>
        <v>27.869180294397168</v>
      </c>
      <c r="AC297" s="172">
        <f t="shared" si="98"/>
        <v>28.082443834429295</v>
      </c>
      <c r="AD297" s="172">
        <f t="shared" si="98"/>
        <v>28.28836791899408</v>
      </c>
      <c r="AE297" s="172">
        <f t="shared" si="98"/>
        <v>28.486409599284883</v>
      </c>
      <c r="AF297" s="172">
        <f t="shared" si="98"/>
        <v>28.675999770072576</v>
      </c>
      <c r="AG297" s="172">
        <f t="shared" si="98"/>
        <v>28.856541851404788</v>
      </c>
      <c r="AH297" s="172">
        <f t="shared" si="98"/>
        <v>29.027410381577084</v>
      </c>
      <c r="AI297" s="172">
        <f t="shared" si="98"/>
        <v>29.187949512750151</v>
      </c>
    </row>
    <row r="298" spans="2:73" ht="16.5" hidden="1" thickTop="1" thickBot="1" x14ac:dyDescent="0.3">
      <c r="B298" s="346"/>
      <c r="D298" s="142"/>
      <c r="E298" s="283" t="s">
        <v>206</v>
      </c>
      <c r="F298" s="143" t="s">
        <v>129</v>
      </c>
      <c r="G298" s="172">
        <f t="shared" ref="G298:AI306" si="99">G123*(1+$G$49)^(G$69-$G$69)</f>
        <v>28.621570104</v>
      </c>
      <c r="H298" s="172">
        <f t="shared" si="99"/>
        <v>29.036234667549994</v>
      </c>
      <c r="I298" s="172">
        <f t="shared" si="99"/>
        <v>31.408448542093442</v>
      </c>
      <c r="J298" s="172">
        <f t="shared" si="99"/>
        <v>31.746235526449791</v>
      </c>
      <c r="K298" s="172">
        <f t="shared" si="99"/>
        <v>31.416555986961573</v>
      </c>
      <c r="L298" s="172">
        <f t="shared" si="99"/>
        <v>31.049359591754229</v>
      </c>
      <c r="M298" s="172">
        <f t="shared" si="99"/>
        <v>30.642817801887542</v>
      </c>
      <c r="N298" s="172">
        <f t="shared" si="99"/>
        <v>30.195007617639057</v>
      </c>
      <c r="O298" s="172">
        <f t="shared" si="99"/>
        <v>29.703902548105763</v>
      </c>
      <c r="P298" s="172">
        <f t="shared" si="99"/>
        <v>30.238039545824787</v>
      </c>
      <c r="Q298" s="172">
        <f t="shared" si="99"/>
        <v>30.780318454337191</v>
      </c>
      <c r="R298" s="172">
        <f t="shared" si="99"/>
        <v>31.330812533559076</v>
      </c>
      <c r="S298" s="172">
        <f t="shared" si="99"/>
        <v>31.889593617708087</v>
      </c>
      <c r="T298" s="172">
        <f t="shared" si="99"/>
        <v>32.456731998231092</v>
      </c>
      <c r="U298" s="172">
        <f t="shared" si="99"/>
        <v>33.032296301769158</v>
      </c>
      <c r="V298" s="172">
        <f t="shared" si="99"/>
        <v>33.616353362985258</v>
      </c>
      <c r="W298" s="172">
        <f t="shared" si="99"/>
        <v>34.20896809207354</v>
      </c>
      <c r="X298" s="172">
        <f t="shared" si="99"/>
        <v>34.810203336764374</v>
      </c>
      <c r="Y298" s="172">
        <f t="shared" si="99"/>
        <v>35.420119738632202</v>
      </c>
      <c r="Z298" s="172">
        <f t="shared" si="99"/>
        <v>36.038775583507949</v>
      </c>
      <c r="AA298" s="172">
        <f t="shared" si="99"/>
        <v>36.666226645790822</v>
      </c>
      <c r="AB298" s="172">
        <f t="shared" si="99"/>
        <v>37.302526026448163</v>
      </c>
      <c r="AC298" s="172">
        <f t="shared" si="99"/>
        <v>37.947723984484753</v>
      </c>
      <c r="AD298" s="172">
        <f t="shared" si="99"/>
        <v>38.601867761656642</v>
      </c>
      <c r="AE298" s="172">
        <f t="shared" si="99"/>
        <v>39.265001400196816</v>
      </c>
      <c r="AF298" s="172">
        <f t="shared" si="99"/>
        <v>39.937165553312951</v>
      </c>
      <c r="AG298" s="172">
        <f t="shared" si="99"/>
        <v>40.618397288209792</v>
      </c>
      <c r="AH298" s="172">
        <f t="shared" si="99"/>
        <v>41.30872988138065</v>
      </c>
      <c r="AI298" s="172">
        <f t="shared" si="99"/>
        <v>42.008192605904931</v>
      </c>
    </row>
    <row r="299" spans="2:73" ht="16.5" hidden="1" thickTop="1" thickBot="1" x14ac:dyDescent="0.3">
      <c r="B299" s="346"/>
      <c r="D299" s="256"/>
      <c r="E299" s="280" t="s">
        <v>208</v>
      </c>
      <c r="F299" s="143" t="s">
        <v>128</v>
      </c>
      <c r="G299" s="172">
        <f t="shared" si="99"/>
        <v>48.168000000000006</v>
      </c>
      <c r="H299" s="172">
        <f t="shared" si="99"/>
        <v>48.865850000000002</v>
      </c>
      <c r="I299" s="172">
        <f t="shared" si="99"/>
        <v>41.35083119444721</v>
      </c>
      <c r="J299" s="172">
        <f t="shared" si="99"/>
        <v>33.429831169216449</v>
      </c>
      <c r="K299" s="172">
        <f t="shared" si="99"/>
        <v>32.811128378835456</v>
      </c>
      <c r="L299" s="172">
        <f t="shared" si="99"/>
        <v>32.140617607848505</v>
      </c>
      <c r="M299" s="172">
        <f t="shared" si="99"/>
        <v>31.416037371710843</v>
      </c>
      <c r="N299" s="172">
        <f t="shared" si="99"/>
        <v>30.635129217717918</v>
      </c>
      <c r="O299" s="172">
        <f t="shared" si="99"/>
        <v>29.796070369044052</v>
      </c>
      <c r="P299" s="172">
        <f t="shared" si="99"/>
        <v>30.005489204262826</v>
      </c>
      <c r="Q299" s="172">
        <f t="shared" si="99"/>
        <v>30.20675642510054</v>
      </c>
      <c r="R299" s="172">
        <f t="shared" si="99"/>
        <v>30.39877953251413</v>
      </c>
      <c r="S299" s="172">
        <f t="shared" si="99"/>
        <v>30.582092993558906</v>
      </c>
      <c r="T299" s="172">
        <f t="shared" si="99"/>
        <v>30.756194972321108</v>
      </c>
      <c r="U299" s="172">
        <f t="shared" si="99"/>
        <v>30.918650443643127</v>
      </c>
      <c r="V299" s="172">
        <f t="shared" si="99"/>
        <v>31.070622035271818</v>
      </c>
      <c r="W299" s="172">
        <f t="shared" si="99"/>
        <v>31.210868091150733</v>
      </c>
      <c r="X299" s="172">
        <f t="shared" si="99"/>
        <v>31.338707355950085</v>
      </c>
      <c r="Y299" s="172">
        <f t="shared" si="99"/>
        <v>31.452760263570813</v>
      </c>
      <c r="Z299" s="172">
        <f t="shared" si="99"/>
        <v>31.553618037488867</v>
      </c>
      <c r="AA299" s="172">
        <f t="shared" si="99"/>
        <v>31.640615786924698</v>
      </c>
      <c r="AB299" s="172">
        <f t="shared" si="99"/>
        <v>31.711469302231958</v>
      </c>
      <c r="AC299" s="172">
        <f t="shared" si="99"/>
        <v>31.765342855883912</v>
      </c>
      <c r="AD299" s="172">
        <f t="shared" si="99"/>
        <v>31.802857098892126</v>
      </c>
      <c r="AE299" s="172">
        <f t="shared" si="99"/>
        <v>31.82239389959199</v>
      </c>
      <c r="AF299" s="172">
        <f t="shared" si="99"/>
        <v>31.823030958848989</v>
      </c>
      <c r="AG299" s="172">
        <f t="shared" si="99"/>
        <v>31.802970574488025</v>
      </c>
      <c r="AH299" s="172">
        <f t="shared" si="99"/>
        <v>31.762879719866742</v>
      </c>
      <c r="AI299" s="172">
        <f t="shared" si="99"/>
        <v>31.701856574552274</v>
      </c>
    </row>
    <row r="300" spans="2:73" ht="16.5" thickTop="1" thickBot="1" x14ac:dyDescent="0.3">
      <c r="B300" s="346"/>
      <c r="D300" s="256"/>
      <c r="E300" s="280" t="s">
        <v>208</v>
      </c>
      <c r="F300" s="143" t="s">
        <v>22</v>
      </c>
      <c r="G300" s="172">
        <f t="shared" si="99"/>
        <v>48.168000000000006</v>
      </c>
      <c r="H300" s="172">
        <f t="shared" si="99"/>
        <v>48.865850000000002</v>
      </c>
      <c r="I300" s="172">
        <f t="shared" si="99"/>
        <v>46.486916149010248</v>
      </c>
      <c r="J300" s="172">
        <f t="shared" si="99"/>
        <v>41.758353493426029</v>
      </c>
      <c r="K300" s="172">
        <f t="shared" si="99"/>
        <v>41.417706470505472</v>
      </c>
      <c r="L300" s="172">
        <f t="shared" si="99"/>
        <v>41.033824021971945</v>
      </c>
      <c r="M300" s="172">
        <f t="shared" si="99"/>
        <v>40.604741779255839</v>
      </c>
      <c r="N300" s="172">
        <f t="shared" si="99"/>
        <v>40.128421246966703</v>
      </c>
      <c r="O300" s="172">
        <f t="shared" si="99"/>
        <v>39.602746633177581</v>
      </c>
      <c r="P300" s="172">
        <f t="shared" si="99"/>
        <v>39.966746092008236</v>
      </c>
      <c r="Q300" s="172">
        <f t="shared" si="99"/>
        <v>40.324213796615602</v>
      </c>
      <c r="R300" s="172">
        <f t="shared" si="99"/>
        <v>40.674596957600265</v>
      </c>
      <c r="S300" s="172">
        <f t="shared" si="99"/>
        <v>41.017319323904786</v>
      </c>
      <c r="T300" s="172">
        <f t="shared" si="99"/>
        <v>41.351780363205073</v>
      </c>
      <c r="U300" s="172">
        <f t="shared" si="99"/>
        <v>41.67735441674261</v>
      </c>
      <c r="V300" s="172">
        <f t="shared" si="99"/>
        <v>41.993389827913667</v>
      </c>
      <c r="W300" s="172">
        <f t="shared" si="99"/>
        <v>42.299208043922576</v>
      </c>
      <c r="X300" s="172">
        <f t="shared" si="99"/>
        <v>42.594102689799506</v>
      </c>
      <c r="Y300" s="172">
        <f t="shared" si="99"/>
        <v>42.877338614077992</v>
      </c>
      <c r="Z300" s="172">
        <f t="shared" si="99"/>
        <v>43.148150905422952</v>
      </c>
      <c r="AA300" s="172">
        <f t="shared" si="99"/>
        <v>43.405743879500299</v>
      </c>
      <c r="AB300" s="172">
        <f t="shared" si="99"/>
        <v>43.649290035379394</v>
      </c>
      <c r="AC300" s="172">
        <f t="shared" si="99"/>
        <v>43.877928980765262</v>
      </c>
      <c r="AD300" s="172">
        <f t="shared" si="99"/>
        <v>44.090766325365884</v>
      </c>
      <c r="AE300" s="172">
        <f t="shared" si="99"/>
        <v>44.286872541713237</v>
      </c>
      <c r="AF300" s="172">
        <f t="shared" si="99"/>
        <v>44.465281792775365</v>
      </c>
      <c r="AG300" s="172">
        <f t="shared" si="99"/>
        <v>44.624990725721972</v>
      </c>
      <c r="AH300" s="172">
        <f t="shared" si="99"/>
        <v>44.764957231238476</v>
      </c>
      <c r="AI300" s="172">
        <f t="shared" si="99"/>
        <v>44.884099167825482</v>
      </c>
    </row>
    <row r="301" spans="2:73" ht="16.5" hidden="1" thickTop="1" thickBot="1" x14ac:dyDescent="0.3">
      <c r="B301" s="346"/>
      <c r="D301" s="256"/>
      <c r="E301" s="280" t="s">
        <v>208</v>
      </c>
      <c r="F301" s="143" t="s">
        <v>129</v>
      </c>
      <c r="G301" s="172">
        <f t="shared" si="99"/>
        <v>48.168000000000006</v>
      </c>
      <c r="H301" s="172">
        <f t="shared" si="99"/>
        <v>48.865850000000002</v>
      </c>
      <c r="I301" s="172">
        <f t="shared" si="99"/>
        <v>52.855649505077018</v>
      </c>
      <c r="J301" s="172">
        <f t="shared" si="99"/>
        <v>53.408358005698759</v>
      </c>
      <c r="K301" s="172">
        <f t="shared" si="99"/>
        <v>52.69342482100479</v>
      </c>
      <c r="L301" s="172">
        <f t="shared" si="99"/>
        <v>51.90939240738301</v>
      </c>
      <c r="M301" s="172">
        <f t="shared" si="99"/>
        <v>51.053256321088867</v>
      </c>
      <c r="N301" s="172">
        <f t="shared" si="99"/>
        <v>50.121905697847879</v>
      </c>
      <c r="O301" s="172">
        <f t="shared" si="99"/>
        <v>49.112119936104413</v>
      </c>
      <c r="P301" s="172">
        <f t="shared" si="99"/>
        <v>49.995256428078932</v>
      </c>
      <c r="Q301" s="172">
        <f t="shared" si="99"/>
        <v>50.891854669692115</v>
      </c>
      <c r="R301" s="172">
        <f t="shared" si="99"/>
        <v>51.802035788118424</v>
      </c>
      <c r="S301" s="172">
        <f t="shared" si="99"/>
        <v>52.725918553297461</v>
      </c>
      <c r="T301" s="172">
        <f t="shared" si="99"/>
        <v>53.663619184367896</v>
      </c>
      <c r="U301" s="172">
        <f t="shared" si="99"/>
        <v>54.615251147896032</v>
      </c>
      <c r="V301" s="172">
        <f t="shared" si="99"/>
        <v>55.58092494761037</v>
      </c>
      <c r="W301" s="172">
        <f t="shared" si="99"/>
        <v>56.560747905342964</v>
      </c>
      <c r="X301" s="172">
        <f t="shared" si="99"/>
        <v>57.55482393286993</v>
      </c>
      <c r="Y301" s="172">
        <f t="shared" si="99"/>
        <v>58.563253294332412</v>
      </c>
      <c r="Z301" s="172">
        <f t="shared" si="99"/>
        <v>59.586132358909978</v>
      </c>
      <c r="AA301" s="172">
        <f t="shared" si="99"/>
        <v>60.623553343407451</v>
      </c>
      <c r="AB301" s="172">
        <f t="shared" si="99"/>
        <v>61.675604044405496</v>
      </c>
      <c r="AC301" s="172">
        <f t="shared" si="99"/>
        <v>62.742367559613818</v>
      </c>
      <c r="AD301" s="172">
        <f t="shared" si="99"/>
        <v>63.823921998054793</v>
      </c>
      <c r="AE301" s="172">
        <f t="shared" si="99"/>
        <v>64.920340178693053</v>
      </c>
      <c r="AF301" s="172">
        <f t="shared" si="99"/>
        <v>66.031689317114427</v>
      </c>
      <c r="AG301" s="172">
        <f t="shared" si="99"/>
        <v>67.158030699845213</v>
      </c>
      <c r="AH301" s="172">
        <f t="shared" si="99"/>
        <v>68.299419345889333</v>
      </c>
      <c r="AI301" s="172">
        <f t="shared" si="99"/>
        <v>69.455903655048289</v>
      </c>
    </row>
    <row r="302" spans="2:73" ht="16.5" hidden="1" thickTop="1" thickBot="1" x14ac:dyDescent="0.3">
      <c r="B302" s="346"/>
      <c r="D302" s="256"/>
      <c r="E302" s="280" t="s">
        <v>210</v>
      </c>
      <c r="F302" s="143" t="s">
        <v>128</v>
      </c>
      <c r="G302" s="172">
        <f t="shared" si="99"/>
        <v>67.714429895999999</v>
      </c>
      <c r="H302" s="172">
        <f t="shared" si="99"/>
        <v>68.695465332449999</v>
      </c>
      <c r="I302" s="172">
        <f t="shared" si="99"/>
        <v>58.1308744406603</v>
      </c>
      <c r="J302" s="172">
        <f t="shared" si="99"/>
        <v>47.007468005555609</v>
      </c>
      <c r="K302" s="172">
        <f t="shared" si="99"/>
        <v>46.132557555974607</v>
      </c>
      <c r="L302" s="172">
        <f t="shared" si="99"/>
        <v>45.185348269951383</v>
      </c>
      <c r="M302" s="172">
        <f t="shared" si="99"/>
        <v>44.160477092602399</v>
      </c>
      <c r="N302" s="172">
        <f t="shared" si="99"/>
        <v>43.055683774951596</v>
      </c>
      <c r="O302" s="172">
        <f t="shared" si="99"/>
        <v>41.889092710335447</v>
      </c>
      <c r="P302" s="172">
        <f t="shared" si="99"/>
        <v>42.186090071815819</v>
      </c>
      <c r="Q302" s="172">
        <f t="shared" si="99"/>
        <v>42.471756135352429</v>
      </c>
      <c r="R302" s="172">
        <f t="shared" si="99"/>
        <v>42.723331441297802</v>
      </c>
      <c r="S302" s="172">
        <f t="shared" si="99"/>
        <v>42.983519515831212</v>
      </c>
      <c r="T302" s="172">
        <f t="shared" si="99"/>
        <v>43.254725281886486</v>
      </c>
      <c r="U302" s="172">
        <f t="shared" si="99"/>
        <v>43.463458746942415</v>
      </c>
      <c r="V302" s="172">
        <f t="shared" si="99"/>
        <v>43.680062220064471</v>
      </c>
      <c r="W302" s="172">
        <f t="shared" si="99"/>
        <v>43.880332841519078</v>
      </c>
      <c r="X302" s="172">
        <f t="shared" si="99"/>
        <v>44.063318738620801</v>
      </c>
      <c r="Y302" s="172">
        <f t="shared" si="99"/>
        <v>44.201354256359778</v>
      </c>
      <c r="Z302" s="172">
        <f t="shared" si="99"/>
        <v>44.346117015923014</v>
      </c>
      <c r="AA302" s="172">
        <f t="shared" si="99"/>
        <v>44.500484680295962</v>
      </c>
      <c r="AB302" s="172">
        <f t="shared" si="99"/>
        <v>44.60414487435613</v>
      </c>
      <c r="AC302" s="172">
        <f t="shared" si="99"/>
        <v>44.655492868665554</v>
      </c>
      <c r="AD302" s="172">
        <f t="shared" si="99"/>
        <v>44.711984776249786</v>
      </c>
      <c r="AE302" s="172">
        <f t="shared" si="99"/>
        <v>44.74339893784537</v>
      </c>
      <c r="AF302" s="172">
        <f t="shared" si="99"/>
        <v>44.748446928634955</v>
      </c>
      <c r="AG302" s="172">
        <f t="shared" si="99"/>
        <v>44.692404236755237</v>
      </c>
      <c r="AH302" s="172">
        <f t="shared" si="99"/>
        <v>44.639829789807116</v>
      </c>
      <c r="AI302" s="172">
        <f t="shared" si="99"/>
        <v>44.594394413083663</v>
      </c>
    </row>
    <row r="303" spans="2:73" ht="16.5" thickTop="1" thickBot="1" x14ac:dyDescent="0.3">
      <c r="B303" s="346"/>
      <c r="D303" s="256"/>
      <c r="E303" s="280" t="s">
        <v>210</v>
      </c>
      <c r="F303" s="143" t="s">
        <v>22</v>
      </c>
      <c r="G303" s="172">
        <f t="shared" si="99"/>
        <v>67.714429895999999</v>
      </c>
      <c r="H303" s="172">
        <f t="shared" si="99"/>
        <v>68.695465332449999</v>
      </c>
      <c r="I303" s="172">
        <f t="shared" si="99"/>
        <v>65.175110924623866</v>
      </c>
      <c r="J303" s="172">
        <f t="shared" si="99"/>
        <v>58.446281085598464</v>
      </c>
      <c r="K303" s="172">
        <f t="shared" si="99"/>
        <v>57.816861131453926</v>
      </c>
      <c r="L303" s="172">
        <f t="shared" si="99"/>
        <v>57.117945703295625</v>
      </c>
      <c r="M303" s="172">
        <f t="shared" si="99"/>
        <v>56.346230717893008</v>
      </c>
      <c r="N303" s="172">
        <f t="shared" si="99"/>
        <v>55.498248222504103</v>
      </c>
      <c r="O303" s="172">
        <f t="shared" si="99"/>
        <v>54.570350338042132</v>
      </c>
      <c r="P303" s="172">
        <f t="shared" si="99"/>
        <v>55.029149901278878</v>
      </c>
      <c r="Q303" s="172">
        <f t="shared" si="99"/>
        <v>55.47707014245772</v>
      </c>
      <c r="R303" s="172">
        <f t="shared" si="99"/>
        <v>55.913298992427308</v>
      </c>
      <c r="S303" s="172">
        <f t="shared" si="99"/>
        <v>56.336991949612624</v>
      </c>
      <c r="T303" s="172">
        <f t="shared" si="99"/>
        <v>56.747271080589783</v>
      </c>
      <c r="U303" s="172">
        <f t="shared" si="99"/>
        <v>57.143224001847869</v>
      </c>
      <c r="V303" s="172">
        <f t="shared" si="99"/>
        <v>57.523902843592495</v>
      </c>
      <c r="W303" s="172">
        <f t="shared" si="99"/>
        <v>57.888323196641302</v>
      </c>
      <c r="X303" s="172">
        <f t="shared" si="99"/>
        <v>58.235463043686515</v>
      </c>
      <c r="Y303" s="172">
        <f t="shared" si="99"/>
        <v>58.564261676456546</v>
      </c>
      <c r="Z303" s="172">
        <f t="shared" si="99"/>
        <v>58.873618600603407</v>
      </c>
      <c r="AA303" s="172">
        <f t="shared" si="99"/>
        <v>59.162392430480296</v>
      </c>
      <c r="AB303" s="172">
        <f t="shared" si="99"/>
        <v>59.42939977636162</v>
      </c>
      <c r="AC303" s="172">
        <f t="shared" si="99"/>
        <v>59.673414127101225</v>
      </c>
      <c r="AD303" s="172">
        <f t="shared" si="99"/>
        <v>59.893164731737699</v>
      </c>
      <c r="AE303" s="172">
        <f t="shared" si="99"/>
        <v>60.08733548414159</v>
      </c>
      <c r="AF303" s="172">
        <f t="shared" si="99"/>
        <v>60.254563815478164</v>
      </c>
      <c r="AG303" s="172">
        <f t="shared" si="99"/>
        <v>60.393439600039152</v>
      </c>
      <c r="AH303" s="172">
        <f t="shared" si="99"/>
        <v>60.502504080899868</v>
      </c>
      <c r="AI303" s="172">
        <f t="shared" si="99"/>
        <v>60.580248822900813</v>
      </c>
    </row>
    <row r="304" spans="2:73" ht="16.5" hidden="1" thickTop="1" thickBot="1" x14ac:dyDescent="0.3">
      <c r="B304" s="346"/>
      <c r="D304" s="256"/>
      <c r="E304" s="280" t="s">
        <v>210</v>
      </c>
      <c r="F304" s="143" t="s">
        <v>129</v>
      </c>
      <c r="G304" s="172">
        <f t="shared" si="99"/>
        <v>67.714429895999999</v>
      </c>
      <c r="H304" s="172">
        <f t="shared" si="99"/>
        <v>68.695465332449999</v>
      </c>
      <c r="I304" s="172">
        <f t="shared" si="99"/>
        <v>74.302850468060583</v>
      </c>
      <c r="J304" s="172">
        <f t="shared" si="99"/>
        <v>75.070480484947723</v>
      </c>
      <c r="K304" s="172">
        <f t="shared" si="99"/>
        <v>73.97029365504801</v>
      </c>
      <c r="L304" s="172">
        <f t="shared" si="99"/>
        <v>72.76942522301178</v>
      </c>
      <c r="M304" s="172">
        <f t="shared" si="99"/>
        <v>71.463694840290202</v>
      </c>
      <c r="N304" s="172">
        <f t="shared" si="99"/>
        <v>70.04880377805668</v>
      </c>
      <c r="O304" s="172">
        <f t="shared" si="99"/>
        <v>68.520337324103068</v>
      </c>
      <c r="P304" s="172">
        <f t="shared" si="99"/>
        <v>69.752473310333087</v>
      </c>
      <c r="Q304" s="172">
        <f t="shared" si="99"/>
        <v>71.003390885047054</v>
      </c>
      <c r="R304" s="172">
        <f t="shared" si="99"/>
        <v>72.273259042677765</v>
      </c>
      <c r="S304" s="172">
        <f t="shared" si="99"/>
        <v>73.562243488886821</v>
      </c>
      <c r="T304" s="172">
        <f t="shared" si="99"/>
        <v>74.870506370504714</v>
      </c>
      <c r="U304" s="172">
        <f t="shared" si="99"/>
        <v>76.198205994022899</v>
      </c>
      <c r="V304" s="172">
        <f t="shared" si="99"/>
        <v>77.545496532235489</v>
      </c>
      <c r="W304" s="172">
        <f t="shared" si="99"/>
        <v>78.912527718612381</v>
      </c>
      <c r="X304" s="172">
        <f t="shared" si="99"/>
        <v>80.299444528975485</v>
      </c>
      <c r="Y304" s="172">
        <f t="shared" si="99"/>
        <v>81.706386850032629</v>
      </c>
      <c r="Z304" s="172">
        <f t="shared" si="99"/>
        <v>83.133489134312015</v>
      </c>
      <c r="AA304" s="172">
        <f t="shared" si="99"/>
        <v>84.580880041024088</v>
      </c>
      <c r="AB304" s="172">
        <f t="shared" si="99"/>
        <v>86.048682062362815</v>
      </c>
      <c r="AC304" s="172">
        <f t="shared" si="99"/>
        <v>87.537011134742869</v>
      </c>
      <c r="AD304" s="172">
        <f t="shared" si="99"/>
        <v>89.045976234452937</v>
      </c>
      <c r="AE304" s="172">
        <f t="shared" si="99"/>
        <v>90.575678957189282</v>
      </c>
      <c r="AF304" s="172">
        <f t="shared" si="99"/>
        <v>92.126213080915917</v>
      </c>
      <c r="AG304" s="172">
        <f t="shared" si="99"/>
        <v>93.697664111480648</v>
      </c>
      <c r="AH304" s="172">
        <f t="shared" si="99"/>
        <v>95.290108810398038</v>
      </c>
      <c r="AI304" s="172">
        <f t="shared" si="99"/>
        <v>96.903614704191654</v>
      </c>
    </row>
    <row r="305" spans="2:73" ht="16.5" hidden="1" thickTop="1" thickBot="1" x14ac:dyDescent="0.3">
      <c r="B305" s="346"/>
      <c r="D305" s="256"/>
      <c r="E305" s="280" t="s">
        <v>212</v>
      </c>
      <c r="F305" s="143" t="s">
        <v>128</v>
      </c>
      <c r="G305" s="172">
        <f t="shared" si="99"/>
        <v>87.260859792000005</v>
      </c>
      <c r="H305" s="172">
        <f t="shared" si="99"/>
        <v>88.525080664900003</v>
      </c>
      <c r="I305" s="172">
        <f t="shared" si="99"/>
        <v>74.910917686873404</v>
      </c>
      <c r="J305" s="172">
        <f t="shared" si="99"/>
        <v>60.585104841894768</v>
      </c>
      <c r="K305" s="172">
        <f t="shared" si="99"/>
        <v>59.453986733113766</v>
      </c>
      <c r="L305" s="172">
        <f t="shared" si="99"/>
        <v>58.230078932054255</v>
      </c>
      <c r="M305" s="172">
        <f t="shared" si="99"/>
        <v>56.904916813493969</v>
      </c>
      <c r="N305" s="172">
        <f t="shared" si="99"/>
        <v>55.476238332185282</v>
      </c>
      <c r="O305" s="172">
        <f t="shared" si="99"/>
        <v>53.982115051626828</v>
      </c>
      <c r="P305" s="172">
        <f t="shared" si="99"/>
        <v>54.36669093936883</v>
      </c>
      <c r="Q305" s="172">
        <f t="shared" si="99"/>
        <v>54.736755845604314</v>
      </c>
      <c r="R305" s="172">
        <f t="shared" si="99"/>
        <v>55.047883350081463</v>
      </c>
      <c r="S305" s="172">
        <f t="shared" si="99"/>
        <v>55.384946038103507</v>
      </c>
      <c r="T305" s="172">
        <f t="shared" si="99"/>
        <v>55.753255591451854</v>
      </c>
      <c r="U305" s="172">
        <f t="shared" si="99"/>
        <v>56.008267050241699</v>
      </c>
      <c r="V305" s="172">
        <f t="shared" si="99"/>
        <v>56.289502404857124</v>
      </c>
      <c r="W305" s="172">
        <f t="shared" si="99"/>
        <v>56.549797591887426</v>
      </c>
      <c r="X305" s="172">
        <f t="shared" si="99"/>
        <v>56.787930121291531</v>
      </c>
      <c r="Y305" s="172">
        <f t="shared" si="99"/>
        <v>56.94994824914874</v>
      </c>
      <c r="Z305" s="172">
        <f t="shared" si="99"/>
        <v>57.138615994357153</v>
      </c>
      <c r="AA305" s="172">
        <f t="shared" si="99"/>
        <v>57.360353573667233</v>
      </c>
      <c r="AB305" s="172">
        <f t="shared" si="99"/>
        <v>57.496820446480314</v>
      </c>
      <c r="AC305" s="172">
        <f t="shared" si="99"/>
        <v>57.545642881447201</v>
      </c>
      <c r="AD305" s="172">
        <f t="shared" si="99"/>
        <v>57.621112453607459</v>
      </c>
      <c r="AE305" s="172">
        <f t="shared" si="99"/>
        <v>57.664403976098761</v>
      </c>
      <c r="AF305" s="172">
        <f t="shared" si="99"/>
        <v>57.673862898420921</v>
      </c>
      <c r="AG305" s="172">
        <f t="shared" si="99"/>
        <v>57.581837899022453</v>
      </c>
      <c r="AH305" s="172">
        <f t="shared" si="99"/>
        <v>57.516779859747501</v>
      </c>
      <c r="AI305" s="172">
        <f t="shared" si="99"/>
        <v>57.486932251615045</v>
      </c>
      <c r="AO305" s="257"/>
      <c r="AP305" s="257"/>
      <c r="AQ305" s="257"/>
      <c r="AR305" s="257"/>
      <c r="AS305" s="257"/>
      <c r="AT305" s="257"/>
      <c r="AU305" s="257"/>
      <c r="AV305" s="257"/>
      <c r="AW305" s="257"/>
      <c r="AX305" s="257"/>
      <c r="AY305" s="257"/>
      <c r="AZ305" s="257"/>
      <c r="BA305" s="257"/>
      <c r="BB305" s="257"/>
      <c r="BC305" s="257"/>
      <c r="BD305" s="257"/>
      <c r="BE305" s="257"/>
      <c r="BF305" s="257"/>
      <c r="BG305" s="257"/>
      <c r="BH305" s="257"/>
      <c r="BI305" s="257"/>
      <c r="BJ305" s="257"/>
      <c r="BK305" s="257"/>
      <c r="BL305" s="257"/>
      <c r="BM305" s="257"/>
      <c r="BN305" s="257"/>
      <c r="BO305" s="257"/>
      <c r="BP305" s="257"/>
      <c r="BQ305" s="257"/>
      <c r="BR305" s="257"/>
      <c r="BS305" s="257"/>
      <c r="BT305" s="257"/>
      <c r="BU305" s="257"/>
    </row>
    <row r="306" spans="2:73" ht="15.75" thickTop="1" x14ac:dyDescent="0.25">
      <c r="B306" s="346"/>
      <c r="D306" s="256"/>
      <c r="E306" s="280" t="s">
        <v>212</v>
      </c>
      <c r="F306" s="143" t="s">
        <v>22</v>
      </c>
      <c r="G306" s="172">
        <f t="shared" si="99"/>
        <v>87.260859792000005</v>
      </c>
      <c r="H306" s="172">
        <f t="shared" si="99"/>
        <v>88.525080664900003</v>
      </c>
      <c r="I306" s="172">
        <f t="shared" si="99"/>
        <v>83.863305700237518</v>
      </c>
      <c r="J306" s="172">
        <f t="shared" si="99"/>
        <v>75.134208677770914</v>
      </c>
      <c r="K306" s="172">
        <f t="shared" si="99"/>
        <v>74.216015792402374</v>
      </c>
      <c r="L306" s="172">
        <f t="shared" si="99"/>
        <v>73.202067384619298</v>
      </c>
      <c r="M306" s="172">
        <f t="shared" si="99"/>
        <v>72.087719656530169</v>
      </c>
      <c r="N306" s="172">
        <f t="shared" si="99"/>
        <v>70.868075198041481</v>
      </c>
      <c r="O306" s="172">
        <f t="shared" si="99"/>
        <v>69.537954042906691</v>
      </c>
      <c r="P306" s="172">
        <f t="shared" si="99"/>
        <v>70.091553710549519</v>
      </c>
      <c r="Q306" s="172">
        <f t="shared" si="99"/>
        <v>70.629926488299859</v>
      </c>
      <c r="R306" s="172">
        <f t="shared" si="99"/>
        <v>71.152001027254329</v>
      </c>
      <c r="S306" s="172">
        <f t="shared" si="99"/>
        <v>71.656664575320463</v>
      </c>
      <c r="T306" s="172">
        <f t="shared" si="99"/>
        <v>72.142761797974501</v>
      </c>
      <c r="U306" s="172">
        <f t="shared" si="99"/>
        <v>72.609093586953136</v>
      </c>
      <c r="V306" s="172">
        <f t="shared" si="99"/>
        <v>73.05441585927133</v>
      </c>
      <c r="W306" s="172">
        <f t="shared" si="99"/>
        <v>73.477438349360042</v>
      </c>
      <c r="X306" s="172">
        <f t="shared" si="99"/>
        <v>73.876823397573517</v>
      </c>
      <c r="Y306" s="172">
        <f t="shared" si="99"/>
        <v>74.251184738835107</v>
      </c>
      <c r="Z306" s="172">
        <f t="shared" si="99"/>
        <v>74.599086295783835</v>
      </c>
      <c r="AA306" s="172">
        <f t="shared" si="99"/>
        <v>74.919040981460313</v>
      </c>
      <c r="AB306" s="172">
        <f t="shared" si="99"/>
        <v>75.209509517343861</v>
      </c>
      <c r="AC306" s="172">
        <f t="shared" si="99"/>
        <v>75.468899273437202</v>
      </c>
      <c r="AD306" s="172">
        <f t="shared" ref="AD306:BF306" si="100">AD131*(1+$G$49)^(AD$69-$G$69)</f>
        <v>75.695563138109492</v>
      </c>
      <c r="AE306" s="172">
        <f t="shared" si="100"/>
        <v>75.88779842656993</v>
      </c>
      <c r="AF306" s="172">
        <f t="shared" si="100"/>
        <v>76.043845838180957</v>
      </c>
      <c r="AG306" s="172">
        <f t="shared" si="100"/>
        <v>76.161888474356346</v>
      </c>
      <c r="AH306" s="172">
        <f t="shared" si="100"/>
        <v>76.240050930561253</v>
      </c>
      <c r="AI306" s="172">
        <f t="shared" si="100"/>
        <v>76.276398477976144</v>
      </c>
      <c r="AO306" s="257"/>
      <c r="AP306" s="257"/>
      <c r="AQ306" s="257"/>
      <c r="AR306" s="257"/>
      <c r="AS306" s="257"/>
      <c r="AT306" s="257"/>
      <c r="AU306" s="257"/>
      <c r="AV306" s="257"/>
      <c r="AW306" s="257"/>
      <c r="AX306" s="257"/>
      <c r="AY306" s="257"/>
      <c r="AZ306" s="257"/>
      <c r="BA306" s="257"/>
      <c r="BB306" s="257"/>
      <c r="BC306" s="257"/>
      <c r="BD306" s="257"/>
      <c r="BE306" s="257"/>
      <c r="BF306" s="257"/>
      <c r="BG306" s="257"/>
      <c r="BH306" s="257"/>
      <c r="BI306" s="257"/>
      <c r="BJ306" s="257"/>
      <c r="BK306" s="257"/>
      <c r="BL306" s="257"/>
      <c r="BM306" s="257"/>
      <c r="BN306" s="257"/>
      <c r="BO306" s="257"/>
      <c r="BP306" s="257"/>
      <c r="BQ306" s="257"/>
      <c r="BR306" s="257"/>
      <c r="BS306" s="257"/>
      <c r="BT306" s="257"/>
      <c r="BU306" s="257"/>
    </row>
    <row r="307" spans="2:73" hidden="1" x14ac:dyDescent="0.25">
      <c r="B307" s="346"/>
      <c r="D307" s="256"/>
      <c r="E307" s="280" t="s">
        <v>212</v>
      </c>
      <c r="F307" s="143" t="s">
        <v>129</v>
      </c>
      <c r="G307" s="281">
        <f t="shared" ref="G307:AI310" si="101">0.025*G290</f>
        <v>4.8765450525844371E+17</v>
      </c>
      <c r="H307" s="281">
        <f t="shared" si="101"/>
        <v>6.0416666666666667E-2</v>
      </c>
      <c r="I307" s="281">
        <f t="shared" si="101"/>
        <v>6.0416666666666667E-2</v>
      </c>
      <c r="J307" s="281">
        <f t="shared" si="101"/>
        <v>6.0416666666666667E-2</v>
      </c>
      <c r="K307" s="281">
        <f t="shared" si="101"/>
        <v>6.0416666666666667E-2</v>
      </c>
      <c r="L307" s="281">
        <f t="shared" si="101"/>
        <v>6.0416666666666667E-2</v>
      </c>
      <c r="M307" s="281">
        <f t="shared" si="101"/>
        <v>6.0416666666666667E-2</v>
      </c>
      <c r="N307" s="281">
        <f t="shared" si="101"/>
        <v>6.0416666666666667E-2</v>
      </c>
      <c r="O307" s="281">
        <f t="shared" si="101"/>
        <v>6.0416666666666667E-2</v>
      </c>
      <c r="P307" s="281">
        <f t="shared" si="101"/>
        <v>6.0416666666666667E-2</v>
      </c>
      <c r="Q307" s="281">
        <f t="shared" si="101"/>
        <v>6.0416666666666667E-2</v>
      </c>
      <c r="R307" s="281">
        <f t="shared" si="101"/>
        <v>6.0416666666666667E-2</v>
      </c>
      <c r="S307" s="281">
        <f t="shared" si="101"/>
        <v>6.0416666666666667E-2</v>
      </c>
      <c r="T307" s="281">
        <f t="shared" si="101"/>
        <v>6.0416666666666667E-2</v>
      </c>
      <c r="U307" s="281">
        <f t="shared" si="101"/>
        <v>6.0416666666666667E-2</v>
      </c>
      <c r="V307" s="281">
        <f t="shared" si="101"/>
        <v>6.0416666666666667E-2</v>
      </c>
      <c r="W307" s="281">
        <f t="shared" si="101"/>
        <v>6.0416666666666667E-2</v>
      </c>
      <c r="X307" s="281">
        <f t="shared" si="101"/>
        <v>6.0416666666666667E-2</v>
      </c>
      <c r="Y307" s="281">
        <f t="shared" si="101"/>
        <v>6.0416666666666667E-2</v>
      </c>
      <c r="Z307" s="281">
        <f t="shared" si="101"/>
        <v>6.0416666666666667E-2</v>
      </c>
      <c r="AA307" s="281">
        <f t="shared" si="101"/>
        <v>6.0416666666666667E-2</v>
      </c>
      <c r="AB307" s="281">
        <f t="shared" si="101"/>
        <v>6.0416666666666667E-2</v>
      </c>
      <c r="AC307" s="281">
        <f t="shared" si="101"/>
        <v>6.0416666666666667E-2</v>
      </c>
      <c r="AD307" s="281">
        <f t="shared" si="101"/>
        <v>6.0416666666666667E-2</v>
      </c>
      <c r="AE307" s="281">
        <f t="shared" si="101"/>
        <v>6.0416666666666667E-2</v>
      </c>
      <c r="AF307" s="281">
        <f t="shared" si="101"/>
        <v>6.0416666666666667E-2</v>
      </c>
      <c r="AG307" s="281">
        <f t="shared" si="101"/>
        <v>6.0416666666666667E-2</v>
      </c>
      <c r="AH307" s="281">
        <f t="shared" si="101"/>
        <v>6.0416666666666667E-2</v>
      </c>
      <c r="AI307" s="281">
        <f t="shared" si="101"/>
        <v>6.0416666666666667E-2</v>
      </c>
      <c r="AO307" s="257"/>
      <c r="AP307" s="257"/>
      <c r="AQ307" s="257"/>
      <c r="AR307" s="257"/>
      <c r="AS307" s="257"/>
      <c r="AT307" s="257"/>
      <c r="AU307" s="257"/>
      <c r="AV307" s="257"/>
      <c r="AW307" s="257"/>
      <c r="AX307" s="257"/>
      <c r="AY307" s="257"/>
      <c r="AZ307" s="257"/>
      <c r="BA307" s="257"/>
      <c r="BB307" s="257"/>
      <c r="BC307" s="257"/>
      <c r="BD307" s="257"/>
      <c r="BE307" s="257"/>
      <c r="BF307" s="257"/>
      <c r="BG307" s="257"/>
      <c r="BH307" s="257"/>
      <c r="BI307" s="257"/>
      <c r="BJ307" s="257"/>
      <c r="BK307" s="257"/>
      <c r="BL307" s="257"/>
      <c r="BM307" s="257"/>
      <c r="BN307" s="257"/>
      <c r="BO307" s="257"/>
      <c r="BP307" s="257"/>
      <c r="BQ307" s="257"/>
      <c r="BR307" s="257"/>
      <c r="BS307" s="257"/>
      <c r="BT307" s="257"/>
      <c r="BU307" s="257"/>
    </row>
    <row r="308" spans="2:73" hidden="1" x14ac:dyDescent="0.25">
      <c r="B308" s="346"/>
      <c r="D308" s="256"/>
      <c r="E308" s="280" t="s">
        <v>214</v>
      </c>
      <c r="F308" s="143" t="s">
        <v>128</v>
      </c>
      <c r="G308" s="281">
        <f t="shared" si="101"/>
        <v>5.9688909936195725E+17</v>
      </c>
      <c r="H308" s="281">
        <f t="shared" si="101"/>
        <v>4.9999999999999996E-2</v>
      </c>
      <c r="I308" s="281">
        <f t="shared" si="101"/>
        <v>4.9999999999999996E-2</v>
      </c>
      <c r="J308" s="281">
        <f t="shared" si="101"/>
        <v>4.9999999999999996E-2</v>
      </c>
      <c r="K308" s="281">
        <f t="shared" si="101"/>
        <v>4.9999999999999996E-2</v>
      </c>
      <c r="L308" s="281">
        <f t="shared" si="101"/>
        <v>4.9999999999999996E-2</v>
      </c>
      <c r="M308" s="281">
        <f t="shared" si="101"/>
        <v>4.9999999999999996E-2</v>
      </c>
      <c r="N308" s="281">
        <f t="shared" si="101"/>
        <v>4.9999999999999996E-2</v>
      </c>
      <c r="O308" s="281">
        <f t="shared" si="101"/>
        <v>4.9999999999999996E-2</v>
      </c>
      <c r="P308" s="281">
        <f t="shared" si="101"/>
        <v>4.9999999999999996E-2</v>
      </c>
      <c r="Q308" s="281">
        <f t="shared" si="101"/>
        <v>4.9999999999999996E-2</v>
      </c>
      <c r="R308" s="281">
        <f t="shared" si="101"/>
        <v>4.9999999999999996E-2</v>
      </c>
      <c r="S308" s="281">
        <f t="shared" si="101"/>
        <v>4.9999999999999996E-2</v>
      </c>
      <c r="T308" s="281">
        <f t="shared" si="101"/>
        <v>4.9999999999999996E-2</v>
      </c>
      <c r="U308" s="281">
        <f t="shared" si="101"/>
        <v>4.9999999999999996E-2</v>
      </c>
      <c r="V308" s="281">
        <f t="shared" si="101"/>
        <v>4.9999999999999996E-2</v>
      </c>
      <c r="W308" s="281">
        <f t="shared" si="101"/>
        <v>4.9999999999999996E-2</v>
      </c>
      <c r="X308" s="281">
        <f t="shared" si="101"/>
        <v>4.9999999999999996E-2</v>
      </c>
      <c r="Y308" s="281">
        <f t="shared" si="101"/>
        <v>4.9999999999999996E-2</v>
      </c>
      <c r="Z308" s="281">
        <f t="shared" si="101"/>
        <v>4.9999999999999996E-2</v>
      </c>
      <c r="AA308" s="281">
        <f t="shared" si="101"/>
        <v>4.9999999999999996E-2</v>
      </c>
      <c r="AB308" s="281">
        <f t="shared" si="101"/>
        <v>4.9999999999999996E-2</v>
      </c>
      <c r="AC308" s="281">
        <f t="shared" si="101"/>
        <v>4.9999999999999996E-2</v>
      </c>
      <c r="AD308" s="281">
        <f t="shared" si="101"/>
        <v>4.9999999999999996E-2</v>
      </c>
      <c r="AE308" s="281">
        <f t="shared" si="101"/>
        <v>4.9999999999999996E-2</v>
      </c>
      <c r="AF308" s="281">
        <f t="shared" si="101"/>
        <v>4.9999999999999996E-2</v>
      </c>
      <c r="AG308" s="281">
        <f t="shared" si="101"/>
        <v>4.9999999999999996E-2</v>
      </c>
      <c r="AH308" s="281">
        <f t="shared" si="101"/>
        <v>4.9999999999999996E-2</v>
      </c>
      <c r="AI308" s="281">
        <f t="shared" si="101"/>
        <v>4.9999999999999996E-2</v>
      </c>
      <c r="AO308" s="257"/>
      <c r="AP308" s="257"/>
      <c r="AQ308" s="257"/>
      <c r="AR308" s="257"/>
      <c r="AS308" s="257"/>
      <c r="AT308" s="257"/>
      <c r="AU308" s="257"/>
      <c r="AV308" s="257"/>
      <c r="AW308" s="257"/>
      <c r="AX308" s="257"/>
      <c r="AY308" s="257"/>
      <c r="AZ308" s="257"/>
      <c r="BA308" s="257"/>
      <c r="BB308" s="257"/>
      <c r="BC308" s="257"/>
      <c r="BD308" s="257"/>
      <c r="BE308" s="257"/>
      <c r="BF308" s="257"/>
      <c r="BG308" s="257"/>
      <c r="BH308" s="257"/>
      <c r="BI308" s="257"/>
      <c r="BJ308" s="257"/>
      <c r="BK308" s="257"/>
      <c r="BL308" s="257"/>
      <c r="BM308" s="257"/>
      <c r="BN308" s="257"/>
      <c r="BO308" s="257"/>
      <c r="BP308" s="257"/>
      <c r="BQ308" s="257"/>
      <c r="BR308" s="257"/>
      <c r="BS308" s="257"/>
      <c r="BT308" s="257"/>
      <c r="BU308" s="257"/>
    </row>
    <row r="309" spans="2:73" hidden="1" x14ac:dyDescent="0.25">
      <c r="B309" s="346"/>
      <c r="D309" s="256"/>
      <c r="E309" s="280" t="s">
        <v>214</v>
      </c>
      <c r="F309" s="143" t="s">
        <v>22</v>
      </c>
      <c r="G309" s="281">
        <f t="shared" si="101"/>
        <v>5.9688909936195725E+17</v>
      </c>
      <c r="H309" s="281">
        <f t="shared" si="101"/>
        <v>7.2916666666666671E-2</v>
      </c>
      <c r="I309" s="281">
        <f t="shared" si="101"/>
        <v>7.2916666666666671E-2</v>
      </c>
      <c r="J309" s="281">
        <f t="shared" si="101"/>
        <v>7.2916666666666671E-2</v>
      </c>
      <c r="K309" s="281">
        <f t="shared" si="101"/>
        <v>7.2916666666666671E-2</v>
      </c>
      <c r="L309" s="281">
        <f t="shared" si="101"/>
        <v>7.2916666666666671E-2</v>
      </c>
      <c r="M309" s="281">
        <f t="shared" si="101"/>
        <v>7.2916666666666671E-2</v>
      </c>
      <c r="N309" s="281">
        <f t="shared" si="101"/>
        <v>7.2916666666666671E-2</v>
      </c>
      <c r="O309" s="281">
        <f t="shared" si="101"/>
        <v>7.2916666666666671E-2</v>
      </c>
      <c r="P309" s="281">
        <f t="shared" si="101"/>
        <v>7.2916666666666671E-2</v>
      </c>
      <c r="Q309" s="281">
        <f t="shared" si="101"/>
        <v>7.2916666666666671E-2</v>
      </c>
      <c r="R309" s="281">
        <f t="shared" si="101"/>
        <v>7.2916666666666671E-2</v>
      </c>
      <c r="S309" s="281">
        <f t="shared" si="101"/>
        <v>7.2916666666666671E-2</v>
      </c>
      <c r="T309" s="281">
        <f t="shared" si="101"/>
        <v>7.2916666666666671E-2</v>
      </c>
      <c r="U309" s="281">
        <f t="shared" si="101"/>
        <v>7.2916666666666671E-2</v>
      </c>
      <c r="V309" s="281">
        <f t="shared" si="101"/>
        <v>7.2916666666666671E-2</v>
      </c>
      <c r="W309" s="281">
        <f t="shared" si="101"/>
        <v>7.2916666666666671E-2</v>
      </c>
      <c r="X309" s="281">
        <f t="shared" si="101"/>
        <v>7.2916666666666671E-2</v>
      </c>
      <c r="Y309" s="281">
        <f t="shared" si="101"/>
        <v>7.2916666666666671E-2</v>
      </c>
      <c r="Z309" s="281">
        <f t="shared" si="101"/>
        <v>7.2916666666666671E-2</v>
      </c>
      <c r="AA309" s="281">
        <f t="shared" si="101"/>
        <v>7.2916666666666671E-2</v>
      </c>
      <c r="AB309" s="281">
        <f t="shared" si="101"/>
        <v>7.2916666666666671E-2</v>
      </c>
      <c r="AC309" s="281">
        <f t="shared" si="101"/>
        <v>7.2916666666666671E-2</v>
      </c>
      <c r="AD309" s="281">
        <f t="shared" si="101"/>
        <v>7.2916666666666671E-2</v>
      </c>
      <c r="AE309" s="281">
        <f t="shared" si="101"/>
        <v>7.2916666666666671E-2</v>
      </c>
      <c r="AF309" s="281">
        <f t="shared" si="101"/>
        <v>7.2916666666666671E-2</v>
      </c>
      <c r="AG309" s="281">
        <f t="shared" si="101"/>
        <v>7.2916666666666671E-2</v>
      </c>
      <c r="AH309" s="281">
        <f t="shared" si="101"/>
        <v>7.2916666666666671E-2</v>
      </c>
      <c r="AI309" s="281">
        <f t="shared" si="101"/>
        <v>7.2916666666666671E-2</v>
      </c>
      <c r="AO309" s="257"/>
      <c r="AP309" s="257"/>
      <c r="AQ309" s="257"/>
      <c r="AR309" s="257"/>
      <c r="AS309" s="257"/>
      <c r="AT309" s="257"/>
      <c r="AU309" s="257"/>
      <c r="AV309" s="257"/>
      <c r="AW309" s="257"/>
      <c r="AX309" s="257"/>
      <c r="AY309" s="257"/>
      <c r="AZ309" s="257"/>
      <c r="BA309" s="257"/>
      <c r="BB309" s="257"/>
      <c r="BC309" s="257"/>
      <c r="BD309" s="257"/>
      <c r="BE309" s="257"/>
      <c r="BF309" s="257"/>
      <c r="BG309" s="257"/>
      <c r="BH309" s="257"/>
      <c r="BI309" s="257"/>
      <c r="BJ309" s="257"/>
      <c r="BK309" s="257"/>
      <c r="BL309" s="257"/>
      <c r="BM309" s="257"/>
      <c r="BN309" s="257"/>
      <c r="BO309" s="257"/>
      <c r="BP309" s="257"/>
      <c r="BQ309" s="257"/>
      <c r="BR309" s="257"/>
      <c r="BS309" s="257"/>
      <c r="BT309" s="257"/>
      <c r="BU309" s="257"/>
    </row>
    <row r="310" spans="2:73" hidden="1" x14ac:dyDescent="0.25">
      <c r="B310" s="346"/>
      <c r="D310" s="256"/>
      <c r="E310" s="280" t="s">
        <v>214</v>
      </c>
      <c r="F310" s="143" t="s">
        <v>129</v>
      </c>
      <c r="G310" s="281">
        <f t="shared" si="101"/>
        <v>1.446854873483654E+26</v>
      </c>
      <c r="H310" s="281">
        <f t="shared" si="101"/>
        <v>7.2916666666666671E-2</v>
      </c>
      <c r="I310" s="281">
        <f t="shared" si="101"/>
        <v>7.2916666666666671E-2</v>
      </c>
      <c r="J310" s="281">
        <f t="shared" si="101"/>
        <v>7.2916666666666671E-2</v>
      </c>
      <c r="K310" s="281">
        <f t="shared" si="101"/>
        <v>7.2916666666666671E-2</v>
      </c>
      <c r="L310" s="281">
        <f t="shared" si="101"/>
        <v>7.2916666666666671E-2</v>
      </c>
      <c r="M310" s="281">
        <f t="shared" si="101"/>
        <v>7.2916666666666671E-2</v>
      </c>
      <c r="N310" s="281">
        <f t="shared" si="101"/>
        <v>7.2916666666666671E-2</v>
      </c>
      <c r="O310" s="281">
        <f t="shared" si="101"/>
        <v>7.2916666666666671E-2</v>
      </c>
      <c r="P310" s="281">
        <f t="shared" si="101"/>
        <v>7.2916666666666671E-2</v>
      </c>
      <c r="Q310" s="281">
        <f t="shared" si="101"/>
        <v>7.2916666666666671E-2</v>
      </c>
      <c r="R310" s="281">
        <f t="shared" si="101"/>
        <v>7.2916666666666671E-2</v>
      </c>
      <c r="S310" s="281">
        <f t="shared" si="101"/>
        <v>7.2916666666666671E-2</v>
      </c>
      <c r="T310" s="281">
        <f t="shared" si="101"/>
        <v>7.2916666666666671E-2</v>
      </c>
      <c r="U310" s="281">
        <f t="shared" si="101"/>
        <v>7.2916666666666671E-2</v>
      </c>
      <c r="V310" s="281">
        <f t="shared" si="101"/>
        <v>7.2916666666666671E-2</v>
      </c>
      <c r="W310" s="281">
        <f t="shared" si="101"/>
        <v>7.2916666666666671E-2</v>
      </c>
      <c r="X310" s="281">
        <f t="shared" si="101"/>
        <v>7.2916666666666671E-2</v>
      </c>
      <c r="Y310" s="281">
        <f t="shared" si="101"/>
        <v>7.2916666666666671E-2</v>
      </c>
      <c r="Z310" s="281">
        <f t="shared" si="101"/>
        <v>7.2916666666666671E-2</v>
      </c>
      <c r="AA310" s="281">
        <f t="shared" si="101"/>
        <v>7.2916666666666671E-2</v>
      </c>
      <c r="AB310" s="281">
        <f t="shared" si="101"/>
        <v>7.2916666666666671E-2</v>
      </c>
      <c r="AC310" s="281">
        <f t="shared" si="101"/>
        <v>7.2916666666666671E-2</v>
      </c>
      <c r="AD310" s="281">
        <f t="shared" si="101"/>
        <v>7.2916666666666671E-2</v>
      </c>
      <c r="AE310" s="281">
        <f t="shared" si="101"/>
        <v>7.2916666666666671E-2</v>
      </c>
      <c r="AF310" s="281">
        <f t="shared" si="101"/>
        <v>7.2916666666666671E-2</v>
      </c>
      <c r="AG310" s="281">
        <f t="shared" si="101"/>
        <v>7.2916666666666671E-2</v>
      </c>
      <c r="AH310" s="281">
        <f t="shared" si="101"/>
        <v>7.2916666666666671E-2</v>
      </c>
      <c r="AI310" s="281">
        <f t="shared" si="101"/>
        <v>7.2916666666666671E-2</v>
      </c>
      <c r="AO310" s="257"/>
      <c r="AP310" s="257"/>
      <c r="AQ310" s="257"/>
      <c r="AR310" s="257"/>
      <c r="AS310" s="257"/>
      <c r="AT310" s="257"/>
      <c r="AU310" s="257"/>
      <c r="AV310" s="257"/>
      <c r="AW310" s="257"/>
      <c r="AX310" s="257"/>
      <c r="AY310" s="257"/>
      <c r="AZ310" s="257"/>
      <c r="BA310" s="257"/>
      <c r="BB310" s="257"/>
      <c r="BC310" s="257"/>
      <c r="BD310" s="257"/>
      <c r="BE310" s="257"/>
      <c r="BF310" s="257"/>
      <c r="BG310" s="257"/>
      <c r="BH310" s="257"/>
      <c r="BI310" s="257"/>
      <c r="BJ310" s="257"/>
      <c r="BK310" s="257"/>
      <c r="BL310" s="257"/>
      <c r="BM310" s="257"/>
      <c r="BN310" s="257"/>
      <c r="BO310" s="257"/>
      <c r="BP310" s="257"/>
      <c r="BQ310" s="257"/>
      <c r="BR310" s="257"/>
      <c r="BS310" s="257"/>
      <c r="BT310" s="257"/>
      <c r="BU310" s="257"/>
    </row>
    <row r="311" spans="2:73" x14ac:dyDescent="0.25">
      <c r="B311" s="346"/>
      <c r="D311" s="168"/>
      <c r="E311" s="282"/>
      <c r="F311" s="282"/>
    </row>
    <row r="312" spans="2:73" x14ac:dyDescent="0.25">
      <c r="B312" s="346"/>
      <c r="D312" s="15"/>
      <c r="E312" s="171"/>
      <c r="F312" s="171"/>
      <c r="G312" s="1">
        <v>2022</v>
      </c>
      <c r="H312" s="1">
        <v>2023</v>
      </c>
      <c r="I312" s="1">
        <v>2024</v>
      </c>
      <c r="J312" s="1">
        <v>2025</v>
      </c>
      <c r="K312" s="1">
        <v>2026</v>
      </c>
      <c r="L312" s="1">
        <v>2027</v>
      </c>
      <c r="M312" s="1">
        <v>2028</v>
      </c>
      <c r="N312" s="1">
        <v>2029</v>
      </c>
      <c r="O312" s="1">
        <v>2030</v>
      </c>
      <c r="P312" s="1">
        <v>2031</v>
      </c>
      <c r="Q312" s="1">
        <v>2032</v>
      </c>
      <c r="R312" s="1">
        <v>2033</v>
      </c>
      <c r="S312" s="1">
        <v>2034</v>
      </c>
      <c r="T312" s="1">
        <v>2035</v>
      </c>
      <c r="U312" s="1">
        <v>2036</v>
      </c>
      <c r="V312" s="1">
        <v>2037</v>
      </c>
      <c r="W312" s="1">
        <v>2038</v>
      </c>
      <c r="X312" s="1">
        <v>2039</v>
      </c>
      <c r="Y312" s="1">
        <v>2040</v>
      </c>
      <c r="Z312" s="1">
        <v>2041</v>
      </c>
      <c r="AA312" s="1">
        <v>2042</v>
      </c>
      <c r="AB312" s="1">
        <v>2043</v>
      </c>
      <c r="AC312" s="1">
        <v>2044</v>
      </c>
      <c r="AD312" s="1">
        <v>2045</v>
      </c>
      <c r="AE312" s="1">
        <v>2046</v>
      </c>
      <c r="AF312" s="1">
        <v>2047</v>
      </c>
      <c r="AG312" s="1">
        <v>2048</v>
      </c>
      <c r="AH312" s="1">
        <v>2049</v>
      </c>
      <c r="AI312" s="1">
        <v>2050</v>
      </c>
    </row>
    <row r="313" spans="2:73" hidden="1" x14ac:dyDescent="0.25">
      <c r="B313" s="346"/>
      <c r="D313" s="254" t="s">
        <v>155</v>
      </c>
      <c r="E313" s="280" t="s">
        <v>206</v>
      </c>
      <c r="F313" s="143" t="s">
        <v>128</v>
      </c>
      <c r="G313" s="255">
        <v>0</v>
      </c>
      <c r="H313" s="255">
        <v>0</v>
      </c>
      <c r="I313" s="255">
        <v>0</v>
      </c>
      <c r="J313" s="255">
        <v>0</v>
      </c>
      <c r="K313" s="255">
        <v>0</v>
      </c>
      <c r="L313" s="255">
        <v>0</v>
      </c>
      <c r="M313" s="255">
        <v>0</v>
      </c>
      <c r="N313" s="255">
        <v>0</v>
      </c>
      <c r="O313" s="255">
        <v>0</v>
      </c>
      <c r="P313" s="255">
        <v>0</v>
      </c>
      <c r="Q313" s="255">
        <v>0</v>
      </c>
      <c r="R313" s="255">
        <v>0</v>
      </c>
      <c r="S313" s="255">
        <v>0</v>
      </c>
      <c r="T313" s="255">
        <v>0</v>
      </c>
      <c r="U313" s="255">
        <v>0</v>
      </c>
      <c r="V313" s="255">
        <v>0</v>
      </c>
      <c r="W313" s="255">
        <v>0</v>
      </c>
      <c r="X313" s="255">
        <v>0</v>
      </c>
      <c r="Y313" s="255">
        <v>0</v>
      </c>
      <c r="Z313" s="255">
        <v>0</v>
      </c>
      <c r="AA313" s="255">
        <v>0</v>
      </c>
      <c r="AB313" s="255">
        <v>0</v>
      </c>
      <c r="AC313" s="255">
        <v>0</v>
      </c>
      <c r="AD313" s="255">
        <v>0</v>
      </c>
      <c r="AE313" s="255">
        <v>0</v>
      </c>
      <c r="AF313" s="255">
        <v>0</v>
      </c>
      <c r="AG313" s="255">
        <v>0</v>
      </c>
      <c r="AH313" s="255">
        <v>0</v>
      </c>
      <c r="AI313" s="255">
        <v>0</v>
      </c>
      <c r="AN313" s="1"/>
    </row>
    <row r="314" spans="2:73" x14ac:dyDescent="0.25">
      <c r="B314" s="346"/>
      <c r="D314" s="142"/>
      <c r="E314" s="282" t="s">
        <v>206</v>
      </c>
      <c r="F314" s="143" t="s">
        <v>22</v>
      </c>
      <c r="G314" s="255">
        <v>0</v>
      </c>
      <c r="H314" s="255">
        <v>0</v>
      </c>
      <c r="I314" s="255">
        <v>0</v>
      </c>
      <c r="J314" s="255">
        <v>0</v>
      </c>
      <c r="K314" s="255">
        <v>0</v>
      </c>
      <c r="L314" s="255">
        <v>0</v>
      </c>
      <c r="M314" s="255">
        <v>0</v>
      </c>
      <c r="N314" s="255">
        <v>0</v>
      </c>
      <c r="O314" s="255">
        <v>0</v>
      </c>
      <c r="P314" s="255">
        <v>0</v>
      </c>
      <c r="Q314" s="255">
        <v>0</v>
      </c>
      <c r="R314" s="255">
        <v>0</v>
      </c>
      <c r="S314" s="255">
        <v>0</v>
      </c>
      <c r="T314" s="255">
        <v>0</v>
      </c>
      <c r="U314" s="255">
        <v>0</v>
      </c>
      <c r="V314" s="255">
        <v>0</v>
      </c>
      <c r="W314" s="255">
        <v>0</v>
      </c>
      <c r="X314" s="255">
        <v>0</v>
      </c>
      <c r="Y314" s="255">
        <v>0</v>
      </c>
      <c r="Z314" s="255">
        <v>0</v>
      </c>
      <c r="AA314" s="255">
        <v>0</v>
      </c>
      <c r="AB314" s="255">
        <v>0</v>
      </c>
      <c r="AC314" s="255">
        <v>0</v>
      </c>
      <c r="AD314" s="255">
        <v>0</v>
      </c>
      <c r="AE314" s="255">
        <v>0</v>
      </c>
      <c r="AF314" s="255">
        <v>0</v>
      </c>
      <c r="AG314" s="255">
        <v>0</v>
      </c>
      <c r="AH314" s="255">
        <v>0</v>
      </c>
      <c r="AI314" s="255">
        <v>0</v>
      </c>
      <c r="AN314" s="1"/>
    </row>
    <row r="315" spans="2:73" hidden="1" x14ac:dyDescent="0.25">
      <c r="B315" s="346"/>
      <c r="D315" s="142"/>
      <c r="E315" s="283" t="s">
        <v>206</v>
      </c>
      <c r="F315" s="143" t="s">
        <v>129</v>
      </c>
      <c r="G315" s="255">
        <v>0</v>
      </c>
      <c r="H315" s="255">
        <v>0</v>
      </c>
      <c r="I315" s="255">
        <v>0</v>
      </c>
      <c r="J315" s="255">
        <v>0</v>
      </c>
      <c r="K315" s="255">
        <v>0</v>
      </c>
      <c r="L315" s="255">
        <v>0</v>
      </c>
      <c r="M315" s="255">
        <v>0</v>
      </c>
      <c r="N315" s="255">
        <v>0</v>
      </c>
      <c r="O315" s="255">
        <v>0</v>
      </c>
      <c r="P315" s="255">
        <v>0</v>
      </c>
      <c r="Q315" s="255">
        <v>0</v>
      </c>
      <c r="R315" s="255">
        <v>0</v>
      </c>
      <c r="S315" s="255">
        <v>0</v>
      </c>
      <c r="T315" s="255">
        <v>0</v>
      </c>
      <c r="U315" s="255">
        <v>0</v>
      </c>
      <c r="V315" s="255">
        <v>0</v>
      </c>
      <c r="W315" s="255">
        <v>0</v>
      </c>
      <c r="X315" s="255">
        <v>0</v>
      </c>
      <c r="Y315" s="255">
        <v>0</v>
      </c>
      <c r="Z315" s="255">
        <v>0</v>
      </c>
      <c r="AA315" s="255">
        <v>0</v>
      </c>
      <c r="AB315" s="255">
        <v>0</v>
      </c>
      <c r="AC315" s="255">
        <v>0</v>
      </c>
      <c r="AD315" s="255">
        <v>0</v>
      </c>
      <c r="AE315" s="255">
        <v>0</v>
      </c>
      <c r="AF315" s="255">
        <v>0</v>
      </c>
      <c r="AG315" s="255">
        <v>0</v>
      </c>
      <c r="AH315" s="255">
        <v>0</v>
      </c>
      <c r="AI315" s="255">
        <v>0</v>
      </c>
      <c r="AN315" s="1"/>
    </row>
    <row r="316" spans="2:73" hidden="1" x14ac:dyDescent="0.25">
      <c r="B316" s="346"/>
      <c r="D316" s="256"/>
      <c r="E316" s="280" t="s">
        <v>208</v>
      </c>
      <c r="F316" s="143" t="s">
        <v>128</v>
      </c>
      <c r="G316" s="255">
        <v>0</v>
      </c>
      <c r="H316" s="255">
        <v>0</v>
      </c>
      <c r="I316" s="255">
        <v>0</v>
      </c>
      <c r="J316" s="255">
        <v>0</v>
      </c>
      <c r="K316" s="255">
        <v>0</v>
      </c>
      <c r="L316" s="255">
        <v>0</v>
      </c>
      <c r="M316" s="255">
        <v>0</v>
      </c>
      <c r="N316" s="255">
        <v>0</v>
      </c>
      <c r="O316" s="255">
        <v>0</v>
      </c>
      <c r="P316" s="255">
        <v>0</v>
      </c>
      <c r="Q316" s="255">
        <v>0</v>
      </c>
      <c r="R316" s="255">
        <v>0</v>
      </c>
      <c r="S316" s="255">
        <v>0</v>
      </c>
      <c r="T316" s="255">
        <v>0</v>
      </c>
      <c r="U316" s="255">
        <v>0</v>
      </c>
      <c r="V316" s="255">
        <v>0</v>
      </c>
      <c r="W316" s="255">
        <v>0</v>
      </c>
      <c r="X316" s="255">
        <v>0</v>
      </c>
      <c r="Y316" s="255">
        <v>0</v>
      </c>
      <c r="Z316" s="255">
        <v>0</v>
      </c>
      <c r="AA316" s="255">
        <v>0</v>
      </c>
      <c r="AB316" s="255">
        <v>0</v>
      </c>
      <c r="AC316" s="255">
        <v>0</v>
      </c>
      <c r="AD316" s="255">
        <v>0</v>
      </c>
      <c r="AE316" s="255">
        <v>0</v>
      </c>
      <c r="AF316" s="255">
        <v>0</v>
      </c>
      <c r="AG316" s="255">
        <v>0</v>
      </c>
      <c r="AH316" s="255">
        <v>0</v>
      </c>
      <c r="AI316" s="255">
        <v>0</v>
      </c>
    </row>
    <row r="317" spans="2:73" x14ac:dyDescent="0.25">
      <c r="D317" s="256"/>
      <c r="E317" s="280" t="s">
        <v>208</v>
      </c>
      <c r="F317" s="143" t="s">
        <v>22</v>
      </c>
      <c r="G317" s="255">
        <v>0</v>
      </c>
      <c r="H317" s="255">
        <v>0</v>
      </c>
      <c r="I317" s="255">
        <v>0</v>
      </c>
      <c r="J317" s="255">
        <v>0</v>
      </c>
      <c r="K317" s="255">
        <v>0</v>
      </c>
      <c r="L317" s="255">
        <v>0</v>
      </c>
      <c r="M317" s="255">
        <v>0</v>
      </c>
      <c r="N317" s="255">
        <v>0</v>
      </c>
      <c r="O317" s="255">
        <v>0</v>
      </c>
      <c r="P317" s="255">
        <v>0</v>
      </c>
      <c r="Q317" s="255">
        <v>0</v>
      </c>
      <c r="R317" s="255">
        <v>0</v>
      </c>
      <c r="S317" s="255">
        <v>0</v>
      </c>
      <c r="T317" s="255">
        <v>0</v>
      </c>
      <c r="U317" s="255">
        <v>0</v>
      </c>
      <c r="V317" s="255">
        <v>0</v>
      </c>
      <c r="W317" s="255">
        <v>0</v>
      </c>
      <c r="X317" s="255">
        <v>0</v>
      </c>
      <c r="Y317" s="255">
        <v>0</v>
      </c>
      <c r="Z317" s="255">
        <v>0</v>
      </c>
      <c r="AA317" s="255">
        <v>0</v>
      </c>
      <c r="AB317" s="255">
        <v>0</v>
      </c>
      <c r="AC317" s="255">
        <v>0</v>
      </c>
      <c r="AD317" s="255">
        <v>0</v>
      </c>
      <c r="AE317" s="255">
        <v>0</v>
      </c>
      <c r="AF317" s="255">
        <v>0</v>
      </c>
      <c r="AG317" s="255">
        <v>0</v>
      </c>
      <c r="AH317" s="255">
        <v>0</v>
      </c>
      <c r="AI317" s="255">
        <v>0</v>
      </c>
    </row>
    <row r="318" spans="2:73" hidden="1" x14ac:dyDescent="0.25">
      <c r="D318" s="256"/>
      <c r="E318" s="280" t="s">
        <v>208</v>
      </c>
      <c r="F318" s="143" t="s">
        <v>129</v>
      </c>
      <c r="G318" s="255">
        <v>0</v>
      </c>
      <c r="H318" s="255">
        <v>0</v>
      </c>
      <c r="I318" s="255">
        <v>0</v>
      </c>
      <c r="J318" s="255">
        <v>0</v>
      </c>
      <c r="K318" s="255">
        <v>0</v>
      </c>
      <c r="L318" s="255">
        <v>0</v>
      </c>
      <c r="M318" s="255">
        <v>0</v>
      </c>
      <c r="N318" s="255">
        <v>0</v>
      </c>
      <c r="O318" s="255">
        <v>0</v>
      </c>
      <c r="P318" s="255">
        <v>0</v>
      </c>
      <c r="Q318" s="255">
        <v>0</v>
      </c>
      <c r="R318" s="255">
        <v>0</v>
      </c>
      <c r="S318" s="255">
        <v>0</v>
      </c>
      <c r="T318" s="255">
        <v>0</v>
      </c>
      <c r="U318" s="255">
        <v>0</v>
      </c>
      <c r="V318" s="255">
        <v>0</v>
      </c>
      <c r="W318" s="255">
        <v>0</v>
      </c>
      <c r="X318" s="255">
        <v>0</v>
      </c>
      <c r="Y318" s="255">
        <v>0</v>
      </c>
      <c r="Z318" s="255">
        <v>0</v>
      </c>
      <c r="AA318" s="255">
        <v>0</v>
      </c>
      <c r="AB318" s="255">
        <v>0</v>
      </c>
      <c r="AC318" s="255">
        <v>0</v>
      </c>
      <c r="AD318" s="255">
        <v>0</v>
      </c>
      <c r="AE318" s="255">
        <v>0</v>
      </c>
      <c r="AF318" s="255">
        <v>0</v>
      </c>
      <c r="AG318" s="255">
        <v>0</v>
      </c>
      <c r="AH318" s="255">
        <v>0</v>
      </c>
      <c r="AI318" s="255">
        <v>0</v>
      </c>
      <c r="AJ318" s="257"/>
      <c r="AK318" s="257"/>
    </row>
    <row r="319" spans="2:73" hidden="1" x14ac:dyDescent="0.25">
      <c r="D319" s="256"/>
      <c r="E319" s="280" t="s">
        <v>210</v>
      </c>
      <c r="F319" s="143" t="s">
        <v>128</v>
      </c>
      <c r="G319" s="255">
        <v>0</v>
      </c>
      <c r="H319" s="255">
        <v>0</v>
      </c>
      <c r="I319" s="255">
        <v>0</v>
      </c>
      <c r="J319" s="255">
        <v>0</v>
      </c>
      <c r="K319" s="255">
        <v>0</v>
      </c>
      <c r="L319" s="255">
        <v>0</v>
      </c>
      <c r="M319" s="255">
        <v>0</v>
      </c>
      <c r="N319" s="255">
        <v>0</v>
      </c>
      <c r="O319" s="255">
        <v>0</v>
      </c>
      <c r="P319" s="255">
        <v>0</v>
      </c>
      <c r="Q319" s="255">
        <v>0</v>
      </c>
      <c r="R319" s="255">
        <v>0</v>
      </c>
      <c r="S319" s="255">
        <v>0</v>
      </c>
      <c r="T319" s="255">
        <v>0</v>
      </c>
      <c r="U319" s="255">
        <v>0</v>
      </c>
      <c r="V319" s="255">
        <v>0</v>
      </c>
      <c r="W319" s="255">
        <v>0</v>
      </c>
      <c r="X319" s="255">
        <v>0</v>
      </c>
      <c r="Y319" s="255">
        <v>0</v>
      </c>
      <c r="Z319" s="255">
        <v>0</v>
      </c>
      <c r="AA319" s="255">
        <v>0</v>
      </c>
      <c r="AB319" s="255">
        <v>0</v>
      </c>
      <c r="AC319" s="255">
        <v>0</v>
      </c>
      <c r="AD319" s="255">
        <v>0</v>
      </c>
      <c r="AE319" s="255">
        <v>0</v>
      </c>
      <c r="AF319" s="255">
        <v>0</v>
      </c>
      <c r="AG319" s="255">
        <v>0</v>
      </c>
      <c r="AH319" s="255">
        <v>0</v>
      </c>
      <c r="AI319" s="255">
        <v>0</v>
      </c>
      <c r="AJ319" s="257"/>
      <c r="AK319" s="257"/>
    </row>
    <row r="320" spans="2:73" x14ac:dyDescent="0.25">
      <c r="D320" s="256"/>
      <c r="E320" s="280" t="s">
        <v>210</v>
      </c>
      <c r="F320" s="143" t="s">
        <v>22</v>
      </c>
      <c r="G320" s="255">
        <v>0</v>
      </c>
      <c r="H320" s="255">
        <v>0</v>
      </c>
      <c r="I320" s="255">
        <v>0</v>
      </c>
      <c r="J320" s="255">
        <v>0</v>
      </c>
      <c r="K320" s="255">
        <v>0</v>
      </c>
      <c r="L320" s="255">
        <v>0</v>
      </c>
      <c r="M320" s="255">
        <v>0</v>
      </c>
      <c r="N320" s="255">
        <v>0</v>
      </c>
      <c r="O320" s="255">
        <v>0</v>
      </c>
      <c r="P320" s="255">
        <v>0</v>
      </c>
      <c r="Q320" s="255">
        <v>0</v>
      </c>
      <c r="R320" s="255">
        <v>0</v>
      </c>
      <c r="S320" s="255">
        <v>0</v>
      </c>
      <c r="T320" s="255">
        <v>0</v>
      </c>
      <c r="U320" s="255">
        <v>0</v>
      </c>
      <c r="V320" s="255">
        <v>0</v>
      </c>
      <c r="W320" s="255">
        <v>0</v>
      </c>
      <c r="X320" s="255">
        <v>0</v>
      </c>
      <c r="Y320" s="255">
        <v>0</v>
      </c>
      <c r="Z320" s="255">
        <v>0</v>
      </c>
      <c r="AA320" s="255">
        <v>0</v>
      </c>
      <c r="AB320" s="255">
        <v>0</v>
      </c>
      <c r="AC320" s="255">
        <v>0</v>
      </c>
      <c r="AD320" s="255">
        <v>0</v>
      </c>
      <c r="AE320" s="255">
        <v>0</v>
      </c>
      <c r="AF320" s="255">
        <v>0</v>
      </c>
      <c r="AG320" s="255">
        <v>0</v>
      </c>
      <c r="AH320" s="255">
        <v>0</v>
      </c>
      <c r="AI320" s="255">
        <v>0</v>
      </c>
      <c r="AJ320" s="257"/>
      <c r="AK320" s="257"/>
    </row>
    <row r="321" spans="4:37" hidden="1" x14ac:dyDescent="0.25">
      <c r="D321" s="256"/>
      <c r="E321" s="280" t="s">
        <v>210</v>
      </c>
      <c r="F321" s="143" t="s">
        <v>129</v>
      </c>
      <c r="G321" s="255">
        <v>0</v>
      </c>
      <c r="H321" s="255">
        <v>0</v>
      </c>
      <c r="I321" s="255">
        <v>0</v>
      </c>
      <c r="J321" s="255">
        <v>0</v>
      </c>
      <c r="K321" s="255">
        <v>0</v>
      </c>
      <c r="L321" s="255">
        <v>0</v>
      </c>
      <c r="M321" s="255">
        <v>0</v>
      </c>
      <c r="N321" s="255">
        <v>0</v>
      </c>
      <c r="O321" s="255">
        <v>0</v>
      </c>
      <c r="P321" s="255">
        <v>0</v>
      </c>
      <c r="Q321" s="255">
        <v>0</v>
      </c>
      <c r="R321" s="255">
        <v>0</v>
      </c>
      <c r="S321" s="255">
        <v>0</v>
      </c>
      <c r="T321" s="255">
        <v>0</v>
      </c>
      <c r="U321" s="255">
        <v>0</v>
      </c>
      <c r="V321" s="255">
        <v>0</v>
      </c>
      <c r="W321" s="255">
        <v>0</v>
      </c>
      <c r="X321" s="255">
        <v>0</v>
      </c>
      <c r="Y321" s="255">
        <v>0</v>
      </c>
      <c r="Z321" s="255">
        <v>0</v>
      </c>
      <c r="AA321" s="255">
        <v>0</v>
      </c>
      <c r="AB321" s="255">
        <v>0</v>
      </c>
      <c r="AC321" s="255">
        <v>0</v>
      </c>
      <c r="AD321" s="255">
        <v>0</v>
      </c>
      <c r="AE321" s="255">
        <v>0</v>
      </c>
      <c r="AF321" s="255">
        <v>0</v>
      </c>
      <c r="AG321" s="255">
        <v>0</v>
      </c>
      <c r="AH321" s="255">
        <v>0</v>
      </c>
      <c r="AI321" s="255">
        <v>0</v>
      </c>
      <c r="AJ321" s="257"/>
      <c r="AK321" s="257"/>
    </row>
    <row r="322" spans="4:37" hidden="1" x14ac:dyDescent="0.25">
      <c r="D322" s="256"/>
      <c r="E322" s="280" t="s">
        <v>212</v>
      </c>
      <c r="F322" s="143" t="s">
        <v>128</v>
      </c>
      <c r="G322" s="255">
        <v>0</v>
      </c>
      <c r="H322" s="255">
        <v>0</v>
      </c>
      <c r="I322" s="255">
        <v>0</v>
      </c>
      <c r="J322" s="255">
        <v>0</v>
      </c>
      <c r="K322" s="255">
        <v>0</v>
      </c>
      <c r="L322" s="255">
        <v>0</v>
      </c>
      <c r="M322" s="255">
        <v>0</v>
      </c>
      <c r="N322" s="255">
        <v>0</v>
      </c>
      <c r="O322" s="255">
        <v>0</v>
      </c>
      <c r="P322" s="255">
        <v>0</v>
      </c>
      <c r="Q322" s="255">
        <v>0</v>
      </c>
      <c r="R322" s="255">
        <v>0</v>
      </c>
      <c r="S322" s="255">
        <v>0</v>
      </c>
      <c r="T322" s="255">
        <v>0</v>
      </c>
      <c r="U322" s="255">
        <v>0</v>
      </c>
      <c r="V322" s="255">
        <v>0</v>
      </c>
      <c r="W322" s="255">
        <v>0</v>
      </c>
      <c r="X322" s="255">
        <v>0</v>
      </c>
      <c r="Y322" s="255">
        <v>0</v>
      </c>
      <c r="Z322" s="255">
        <v>0</v>
      </c>
      <c r="AA322" s="255">
        <v>0</v>
      </c>
      <c r="AB322" s="255">
        <v>0</v>
      </c>
      <c r="AC322" s="255">
        <v>0</v>
      </c>
      <c r="AD322" s="255">
        <v>0</v>
      </c>
      <c r="AE322" s="255">
        <v>0</v>
      </c>
      <c r="AF322" s="255">
        <v>0</v>
      </c>
      <c r="AG322" s="255">
        <v>0</v>
      </c>
      <c r="AH322" s="255">
        <v>0</v>
      </c>
      <c r="AI322" s="255">
        <v>0</v>
      </c>
      <c r="AJ322" s="257"/>
      <c r="AK322" s="257"/>
    </row>
    <row r="323" spans="4:37" x14ac:dyDescent="0.25">
      <c r="D323" s="256"/>
      <c r="E323" s="280" t="s">
        <v>212</v>
      </c>
      <c r="F323" s="143" t="s">
        <v>22</v>
      </c>
      <c r="G323" s="255">
        <v>0</v>
      </c>
      <c r="H323" s="255">
        <v>0</v>
      </c>
      <c r="I323" s="255">
        <v>0</v>
      </c>
      <c r="J323" s="255">
        <v>0</v>
      </c>
      <c r="K323" s="255">
        <v>0</v>
      </c>
      <c r="L323" s="255">
        <v>0</v>
      </c>
      <c r="M323" s="255">
        <v>0</v>
      </c>
      <c r="N323" s="255">
        <v>0</v>
      </c>
      <c r="O323" s="255">
        <v>0</v>
      </c>
      <c r="P323" s="255">
        <v>0</v>
      </c>
      <c r="Q323" s="255">
        <v>0</v>
      </c>
      <c r="R323" s="255">
        <v>0</v>
      </c>
      <c r="S323" s="255">
        <v>0</v>
      </c>
      <c r="T323" s="255">
        <v>0</v>
      </c>
      <c r="U323" s="255">
        <v>0</v>
      </c>
      <c r="V323" s="255">
        <v>0</v>
      </c>
      <c r="W323" s="255">
        <v>0</v>
      </c>
      <c r="X323" s="255">
        <v>0</v>
      </c>
      <c r="Y323" s="255">
        <v>0</v>
      </c>
      <c r="Z323" s="255">
        <v>0</v>
      </c>
      <c r="AA323" s="255">
        <v>0</v>
      </c>
      <c r="AB323" s="255">
        <v>0</v>
      </c>
      <c r="AC323" s="255">
        <v>0</v>
      </c>
      <c r="AD323" s="255">
        <v>0</v>
      </c>
      <c r="AE323" s="255">
        <v>0</v>
      </c>
      <c r="AF323" s="255">
        <v>0</v>
      </c>
      <c r="AG323" s="255">
        <v>0</v>
      </c>
      <c r="AH323" s="255">
        <v>0</v>
      </c>
      <c r="AI323" s="255">
        <v>0</v>
      </c>
      <c r="AJ323" s="257"/>
      <c r="AK323" s="257"/>
    </row>
    <row r="324" spans="4:37" hidden="1" x14ac:dyDescent="0.25">
      <c r="D324" s="256"/>
      <c r="E324" s="280" t="s">
        <v>212</v>
      </c>
      <c r="F324" s="143" t="s">
        <v>129</v>
      </c>
      <c r="G324" s="255">
        <v>0</v>
      </c>
      <c r="H324" s="255">
        <v>0</v>
      </c>
      <c r="I324" s="255">
        <v>0</v>
      </c>
      <c r="J324" s="255">
        <v>0</v>
      </c>
      <c r="K324" s="255">
        <v>0</v>
      </c>
      <c r="L324" s="255">
        <v>0</v>
      </c>
      <c r="M324" s="255">
        <v>0</v>
      </c>
      <c r="N324" s="255">
        <v>0</v>
      </c>
      <c r="O324" s="255">
        <v>0</v>
      </c>
      <c r="P324" s="255">
        <v>0</v>
      </c>
      <c r="Q324" s="255">
        <v>0</v>
      </c>
      <c r="R324" s="255">
        <v>0</v>
      </c>
      <c r="S324" s="255">
        <v>0</v>
      </c>
      <c r="T324" s="255">
        <v>0</v>
      </c>
      <c r="U324" s="255">
        <v>0</v>
      </c>
      <c r="V324" s="255">
        <v>0</v>
      </c>
      <c r="W324" s="255">
        <v>0</v>
      </c>
      <c r="X324" s="255">
        <v>0</v>
      </c>
      <c r="Y324" s="255">
        <v>0</v>
      </c>
      <c r="Z324" s="255">
        <v>0</v>
      </c>
      <c r="AA324" s="255">
        <v>0</v>
      </c>
      <c r="AB324" s="255">
        <v>0</v>
      </c>
      <c r="AC324" s="255">
        <v>0</v>
      </c>
      <c r="AD324" s="255">
        <v>0</v>
      </c>
      <c r="AE324" s="255">
        <v>0</v>
      </c>
      <c r="AF324" s="255">
        <v>0</v>
      </c>
      <c r="AG324" s="255">
        <v>0</v>
      </c>
      <c r="AH324" s="255">
        <v>0</v>
      </c>
      <c r="AI324" s="255">
        <v>0</v>
      </c>
      <c r="AJ324" s="257"/>
      <c r="AK324" s="257"/>
    </row>
    <row r="325" spans="4:37" hidden="1" x14ac:dyDescent="0.25">
      <c r="D325" s="256"/>
      <c r="E325" s="280" t="s">
        <v>214</v>
      </c>
      <c r="F325" s="143" t="s">
        <v>128</v>
      </c>
      <c r="G325" s="255">
        <v>0</v>
      </c>
      <c r="H325" s="255">
        <v>0</v>
      </c>
      <c r="I325" s="255">
        <v>0</v>
      </c>
      <c r="J325" s="255">
        <v>0</v>
      </c>
      <c r="K325" s="255">
        <v>0</v>
      </c>
      <c r="L325" s="255">
        <v>0</v>
      </c>
      <c r="M325" s="255">
        <v>0</v>
      </c>
      <c r="N325" s="255">
        <v>0</v>
      </c>
      <c r="O325" s="255">
        <v>0</v>
      </c>
      <c r="P325" s="255">
        <v>0</v>
      </c>
      <c r="Q325" s="255">
        <v>0</v>
      </c>
      <c r="R325" s="255">
        <v>0</v>
      </c>
      <c r="S325" s="255">
        <v>0</v>
      </c>
      <c r="T325" s="255">
        <v>0</v>
      </c>
      <c r="U325" s="255">
        <v>0</v>
      </c>
      <c r="V325" s="255">
        <v>0</v>
      </c>
      <c r="W325" s="255">
        <v>0</v>
      </c>
      <c r="X325" s="255">
        <v>0</v>
      </c>
      <c r="Y325" s="255">
        <v>0</v>
      </c>
      <c r="Z325" s="255">
        <v>0</v>
      </c>
      <c r="AA325" s="255">
        <v>0</v>
      </c>
      <c r="AB325" s="255">
        <v>0</v>
      </c>
      <c r="AC325" s="255">
        <v>0</v>
      </c>
      <c r="AD325" s="255">
        <v>0</v>
      </c>
      <c r="AE325" s="255">
        <v>0</v>
      </c>
      <c r="AF325" s="255">
        <v>0</v>
      </c>
      <c r="AG325" s="255">
        <v>0</v>
      </c>
      <c r="AH325" s="255">
        <v>0</v>
      </c>
      <c r="AI325" s="255">
        <v>0</v>
      </c>
      <c r="AJ325" s="257"/>
      <c r="AK325" s="257"/>
    </row>
    <row r="326" spans="4:37" hidden="1" x14ac:dyDescent="0.25">
      <c r="D326" s="256"/>
      <c r="E326" s="280" t="s">
        <v>214</v>
      </c>
      <c r="F326" s="143" t="s">
        <v>22</v>
      </c>
      <c r="G326" s="255">
        <v>0</v>
      </c>
      <c r="H326" s="255">
        <v>0</v>
      </c>
      <c r="I326" s="255">
        <v>0</v>
      </c>
      <c r="J326" s="255">
        <v>0</v>
      </c>
      <c r="K326" s="255">
        <v>0</v>
      </c>
      <c r="L326" s="255">
        <v>0</v>
      </c>
      <c r="M326" s="255">
        <v>0</v>
      </c>
      <c r="N326" s="255">
        <v>0</v>
      </c>
      <c r="O326" s="255">
        <v>0</v>
      </c>
      <c r="P326" s="255">
        <v>0</v>
      </c>
      <c r="Q326" s="255">
        <v>0</v>
      </c>
      <c r="R326" s="255">
        <v>0</v>
      </c>
      <c r="S326" s="255">
        <v>0</v>
      </c>
      <c r="T326" s="255">
        <v>0</v>
      </c>
      <c r="U326" s="255">
        <v>0</v>
      </c>
      <c r="V326" s="255">
        <v>0</v>
      </c>
      <c r="W326" s="255">
        <v>0</v>
      </c>
      <c r="X326" s="255">
        <v>0</v>
      </c>
      <c r="Y326" s="255">
        <v>0</v>
      </c>
      <c r="Z326" s="255">
        <v>0</v>
      </c>
      <c r="AA326" s="255">
        <v>0</v>
      </c>
      <c r="AB326" s="255">
        <v>0</v>
      </c>
      <c r="AC326" s="255">
        <v>0</v>
      </c>
      <c r="AD326" s="255">
        <v>0</v>
      </c>
      <c r="AE326" s="255">
        <v>0</v>
      </c>
      <c r="AF326" s="255">
        <v>0</v>
      </c>
      <c r="AG326" s="255">
        <v>0</v>
      </c>
      <c r="AH326" s="255">
        <v>0</v>
      </c>
      <c r="AI326" s="255">
        <v>0</v>
      </c>
      <c r="AJ326" s="257"/>
      <c r="AK326" s="257"/>
    </row>
    <row r="327" spans="4:37" hidden="1" x14ac:dyDescent="0.25">
      <c r="D327" s="256"/>
      <c r="E327" s="280" t="s">
        <v>214</v>
      </c>
      <c r="F327" s="143" t="s">
        <v>129</v>
      </c>
      <c r="G327" s="255">
        <v>0</v>
      </c>
      <c r="H327" s="255">
        <v>0</v>
      </c>
      <c r="I327" s="255">
        <v>0</v>
      </c>
      <c r="J327" s="255">
        <v>0</v>
      </c>
      <c r="K327" s="255">
        <v>0</v>
      </c>
      <c r="L327" s="255">
        <v>0</v>
      </c>
      <c r="M327" s="255">
        <v>0</v>
      </c>
      <c r="N327" s="255">
        <v>0</v>
      </c>
      <c r="O327" s="255">
        <v>0</v>
      </c>
      <c r="P327" s="255">
        <v>0</v>
      </c>
      <c r="Q327" s="255">
        <v>0</v>
      </c>
      <c r="R327" s="255">
        <v>0</v>
      </c>
      <c r="S327" s="255">
        <v>0</v>
      </c>
      <c r="T327" s="255">
        <v>0</v>
      </c>
      <c r="U327" s="255">
        <v>0</v>
      </c>
      <c r="V327" s="255">
        <v>0</v>
      </c>
      <c r="W327" s="255">
        <v>0</v>
      </c>
      <c r="X327" s="255">
        <v>0</v>
      </c>
      <c r="Y327" s="255">
        <v>0</v>
      </c>
      <c r="Z327" s="255">
        <v>0</v>
      </c>
      <c r="AA327" s="255">
        <v>0</v>
      </c>
      <c r="AB327" s="255">
        <v>0</v>
      </c>
      <c r="AC327" s="255">
        <v>0</v>
      </c>
      <c r="AD327" s="255">
        <v>0</v>
      </c>
      <c r="AE327" s="255">
        <v>0</v>
      </c>
      <c r="AF327" s="255">
        <v>0</v>
      </c>
      <c r="AG327" s="255">
        <v>0</v>
      </c>
      <c r="AH327" s="255">
        <v>0</v>
      </c>
      <c r="AI327" s="255">
        <v>0</v>
      </c>
      <c r="AJ327" s="257"/>
      <c r="AK327" s="257"/>
    </row>
    <row r="328" spans="4:37" x14ac:dyDescent="0.25">
      <c r="D328" s="253"/>
      <c r="E328" s="282"/>
      <c r="F328" s="143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3"/>
      <c r="AD328" s="143"/>
      <c r="AE328" s="143"/>
      <c r="AF328" s="143"/>
      <c r="AG328" s="143"/>
      <c r="AH328" s="143"/>
      <c r="AI328" s="143"/>
      <c r="AJ328" s="257"/>
      <c r="AK328" s="257"/>
    </row>
  </sheetData>
  <mergeCells count="53">
    <mergeCell ref="C239:H239"/>
    <mergeCell ref="D245:D259"/>
    <mergeCell ref="D262:D276"/>
    <mergeCell ref="D279:D293"/>
    <mergeCell ref="D296:D310"/>
    <mergeCell ref="D313:D327"/>
    <mergeCell ref="C232:H232"/>
    <mergeCell ref="C233:H233"/>
    <mergeCell ref="I233:M233"/>
    <mergeCell ref="C234:H234"/>
    <mergeCell ref="C237:H237"/>
    <mergeCell ref="C238:H238"/>
    <mergeCell ref="C228:H228"/>
    <mergeCell ref="I228:M228"/>
    <mergeCell ref="C229:H229"/>
    <mergeCell ref="I229:M229"/>
    <mergeCell ref="C230:H230"/>
    <mergeCell ref="C231:H231"/>
    <mergeCell ref="B206:B221"/>
    <mergeCell ref="B223:P223"/>
    <mergeCell ref="C225:H225"/>
    <mergeCell ref="I225:M225"/>
    <mergeCell ref="C226:H226"/>
    <mergeCell ref="C227:H227"/>
    <mergeCell ref="C65:Q65"/>
    <mergeCell ref="B70:B203"/>
    <mergeCell ref="D70:D84"/>
    <mergeCell ref="D87:D101"/>
    <mergeCell ref="D104:D118"/>
    <mergeCell ref="D121:D135"/>
    <mergeCell ref="D138:D152"/>
    <mergeCell ref="D155:D169"/>
    <mergeCell ref="D172:D186"/>
    <mergeCell ref="D189:D203"/>
    <mergeCell ref="D17:D27"/>
    <mergeCell ref="D31:D36"/>
    <mergeCell ref="B38:B63"/>
    <mergeCell ref="D38:I38"/>
    <mergeCell ref="D39:H39"/>
    <mergeCell ref="D41:E41"/>
    <mergeCell ref="F42:F43"/>
    <mergeCell ref="G42:G43"/>
    <mergeCell ref="D48:D62"/>
    <mergeCell ref="A1:K1"/>
    <mergeCell ref="L4:L5"/>
    <mergeCell ref="C7:Q7"/>
    <mergeCell ref="B9:B36"/>
    <mergeCell ref="D9:F9"/>
    <mergeCell ref="G9:L9"/>
    <mergeCell ref="D11:L11"/>
    <mergeCell ref="D12:L12"/>
    <mergeCell ref="D13:L13"/>
    <mergeCell ref="C15:P16"/>
  </mergeCells>
  <hyperlinks>
    <hyperlink ref="I235" r:id="rId1" xr:uid="{41CDC1F6-5B2B-44CB-890D-F619473CB7DE}"/>
    <hyperlink ref="I237" r:id="rId2" xr:uid="{7B2C2281-2A86-440E-81F7-1DA6EAD29050}"/>
    <hyperlink ref="I238" r:id="rId3" xr:uid="{688544C3-B66D-4FF2-B288-FDE0BECDC81B}"/>
    <hyperlink ref="I228:M228" r:id="rId4" display="Ramasamy et al. (2023)" xr:uid="{A52B66D3-83B6-479D-8957-57FBB6EAC2E1}"/>
    <hyperlink ref="I229:M229" r:id="rId5" display="Ramasamy et al. (2023)" xr:uid="{E8C4059E-AE36-46F1-B6D0-0B4FC6E75BF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09731e4f8ea47fc018d31d8a79db81ec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b430251cc8f9aa30cb6cb87121e1bbc6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f3a428-6f88-4a3b-a56e-a51f3802cd3a" xsi:nil="true"/>
    <lcf76f155ced4ddcb4097134ff3c332f xmlns="0c8abe86-4c23-4dbf-a634-6ab8873c4d7e">
      <Terms xmlns="http://schemas.microsoft.com/office/infopath/2007/PartnerControls"/>
    </lcf76f155ced4ddcb4097134ff3c332f>
    <Status xmlns="0c8abe86-4c23-4dbf-a634-6ab8873c4d7e" xsi:nil="true"/>
    <_Flow_SignoffStatus xmlns="0c8abe86-4c23-4dbf-a634-6ab8873c4d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3B6B5A-534F-4846-ADDE-E77507DBF5B9}"/>
</file>

<file path=customXml/itemProps2.xml><?xml version="1.0" encoding="utf-8"?>
<ds:datastoreItem xmlns:ds="http://schemas.openxmlformats.org/officeDocument/2006/customXml" ds:itemID="{2E89207D-6DE0-4774-9FD0-CB5F91FE7927}">
  <ds:schemaRefs>
    <ds:schemaRef ds:uri="32f3a428-6f88-4a3b-a56e-a51f3802cd3a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93d733e-eace-4225-9b0a-518f59ef53f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E9EC07-C631-4F25-9222-ADACC1FE712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Thermal</vt:lpstr>
      <vt:lpstr>BESS</vt:lpstr>
      <vt:lpstr>ATB-Natural Gas FE</vt:lpstr>
      <vt:lpstr>ATB-UBESS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Mount, Michael</dc:creator>
  <cp:keywords/>
  <dc:description/>
  <cp:lastModifiedBy>Mount, Michael</cp:lastModifiedBy>
  <cp:revision/>
  <dcterms:created xsi:type="dcterms:W3CDTF">2025-05-29T16:54:42Z</dcterms:created>
  <dcterms:modified xsi:type="dcterms:W3CDTF">2025-10-16T23:58:07Z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  <property fmtid="{D5CDD505-2E9C-101B-9397-08002B2CF9AE}" pid="3" name="MediaServiceImageTags">
    <vt:lpwstr/>
  </property>
</Properties>
</file>