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sseda\Downloads\"/>
    </mc:Choice>
  </mc:AlternateContent>
  <xr:revisionPtr revIDLastSave="0" documentId="13_ncr:1_{AA77FA4F-5C54-44E7-AFFE-479CFCE48351}" xr6:coauthVersionLast="47" xr6:coauthVersionMax="47" xr10:uidLastSave="{00000000-0000-0000-0000-000000000000}"/>
  <bookViews>
    <workbookView xWindow="1950" yWindow="1950" windowWidth="26265" windowHeight="16620" xr2:uid="{90A6BB1B-260E-46F0-A2AB-E7822934166A}"/>
  </bookViews>
  <sheets>
    <sheet name="FINAL Calcs" sheetId="1" r:id="rId1"/>
  </sheets>
  <calcPr calcId="191028" calcOnSave="0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6" i="1" l="1"/>
  <c r="F6" i="1"/>
  <c r="Q6" i="1"/>
  <c r="L7" i="1"/>
  <c r="F7" i="1"/>
  <c r="Q7" i="1"/>
  <c r="L8" i="1"/>
  <c r="F8" i="1"/>
  <c r="Q8" i="1"/>
  <c r="L9" i="1"/>
  <c r="F9" i="1"/>
  <c r="Q9" i="1"/>
  <c r="L10" i="1"/>
  <c r="F10" i="1"/>
  <c r="Q10" i="1"/>
  <c r="L11" i="1"/>
  <c r="F11" i="1"/>
  <c r="Q11" i="1"/>
  <c r="L12" i="1"/>
  <c r="F12" i="1"/>
  <c r="Q12" i="1"/>
  <c r="L13" i="1"/>
  <c r="F13" i="1"/>
  <c r="Q13" i="1"/>
  <c r="L14" i="1"/>
  <c r="F14" i="1"/>
  <c r="Q14" i="1"/>
  <c r="L15" i="1"/>
  <c r="F15" i="1"/>
  <c r="Q15" i="1"/>
  <c r="L16" i="1"/>
  <c r="F16" i="1"/>
  <c r="Q16" i="1"/>
  <c r="L17" i="1"/>
  <c r="F17" i="1"/>
  <c r="Q17" i="1"/>
  <c r="L18" i="1"/>
  <c r="F18" i="1"/>
  <c r="Q18" i="1"/>
  <c r="L19" i="1"/>
  <c r="F19" i="1"/>
  <c r="Q19" i="1"/>
  <c r="L20" i="1"/>
  <c r="F20" i="1"/>
  <c r="Q20" i="1"/>
  <c r="L21" i="1"/>
  <c r="F21" i="1"/>
  <c r="Q21" i="1"/>
  <c r="L22" i="1"/>
  <c r="F22" i="1"/>
  <c r="Q22" i="1"/>
  <c r="L23" i="1"/>
  <c r="F23" i="1"/>
  <c r="Q23" i="1"/>
  <c r="L24" i="1"/>
  <c r="F24" i="1"/>
  <c r="Q24" i="1"/>
  <c r="L25" i="1"/>
  <c r="F25" i="1"/>
  <c r="Q25" i="1"/>
  <c r="L26" i="1"/>
  <c r="F26" i="1"/>
  <c r="Q26" i="1"/>
  <c r="L27" i="1"/>
  <c r="F27" i="1"/>
  <c r="Q27" i="1"/>
  <c r="L28" i="1"/>
  <c r="F28" i="1"/>
  <c r="Q28" i="1"/>
  <c r="L29" i="1"/>
  <c r="F29" i="1"/>
  <c r="Q29" i="1"/>
  <c r="L30" i="1"/>
  <c r="F30" i="1"/>
  <c r="Q30" i="1"/>
  <c r="L31" i="1"/>
  <c r="F31" i="1"/>
  <c r="Q31" i="1"/>
  <c r="L32" i="1"/>
  <c r="F32" i="1"/>
  <c r="Q32" i="1"/>
  <c r="L33" i="1"/>
  <c r="F33" i="1"/>
  <c r="Q33" i="1"/>
  <c r="L34" i="1"/>
  <c r="F34" i="1"/>
  <c r="Q34" i="1"/>
  <c r="L35" i="1"/>
  <c r="F35" i="1"/>
  <c r="Q35" i="1"/>
  <c r="Q37" i="1"/>
  <c r="P39" i="1"/>
  <c r="P47" i="1"/>
  <c r="P41" i="1"/>
  <c r="P45" i="1"/>
  <c r="P49" i="1"/>
</calcChain>
</file>

<file path=xl/sharedStrings.xml><?xml version="1.0" encoding="utf-8"?>
<sst xmlns="http://schemas.openxmlformats.org/spreadsheetml/2006/main" count="18" uniqueCount="18">
  <si>
    <t>Assumption made: Gas supplied by pipeline, reduced adder applied</t>
  </si>
  <si>
    <t>FO6 - Millions Btu (MMBtu)</t>
  </si>
  <si>
    <t>FO6 - $/MMBtu</t>
  </si>
  <si>
    <t>NG (GSA) - $/MMBtu</t>
  </si>
  <si>
    <t>$/MMBtu NG (GSA) minus $/MMBtu FO6</t>
  </si>
  <si>
    <t>Reduced costs due to using NG instead of ULSD</t>
  </si>
  <si>
    <t>San Juan Unit 7</t>
  </si>
  <si>
    <t>San Juan Unit 9</t>
  </si>
  <si>
    <t>Total</t>
  </si>
  <si>
    <t>(HH*115%)+7.60</t>
  </si>
  <si>
    <t>San Juan units 7 &amp; 9</t>
  </si>
  <si>
    <t>TOTALS</t>
  </si>
  <si>
    <t>Total Savings vs. ULSD</t>
  </si>
  <si>
    <t>Monthly Average Savings vs FO6</t>
  </si>
  <si>
    <t>ASSUMPTION WITH TWO UNITS OPERATING</t>
  </si>
  <si>
    <t>Monthly Avg  Savings vs FO6</t>
  </si>
  <si>
    <t>Total Savings vs FO6</t>
  </si>
  <si>
    <t>Yearly Savings vs FO6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</si>
</sst>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0_);_(* \(#,##0.000\);_(* &quot;-&quot;??_);_(@_)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badi"/>
      <family val="2"/>
    </font>
    <font>
      <sz val="11"/>
      <color rgb="FFFF0000"/>
      <name val="Abadi"/>
      <family val="2"/>
    </font>
    <font>
      <sz val="10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5">
    <xf numFmtId="0" fontId="0" fillId="0" borderId="0" xfId="0"/>
    <xf numFmtId="0" fontId="2" fillId="2" borderId="0" xfId="0" applyFont="1" applyFill="1" applyAlignment="1">
      <alignment horizontal="right"/>
    </xf>
    <xf numFmtId="0" fontId="0" fillId="2" borderId="0" xfId="0" applyFill="1"/>
    <xf numFmtId="44" fontId="2" fillId="0" borderId="0" xfId="0" applyNumberFormat="1" applyFont="1"/>
    <xf numFmtId="0" fontId="2" fillId="0" borderId="0" xfId="0" applyFont="1"/>
    <xf numFmtId="17" fontId="2" fillId="0" borderId="0" xfId="0" applyNumberFormat="1" applyFont="1"/>
    <xf numFmtId="0" fontId="2" fillId="0" borderId="0" xfId="0" applyFont="1" applyAlignment="1">
      <alignment horizontal="center"/>
    </xf>
    <xf numFmtId="44" fontId="3" fillId="0" borderId="0" xfId="0" applyNumberFormat="1" applyFont="1"/>
    <xf numFmtId="44" fontId="3" fillId="0" borderId="0" xfId="1" applyFont="1"/>
    <xf numFmtId="43" fontId="3" fillId="0" borderId="0" xfId="0" applyNumberFormat="1" applyFont="1"/>
    <xf numFmtId="44" fontId="3" fillId="2" borderId="0" xfId="0" applyNumberFormat="1" applyFont="1" applyFill="1"/>
    <xf numFmtId="164" fontId="3" fillId="0" borderId="0" xfId="0" applyNumberFormat="1" applyFont="1"/>
    <xf numFmtId="43" fontId="2" fillId="0" borderId="0" xfId="0" applyNumberFormat="1" applyFont="1" applyAlignment="1">
      <alignment horizontal="center"/>
    </xf>
    <xf numFmtId="0" fontId="4" fillId="0" borderId="0" xfId="0" applyFont="1" applyAlignment="1">
      <alignment horizontal="center" wrapText="1"/>
    </xf>
    <xf numFmtId="2" fontId="2" fillId="0" borderId="0" xfId="0" applyNumberFormat="1" applyFont="1"/>
    <xf numFmtId="0" fontId="0" fillId="4" borderId="0" xfId="0" applyFill="1"/>
    <xf numFmtId="44" fontId="5" fillId="4" borderId="0" xfId="0" applyNumberFormat="1" applyFont="1" applyFill="1"/>
    <xf numFmtId="44" fontId="0" fillId="4" borderId="5" xfId="0" applyNumberFormat="1" applyFill="1" applyBorder="1"/>
    <xf numFmtId="0" fontId="0" fillId="0" borderId="4" xfId="0" applyBorder="1"/>
    <xf numFmtId="0" fontId="0" fillId="0" borderId="5" xfId="0" applyBorder="1"/>
    <xf numFmtId="0" fontId="0" fillId="6" borderId="0" xfId="0" applyFill="1"/>
    <xf numFmtId="44" fontId="0" fillId="6" borderId="5" xfId="0" applyNumberFormat="1" applyFill="1" applyBorder="1"/>
    <xf numFmtId="0" fontId="0" fillId="7" borderId="7" xfId="0" applyFill="1" applyBorder="1"/>
    <xf numFmtId="44" fontId="0" fillId="7" borderId="8" xfId="0" applyNumberFormat="1" applyFill="1" applyBorder="1"/>
    <xf numFmtId="0" fontId="2" fillId="3" borderId="0" xfId="0" applyFont="1" applyFill="1" applyAlignment="1">
      <alignment horizontal="center"/>
    </xf>
    <xf numFmtId="0" fontId="0" fillId="6" borderId="4" xfId="0" applyFill="1" applyBorder="1" applyAlignment="1">
      <alignment horizontal="center"/>
    </xf>
    <xf numFmtId="0" fontId="0" fillId="6" borderId="0" xfId="0" applyFill="1" applyAlignment="1">
      <alignment horizontal="center"/>
    </xf>
    <xf numFmtId="0" fontId="0" fillId="7" borderId="6" xfId="0" applyFill="1" applyBorder="1" applyAlignment="1">
      <alignment horizontal="center"/>
    </xf>
    <xf numFmtId="0" fontId="0" fillId="7" borderId="7" xfId="0" applyFill="1" applyBorder="1" applyAlignment="1">
      <alignment horizontal="center"/>
    </xf>
    <xf numFmtId="0" fontId="2" fillId="3" borderId="0" xfId="0" applyFont="1" applyFill="1" applyAlignment="1">
      <alignment horizontal="center"/>
    </xf>
    <xf numFmtId="0" fontId="6" fillId="5" borderId="1" xfId="0" applyFont="1" applyFill="1" applyBorder="1" applyAlignment="1">
      <alignment horizontal="center"/>
    </xf>
    <xf numFmtId="0" fontId="6" fillId="5" borderId="2" xfId="0" applyFont="1" applyFill="1" applyBorder="1" applyAlignment="1">
      <alignment horizontal="center"/>
    </xf>
    <xf numFmtId="0" fontId="6" fillId="5" borderId="3" xfId="0" applyFont="1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0" fillId="4" borderId="0" xfId="0" applyFill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28575</xdr:colOff>
      <xdr:row>1</xdr:row>
      <xdr:rowOff>238125</xdr:rowOff>
    </xdr:from>
    <xdr:to>
      <xdr:col>3</xdr:col>
      <xdr:colOff>533763</xdr:colOff>
      <xdr:row>1</xdr:row>
      <xdr:rowOff>845820</xdr:rowOff>
    </xdr:to>
    <xdr:pic>
      <xdr:nvPicPr>
        <xdr:cNvPr id="2" name="Picture 1" descr="Logo&#10;&#10;Description automatically generated">
          <a:extLst>
            <a:ext uri="{FF2B5EF4-FFF2-40B4-BE49-F238E27FC236}">
              <a16:creationId xmlns:a16="http://schemas.microsoft.com/office/drawing/2014/main" id="{411B4495-6EF3-EE40-9F9F-959EC6F42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7775" y="419100"/>
          <a:ext cx="1982470" cy="6108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C0F77B-F54F-4942-B848-3E9B1B4955BA}">
  <sheetPr>
    <pageSetUpPr fitToPage="1"/>
  </sheetPr>
  <dimension ref="B2:Q49"/>
  <sheetViews>
    <sheetView tabSelected="1" topLeftCell="A2" zoomScale="70" zoomScaleNormal="70" workbookViewId="0">
      <selection activeCell="P6" sqref="P6:P35"/>
    </sheetView>
  </sheetViews>
  <sheetFormatPr defaultRowHeight="15" x14ac:dyDescent="0.25"/>
  <cols>
    <col min="3" max="6" width="20.7109375" customWidth="1"/>
    <col min="8" max="9" width="20.7109375" customWidth="1"/>
    <col min="11" max="11" width="13.140625" customWidth="1"/>
    <col min="12" max="12" width="18.85546875" customWidth="1"/>
    <col min="13" max="13" width="14.7109375" customWidth="1"/>
    <col min="14" max="14" width="14.28515625" customWidth="1"/>
    <col min="16" max="16" width="20" bestFit="1" customWidth="1"/>
    <col min="17" max="17" width="27.7109375" customWidth="1"/>
  </cols>
  <sheetData>
    <row r="2" spans="3:17" ht="88.5" customHeight="1" x14ac:dyDescent="0.25"/>
    <row r="3" spans="3:17" ht="45.6" customHeight="1" x14ac:dyDescent="0.25">
      <c r="I3" s="13" t="s">
        <v>0</v>
      </c>
    </row>
    <row r="4" spans="3:17" x14ac:dyDescent="0.25">
      <c r="C4" s="29" t="s">
        <v>1</v>
      </c>
      <c r="D4" s="29"/>
      <c r="E4" s="29"/>
      <c r="F4" s="29">
        <v>0</v>
      </c>
      <c r="H4" s="24" t="s">
        <v>2</v>
      </c>
      <c r="I4" s="24" t="s">
        <v>3</v>
      </c>
      <c r="K4" s="29" t="s">
        <v>4</v>
      </c>
      <c r="L4" s="29">
        <v>0</v>
      </c>
      <c r="M4" s="29">
        <v>0</v>
      </c>
      <c r="N4" s="6"/>
      <c r="P4" s="29" t="s">
        <v>5</v>
      </c>
      <c r="Q4" s="29"/>
    </row>
    <row r="5" spans="3:17" x14ac:dyDescent="0.25">
      <c r="C5" s="6"/>
      <c r="D5" s="6" t="s">
        <v>6</v>
      </c>
      <c r="E5" s="6" t="s">
        <v>7</v>
      </c>
      <c r="F5" s="6" t="s">
        <v>8</v>
      </c>
      <c r="I5" s="6" t="s">
        <v>9</v>
      </c>
      <c r="K5" s="6"/>
      <c r="L5" s="6"/>
      <c r="M5" s="6"/>
      <c r="N5" s="6"/>
      <c r="P5" s="6"/>
      <c r="Q5" s="6" t="s">
        <v>10</v>
      </c>
    </row>
    <row r="6" spans="3:17" x14ac:dyDescent="0.25">
      <c r="C6" s="5">
        <v>45108</v>
      </c>
      <c r="D6" s="14">
        <v>0</v>
      </c>
      <c r="E6" s="14">
        <v>685694.07900000003</v>
      </c>
      <c r="F6" s="9">
        <f>D6+E6</f>
        <v>685694.07900000003</v>
      </c>
      <c r="H6" s="11">
        <v>14.477380952380953</v>
      </c>
      <c r="I6" s="11">
        <v>10.593450000000001</v>
      </c>
      <c r="K6" s="5">
        <v>45108</v>
      </c>
      <c r="L6" s="12">
        <f>I6-H6</f>
        <v>-3.8839309523809522</v>
      </c>
      <c r="M6" s="6"/>
      <c r="N6" s="6"/>
      <c r="P6" s="5">
        <v>45108</v>
      </c>
      <c r="Q6" s="8">
        <f t="shared" ref="Q6:Q35" si="0">F6*L6</f>
        <v>-2663188.4572924501</v>
      </c>
    </row>
    <row r="7" spans="3:17" x14ac:dyDescent="0.25">
      <c r="C7" s="5">
        <v>45139</v>
      </c>
      <c r="D7" s="14">
        <v>0</v>
      </c>
      <c r="E7" s="14">
        <v>571306.86899999983</v>
      </c>
      <c r="F7" s="9">
        <f t="shared" ref="F7:F35" si="1">D7+E7</f>
        <v>571306.86899999983</v>
      </c>
      <c r="H7" s="11">
        <v>15.86626984126984</v>
      </c>
      <c r="I7" s="11">
        <v>10.4658</v>
      </c>
      <c r="K7" s="5">
        <v>45139</v>
      </c>
      <c r="L7" s="12">
        <f t="shared" ref="L7:L35" si="2">I7-H7</f>
        <v>-5.4004698412698406</v>
      </c>
      <c r="M7" s="6"/>
      <c r="N7" s="6"/>
      <c r="P7" s="5">
        <v>45139</v>
      </c>
      <c r="Q7" s="8">
        <f t="shared" si="0"/>
        <v>-3085325.5161447986</v>
      </c>
    </row>
    <row r="8" spans="3:17" x14ac:dyDescent="0.25">
      <c r="C8" s="5">
        <v>45170</v>
      </c>
      <c r="D8" s="14">
        <v>0</v>
      </c>
      <c r="E8" s="14">
        <v>570200.022</v>
      </c>
      <c r="F8" s="9">
        <f t="shared" si="1"/>
        <v>570200.022</v>
      </c>
      <c r="H8" s="11">
        <v>16.265158730158731</v>
      </c>
      <c r="I8" s="11">
        <v>10.539400000000001</v>
      </c>
      <c r="K8" s="5">
        <v>45170</v>
      </c>
      <c r="L8" s="12">
        <f t="shared" si="2"/>
        <v>-5.7257587301587307</v>
      </c>
      <c r="M8" s="6"/>
      <c r="N8" s="6"/>
      <c r="P8" s="5">
        <v>45170</v>
      </c>
      <c r="Q8" s="8">
        <f t="shared" si="0"/>
        <v>-3264827.7539032004</v>
      </c>
    </row>
    <row r="9" spans="3:17" x14ac:dyDescent="0.25">
      <c r="C9" s="5">
        <v>45200</v>
      </c>
      <c r="D9" s="14">
        <v>57952.754999999997</v>
      </c>
      <c r="E9" s="14">
        <v>585787.48199999996</v>
      </c>
      <c r="F9" s="9">
        <f t="shared" si="1"/>
        <v>643740.23699999996</v>
      </c>
      <c r="H9" s="11">
        <v>15.516746031746031</v>
      </c>
      <c r="I9" s="11">
        <v>10.778599999999999</v>
      </c>
      <c r="K9" s="5">
        <v>45200</v>
      </c>
      <c r="L9" s="12">
        <f t="shared" si="2"/>
        <v>-4.738146031746032</v>
      </c>
      <c r="M9" s="6"/>
      <c r="N9" s="6"/>
      <c r="P9" s="5">
        <v>45200</v>
      </c>
      <c r="Q9" s="8">
        <f t="shared" si="0"/>
        <v>-3050135.2494168002</v>
      </c>
    </row>
    <row r="10" spans="3:17" x14ac:dyDescent="0.25">
      <c r="C10" s="5">
        <v>45231</v>
      </c>
      <c r="D10" s="14">
        <v>358087.02299999999</v>
      </c>
      <c r="E10" s="14">
        <v>454591.30500000005</v>
      </c>
      <c r="F10" s="9">
        <f t="shared" si="1"/>
        <v>812678.32799999998</v>
      </c>
      <c r="H10" s="11">
        <v>15.122222222222222</v>
      </c>
      <c r="I10" s="11">
        <v>11.2386</v>
      </c>
      <c r="K10" s="5">
        <v>45231</v>
      </c>
      <c r="L10" s="12">
        <f t="shared" si="2"/>
        <v>-3.8836222222222219</v>
      </c>
      <c r="M10" s="6"/>
      <c r="N10" s="6"/>
      <c r="P10" s="5">
        <v>45231</v>
      </c>
      <c r="Q10" s="8">
        <f t="shared" si="0"/>
        <v>-3156135.6141391997</v>
      </c>
    </row>
    <row r="11" spans="3:17" x14ac:dyDescent="0.25">
      <c r="C11" s="5">
        <v>45261</v>
      </c>
      <c r="D11" s="14">
        <v>470648.36699999997</v>
      </c>
      <c r="E11" s="14">
        <v>563254.14599999995</v>
      </c>
      <c r="F11" s="9">
        <f t="shared" si="1"/>
        <v>1033902.5129999999</v>
      </c>
      <c r="H11" s="11">
        <v>15.06904761904762</v>
      </c>
      <c r="I11" s="11">
        <v>10.7119</v>
      </c>
      <c r="K11" s="5">
        <v>45261</v>
      </c>
      <c r="L11" s="12">
        <f t="shared" si="2"/>
        <v>-4.3571476190476197</v>
      </c>
      <c r="M11" s="6"/>
      <c r="N11" s="6"/>
      <c r="P11" s="5">
        <v>45261</v>
      </c>
      <c r="Q11" s="8">
        <f t="shared" si="0"/>
        <v>-4504865.8728453005</v>
      </c>
    </row>
    <row r="12" spans="3:17" x14ac:dyDescent="0.25">
      <c r="C12" s="5">
        <v>45292</v>
      </c>
      <c r="D12" s="14">
        <v>563760.35100000002</v>
      </c>
      <c r="E12" s="14">
        <v>542174.28300000005</v>
      </c>
      <c r="F12" s="9">
        <f t="shared" si="1"/>
        <v>1105934.6340000001</v>
      </c>
      <c r="H12" s="11">
        <v>15.293126984126983</v>
      </c>
      <c r="I12" s="11">
        <v>10.61185</v>
      </c>
      <c r="K12" s="5">
        <v>45292</v>
      </c>
      <c r="L12" s="12">
        <f t="shared" si="2"/>
        <v>-4.681276984126983</v>
      </c>
      <c r="M12" s="6"/>
      <c r="N12" s="6"/>
      <c r="P12" s="5">
        <v>45292</v>
      </c>
      <c r="Q12" s="8">
        <f t="shared" si="0"/>
        <v>-5177186.348093099</v>
      </c>
    </row>
    <row r="13" spans="3:17" x14ac:dyDescent="0.25">
      <c r="C13" s="5">
        <v>45323</v>
      </c>
      <c r="D13" s="14">
        <v>322271.64900000003</v>
      </c>
      <c r="E13" s="14">
        <v>396640.88099999999</v>
      </c>
      <c r="F13" s="9">
        <f t="shared" si="1"/>
        <v>718912.53</v>
      </c>
      <c r="H13" s="11">
        <v>15.243380952380953</v>
      </c>
      <c r="I13" s="11">
        <v>10.4635</v>
      </c>
      <c r="K13" s="5">
        <v>45323</v>
      </c>
      <c r="L13" s="12">
        <f t="shared" si="2"/>
        <v>-4.7798809523809531</v>
      </c>
      <c r="M13" s="6"/>
      <c r="N13" s="6"/>
      <c r="P13" s="5">
        <v>45323</v>
      </c>
      <c r="Q13" s="8">
        <f t="shared" si="0"/>
        <v>-3436316.3085750006</v>
      </c>
    </row>
    <row r="14" spans="3:17" x14ac:dyDescent="0.25">
      <c r="C14" s="5">
        <v>45352</v>
      </c>
      <c r="D14" s="14">
        <v>153419.679</v>
      </c>
      <c r="E14" s="14">
        <v>208346.54399999997</v>
      </c>
      <c r="F14" s="9">
        <f t="shared" si="1"/>
        <v>361766.223</v>
      </c>
      <c r="H14" s="11">
        <v>15.423999999999999</v>
      </c>
      <c r="I14" s="11">
        <v>9.4572500000000002</v>
      </c>
      <c r="K14" s="5">
        <v>45352</v>
      </c>
      <c r="L14" s="12">
        <f t="shared" si="2"/>
        <v>-5.9667499999999993</v>
      </c>
      <c r="M14" s="6"/>
      <c r="N14" s="6"/>
      <c r="P14" s="5">
        <v>45352</v>
      </c>
      <c r="Q14" s="8">
        <f t="shared" si="0"/>
        <v>-2158568.6110852496</v>
      </c>
    </row>
    <row r="15" spans="3:17" x14ac:dyDescent="0.25">
      <c r="C15" s="5">
        <v>45383</v>
      </c>
      <c r="D15" s="14">
        <v>0</v>
      </c>
      <c r="E15" s="14">
        <v>536597.27099999995</v>
      </c>
      <c r="F15" s="9">
        <f t="shared" si="1"/>
        <v>536597.27099999995</v>
      </c>
      <c r="H15" s="11">
        <v>16.625396825396827</v>
      </c>
      <c r="I15" s="11">
        <v>9.411249999999999</v>
      </c>
      <c r="K15" s="5">
        <v>45383</v>
      </c>
      <c r="L15" s="12">
        <f t="shared" si="2"/>
        <v>-7.2141468253968277</v>
      </c>
      <c r="M15" s="6"/>
      <c r="N15" s="6"/>
      <c r="P15" s="5">
        <v>45383</v>
      </c>
      <c r="Q15" s="8">
        <f t="shared" si="0"/>
        <v>-3871091.4991012509</v>
      </c>
    </row>
    <row r="16" spans="3:17" x14ac:dyDescent="0.25">
      <c r="C16" s="5">
        <v>45413</v>
      </c>
      <c r="D16" s="14">
        <v>0</v>
      </c>
      <c r="E16" s="14">
        <v>544816.125</v>
      </c>
      <c r="F16" s="9">
        <f t="shared" si="1"/>
        <v>544816.125</v>
      </c>
      <c r="H16" s="11">
        <v>15.972539682539683</v>
      </c>
      <c r="I16" s="11">
        <v>9.4560999999999993</v>
      </c>
      <c r="K16" s="5">
        <v>45413</v>
      </c>
      <c r="L16" s="12">
        <f t="shared" si="2"/>
        <v>-6.5164396825396835</v>
      </c>
      <c r="M16" s="6"/>
      <c r="N16" s="6"/>
      <c r="P16" s="5">
        <v>45413</v>
      </c>
      <c r="Q16" s="8">
        <f t="shared" si="0"/>
        <v>-3550261.4166375007</v>
      </c>
    </row>
    <row r="17" spans="2:17" x14ac:dyDescent="0.25">
      <c r="B17" s="5"/>
      <c r="C17" s="5">
        <v>45444</v>
      </c>
      <c r="D17" s="14">
        <v>0</v>
      </c>
      <c r="E17" s="14">
        <v>551410.0199999999</v>
      </c>
      <c r="F17" s="9">
        <f t="shared" si="1"/>
        <v>551410.0199999999</v>
      </c>
      <c r="H17" s="11">
        <v>15.715999999999999</v>
      </c>
      <c r="I17" s="11">
        <v>10.466949999999999</v>
      </c>
      <c r="K17" s="5">
        <v>45444</v>
      </c>
      <c r="L17" s="12">
        <f t="shared" si="2"/>
        <v>-5.2490500000000004</v>
      </c>
      <c r="M17" s="3"/>
      <c r="N17" s="3"/>
      <c r="O17" s="5"/>
      <c r="P17" s="5">
        <v>45444</v>
      </c>
      <c r="Q17" s="8">
        <f t="shared" si="0"/>
        <v>-2894378.7654809998</v>
      </c>
    </row>
    <row r="18" spans="2:17" x14ac:dyDescent="0.25">
      <c r="B18" s="5"/>
      <c r="C18" s="5">
        <v>45474</v>
      </c>
      <c r="D18" s="14">
        <v>330907.815</v>
      </c>
      <c r="E18" s="14">
        <v>318031.05599999998</v>
      </c>
      <c r="F18" s="9">
        <f t="shared" si="1"/>
        <v>648938.87100000004</v>
      </c>
      <c r="H18" s="11">
        <v>15.249206349206348</v>
      </c>
      <c r="I18" s="11">
        <v>10.622199999999999</v>
      </c>
      <c r="K18" s="5">
        <v>45474</v>
      </c>
      <c r="L18" s="12">
        <f t="shared" si="2"/>
        <v>-4.6270063492063489</v>
      </c>
      <c r="M18" s="3"/>
      <c r="N18" s="3"/>
      <c r="O18" s="5"/>
      <c r="P18" s="5">
        <v>45474</v>
      </c>
      <c r="Q18" s="8">
        <f t="shared" si="0"/>
        <v>-3002644.2763637998</v>
      </c>
    </row>
    <row r="19" spans="2:17" x14ac:dyDescent="0.25">
      <c r="B19" s="5"/>
      <c r="C19" s="5">
        <v>45505</v>
      </c>
      <c r="D19" s="14">
        <v>586365.94799999997</v>
      </c>
      <c r="E19" s="14">
        <v>593782.49699999997</v>
      </c>
      <c r="F19" s="9">
        <f t="shared" si="1"/>
        <v>1180148.4449999998</v>
      </c>
      <c r="H19" s="11">
        <v>14.992000000000001</v>
      </c>
      <c r="I19" s="11">
        <v>9.7930499999999991</v>
      </c>
      <c r="K19" s="5">
        <v>45505</v>
      </c>
      <c r="L19" s="12">
        <f t="shared" si="2"/>
        <v>-5.1989500000000017</v>
      </c>
      <c r="M19" s="3"/>
      <c r="N19" s="3"/>
      <c r="O19" s="5"/>
      <c r="P19" s="5">
        <v>45505</v>
      </c>
      <c r="Q19" s="8">
        <f t="shared" si="0"/>
        <v>-6135532.7581327511</v>
      </c>
    </row>
    <row r="20" spans="2:17" x14ac:dyDescent="0.25">
      <c r="B20" s="5"/>
      <c r="C20" s="5">
        <v>45536</v>
      </c>
      <c r="D20" s="14">
        <v>621035.73</v>
      </c>
      <c r="E20" s="14">
        <v>541471.83299999998</v>
      </c>
      <c r="F20" s="9">
        <f t="shared" si="1"/>
        <v>1162507.5630000001</v>
      </c>
      <c r="H20" s="11">
        <v>13.90884126984127</v>
      </c>
      <c r="I20" s="11">
        <v>9.8194999999999997</v>
      </c>
      <c r="K20" s="5">
        <v>45536</v>
      </c>
      <c r="L20" s="12">
        <f t="shared" si="2"/>
        <v>-4.0893412698412703</v>
      </c>
      <c r="M20" s="3"/>
      <c r="N20" s="3"/>
      <c r="O20" s="5"/>
      <c r="P20" s="5">
        <v>45536</v>
      </c>
      <c r="Q20" s="8">
        <f t="shared" si="0"/>
        <v>-4753890.1538785007</v>
      </c>
    </row>
    <row r="21" spans="2:17" x14ac:dyDescent="0.25">
      <c r="B21" s="5"/>
      <c r="C21" s="5">
        <v>45566</v>
      </c>
      <c r="D21" s="14">
        <v>25628.084999999999</v>
      </c>
      <c r="E21" s="14">
        <v>559247.22</v>
      </c>
      <c r="F21" s="9">
        <f t="shared" si="1"/>
        <v>584875.30499999993</v>
      </c>
      <c r="H21" s="11">
        <v>14.656587301587303</v>
      </c>
      <c r="I21" s="11">
        <v>10.572749999999999</v>
      </c>
      <c r="K21" s="5">
        <v>45566</v>
      </c>
      <c r="L21" s="12">
        <f t="shared" si="2"/>
        <v>-4.0838373015873035</v>
      </c>
      <c r="M21" s="3"/>
      <c r="N21" s="3"/>
      <c r="O21" s="5"/>
      <c r="P21" s="5">
        <v>45566</v>
      </c>
      <c r="Q21" s="8">
        <f t="shared" si="0"/>
        <v>-2388535.587336251</v>
      </c>
    </row>
    <row r="22" spans="2:17" x14ac:dyDescent="0.25">
      <c r="B22" s="5"/>
      <c r="C22" s="5">
        <v>45597</v>
      </c>
      <c r="D22" s="14">
        <v>0</v>
      </c>
      <c r="E22" s="14">
        <v>533867.60699999996</v>
      </c>
      <c r="F22" s="9">
        <f t="shared" si="1"/>
        <v>533867.60699999996</v>
      </c>
      <c r="H22" s="11">
        <v>13.565238095238096</v>
      </c>
      <c r="I22" s="11">
        <v>10.297899999999998</v>
      </c>
      <c r="K22" s="5">
        <v>45597</v>
      </c>
      <c r="L22" s="12">
        <f t="shared" si="2"/>
        <v>-3.267338095238097</v>
      </c>
      <c r="M22" s="3"/>
      <c r="N22" s="3"/>
      <c r="O22" s="5"/>
      <c r="P22" s="5">
        <v>45597</v>
      </c>
      <c r="Q22" s="8">
        <f t="shared" si="0"/>
        <v>-1744325.9701647009</v>
      </c>
    </row>
    <row r="23" spans="2:17" x14ac:dyDescent="0.25">
      <c r="B23" s="5"/>
      <c r="C23" s="5">
        <v>45627</v>
      </c>
      <c r="D23" s="14">
        <v>0</v>
      </c>
      <c r="E23" s="14">
        <v>0</v>
      </c>
      <c r="F23" s="9">
        <f t="shared" si="1"/>
        <v>0</v>
      </c>
      <c r="H23" s="11">
        <v>13.471904761904764</v>
      </c>
      <c r="I23" s="11">
        <v>11.545649999999998</v>
      </c>
      <c r="K23" s="5">
        <v>45627</v>
      </c>
      <c r="L23" s="12">
        <f t="shared" si="2"/>
        <v>-1.9262547619047652</v>
      </c>
      <c r="M23" s="3"/>
      <c r="N23" s="3"/>
      <c r="O23" s="5"/>
      <c r="P23" s="5">
        <v>45627</v>
      </c>
      <c r="Q23" s="8">
        <f t="shared" si="0"/>
        <v>0</v>
      </c>
    </row>
    <row r="24" spans="2:17" x14ac:dyDescent="0.25">
      <c r="B24" s="5"/>
      <c r="C24" s="5">
        <v>45658</v>
      </c>
      <c r="D24" s="14">
        <v>0</v>
      </c>
      <c r="E24" s="14">
        <v>172616.15699999998</v>
      </c>
      <c r="F24" s="9">
        <f t="shared" si="1"/>
        <v>172616.15699999998</v>
      </c>
      <c r="H24" s="11">
        <v>14.685238095238095</v>
      </c>
      <c r="I24" s="11">
        <v>11.641099999999998</v>
      </c>
      <c r="K24" s="5">
        <v>45658</v>
      </c>
      <c r="L24" s="12">
        <f t="shared" si="2"/>
        <v>-3.0441380952380968</v>
      </c>
      <c r="M24" s="3"/>
      <c r="N24" s="3"/>
      <c r="O24" s="5"/>
      <c r="P24" s="5">
        <v>45658</v>
      </c>
      <c r="Q24" s="8">
        <f t="shared" si="0"/>
        <v>-525467.41937730019</v>
      </c>
    </row>
    <row r="25" spans="2:17" x14ac:dyDescent="0.25">
      <c r="B25" s="5"/>
      <c r="C25" s="5">
        <v>45689</v>
      </c>
      <c r="D25" s="14">
        <v>0</v>
      </c>
      <c r="E25" s="14">
        <v>522807.32699999993</v>
      </c>
      <c r="F25" s="9">
        <f t="shared" si="1"/>
        <v>522807.32699999993</v>
      </c>
      <c r="H25" s="11">
        <v>14.096349206349208</v>
      </c>
      <c r="I25" s="11">
        <v>11.66525</v>
      </c>
      <c r="K25" s="5">
        <v>45689</v>
      </c>
      <c r="L25" s="12">
        <f t="shared" si="2"/>
        <v>-2.4310992063492076</v>
      </c>
      <c r="M25" s="3"/>
      <c r="N25" s="3"/>
      <c r="O25" s="5"/>
      <c r="P25" s="5">
        <v>45689</v>
      </c>
      <c r="Q25" s="8">
        <f t="shared" si="0"/>
        <v>-1270996.4777432506</v>
      </c>
    </row>
    <row r="26" spans="2:17" x14ac:dyDescent="0.25">
      <c r="B26" s="5"/>
      <c r="C26" s="5">
        <v>45717</v>
      </c>
      <c r="D26" s="14">
        <v>0</v>
      </c>
      <c r="E26" s="14">
        <v>593872.20899999992</v>
      </c>
      <c r="F26" s="9">
        <f t="shared" si="1"/>
        <v>593872.20899999992</v>
      </c>
      <c r="H26" s="11">
        <v>12.897047619047621</v>
      </c>
      <c r="I26" s="11">
        <v>12.091899999999999</v>
      </c>
      <c r="K26" s="5">
        <v>45717</v>
      </c>
      <c r="L26" s="12">
        <f t="shared" si="2"/>
        <v>-0.80514761904762189</v>
      </c>
      <c r="M26" s="3"/>
      <c r="N26" s="3"/>
      <c r="O26" s="5"/>
      <c r="P26" s="5">
        <v>45717</v>
      </c>
      <c r="Q26" s="8">
        <f t="shared" si="0"/>
        <v>-478154.79509490164</v>
      </c>
    </row>
    <row r="27" spans="2:17" x14ac:dyDescent="0.25">
      <c r="B27" s="5"/>
      <c r="C27" s="5">
        <v>45748</v>
      </c>
      <c r="D27" s="14">
        <v>0</v>
      </c>
      <c r="E27" s="14">
        <v>534246.174</v>
      </c>
      <c r="F27" s="9">
        <f t="shared" si="1"/>
        <v>534246.174</v>
      </c>
      <c r="H27" s="11">
        <v>11.770761904761905</v>
      </c>
      <c r="I27" s="11">
        <v>12.142499999999998</v>
      </c>
      <c r="K27" s="5">
        <v>45748</v>
      </c>
      <c r="L27" s="12">
        <f t="shared" si="2"/>
        <v>0.37173809523809354</v>
      </c>
      <c r="M27" s="3"/>
      <c r="N27" s="3"/>
      <c r="O27" s="5"/>
      <c r="P27" s="5">
        <v>45748</v>
      </c>
      <c r="Q27" s="8">
        <f t="shared" si="0"/>
        <v>198599.6551109991</v>
      </c>
    </row>
    <row r="28" spans="2:17" x14ac:dyDescent="0.25">
      <c r="B28" s="5"/>
      <c r="C28" s="5">
        <v>45778</v>
      </c>
      <c r="D28" s="14">
        <v>0</v>
      </c>
      <c r="E28" s="14">
        <v>552975.94799999997</v>
      </c>
      <c r="F28" s="9">
        <f t="shared" si="1"/>
        <v>552975.94799999997</v>
      </c>
      <c r="H28" s="11">
        <v>11.779206349206349</v>
      </c>
      <c r="I28" s="11">
        <v>11.2455</v>
      </c>
      <c r="K28" s="5">
        <v>45778</v>
      </c>
      <c r="L28" s="12">
        <f t="shared" si="2"/>
        <v>-0.53370634920634963</v>
      </c>
      <c r="M28" s="3"/>
      <c r="N28" s="3"/>
      <c r="O28" s="5"/>
      <c r="P28" s="5">
        <v>45778</v>
      </c>
      <c r="Q28" s="8">
        <f t="shared" si="0"/>
        <v>-295126.77440600022</v>
      </c>
    </row>
    <row r="29" spans="2:17" x14ac:dyDescent="0.25">
      <c r="B29" s="5"/>
      <c r="C29" s="5">
        <v>45809</v>
      </c>
      <c r="D29" s="14">
        <v>0</v>
      </c>
      <c r="E29" s="14">
        <v>598858.72200000018</v>
      </c>
      <c r="F29" s="9">
        <f t="shared" si="1"/>
        <v>598858.72200000018</v>
      </c>
      <c r="H29" s="11">
        <v>12.690714285714286</v>
      </c>
      <c r="I29" s="11">
        <v>11.284599999999999</v>
      </c>
      <c r="K29" s="5">
        <v>45809</v>
      </c>
      <c r="L29" s="12">
        <f t="shared" si="2"/>
        <v>-1.4061142857142865</v>
      </c>
      <c r="M29" s="3"/>
      <c r="N29" s="3"/>
      <c r="O29" s="5"/>
      <c r="P29" s="5">
        <v>45809</v>
      </c>
      <c r="Q29" s="8">
        <f t="shared" si="0"/>
        <v>-842063.80412880075</v>
      </c>
    </row>
    <row r="30" spans="2:17" x14ac:dyDescent="0.25">
      <c r="B30" s="5"/>
      <c r="C30" s="5">
        <v>45839</v>
      </c>
      <c r="D30" s="14">
        <v>0</v>
      </c>
      <c r="E30" s="14">
        <v>524533.65299999993</v>
      </c>
      <c r="F30" s="9">
        <f t="shared" si="1"/>
        <v>524533.65299999993</v>
      </c>
      <c r="H30" s="11">
        <v>12.787142857142857</v>
      </c>
      <c r="I30" s="11">
        <v>11.350149999999999</v>
      </c>
      <c r="K30" s="5">
        <v>45839</v>
      </c>
      <c r="L30" s="12">
        <f t="shared" si="2"/>
        <v>-1.4369928571428581</v>
      </c>
      <c r="M30" s="3"/>
      <c r="N30" s="3"/>
      <c r="O30" s="5"/>
      <c r="P30" s="5">
        <v>45839</v>
      </c>
      <c r="Q30" s="8">
        <f t="shared" si="0"/>
        <v>-753751.1126920504</v>
      </c>
    </row>
    <row r="31" spans="2:17" x14ac:dyDescent="0.25">
      <c r="B31" s="5"/>
      <c r="C31" s="5">
        <v>45870</v>
      </c>
      <c r="D31" s="14">
        <v>0</v>
      </c>
      <c r="E31" s="14">
        <v>595708.91099999996</v>
      </c>
      <c r="F31" s="9">
        <f t="shared" si="1"/>
        <v>595708.91099999996</v>
      </c>
      <c r="H31" s="11">
        <v>12.695603174603175</v>
      </c>
      <c r="I31" s="11">
        <v>11.143149999999999</v>
      </c>
      <c r="K31" s="5">
        <v>45870</v>
      </c>
      <c r="L31" s="12">
        <f t="shared" si="2"/>
        <v>-1.5524531746031762</v>
      </c>
      <c r="O31" s="5"/>
      <c r="P31" s="5">
        <v>45870</v>
      </c>
      <c r="Q31" s="8">
        <f t="shared" si="0"/>
        <v>-924810.19002135086</v>
      </c>
    </row>
    <row r="32" spans="2:17" x14ac:dyDescent="0.25">
      <c r="B32" s="5"/>
      <c r="C32" s="5">
        <v>45901</v>
      </c>
      <c r="D32" s="14">
        <v>0</v>
      </c>
      <c r="E32" s="14">
        <v>477736.11900000001</v>
      </c>
      <c r="F32" s="9">
        <f t="shared" si="1"/>
        <v>477736.11900000001</v>
      </c>
      <c r="H32" s="11">
        <v>12.277777777777777</v>
      </c>
      <c r="I32" s="11">
        <v>10.89705</v>
      </c>
      <c r="K32" s="5">
        <v>45901</v>
      </c>
      <c r="L32" s="12">
        <f t="shared" si="2"/>
        <v>-1.3807277777777767</v>
      </c>
      <c r="O32" s="5"/>
      <c r="P32" s="5">
        <v>45901</v>
      </c>
      <c r="Q32" s="8">
        <f t="shared" si="0"/>
        <v>-659623.52995104948</v>
      </c>
    </row>
    <row r="33" spans="2:17" x14ac:dyDescent="0.25">
      <c r="B33" s="5"/>
      <c r="C33" s="5">
        <v>45931</v>
      </c>
      <c r="D33" s="14">
        <v>0</v>
      </c>
      <c r="E33" s="14">
        <v>552910.30199999991</v>
      </c>
      <c r="F33" s="9">
        <f t="shared" si="1"/>
        <v>552910.30199999991</v>
      </c>
      <c r="H33" s="11">
        <v>11.358492063492063</v>
      </c>
      <c r="I33" s="11">
        <v>10.860250000000001</v>
      </c>
      <c r="K33" s="5">
        <v>45931</v>
      </c>
      <c r="L33" s="12">
        <f t="shared" si="2"/>
        <v>-0.49824206349206257</v>
      </c>
      <c r="O33" s="5"/>
      <c r="P33" s="5">
        <v>45931</v>
      </c>
      <c r="Q33" s="8">
        <f t="shared" si="0"/>
        <v>-275483.16979449947</v>
      </c>
    </row>
    <row r="34" spans="2:17" x14ac:dyDescent="0.25">
      <c r="B34" s="5"/>
      <c r="C34" s="5">
        <v>45962</v>
      </c>
      <c r="D34" s="14">
        <v>0</v>
      </c>
      <c r="E34" s="14">
        <v>640504.05300000007</v>
      </c>
      <c r="F34" s="9">
        <f t="shared" si="1"/>
        <v>640504.05300000007</v>
      </c>
      <c r="H34" s="11">
        <v>11.654333333333335</v>
      </c>
      <c r="I34" s="11">
        <v>11.482399999999998</v>
      </c>
      <c r="K34" s="5">
        <v>45962</v>
      </c>
      <c r="L34" s="12">
        <f t="shared" si="2"/>
        <v>-0.17193333333333705</v>
      </c>
      <c r="O34" s="5"/>
      <c r="P34" s="5">
        <v>45962</v>
      </c>
      <c r="Q34" s="8">
        <f t="shared" si="0"/>
        <v>-110123.99684580239</v>
      </c>
    </row>
    <row r="35" spans="2:17" x14ac:dyDescent="0.25">
      <c r="B35" s="5"/>
      <c r="C35" s="5">
        <v>45992</v>
      </c>
      <c r="D35" s="14">
        <v>0</v>
      </c>
      <c r="E35" s="14">
        <v>515538.261</v>
      </c>
      <c r="F35" s="9">
        <f t="shared" si="1"/>
        <v>515538.261</v>
      </c>
      <c r="H35" s="11">
        <v>11.102698412698414</v>
      </c>
      <c r="I35" s="11">
        <v>12.6876</v>
      </c>
      <c r="K35" s="5">
        <v>45992</v>
      </c>
      <c r="L35" s="12">
        <f t="shared" si="2"/>
        <v>1.5849015873015855</v>
      </c>
      <c r="P35" s="5">
        <v>45992</v>
      </c>
      <c r="Q35" s="8">
        <f t="shared" si="0"/>
        <v>817077.40817359905</v>
      </c>
    </row>
    <row r="37" spans="2:17" x14ac:dyDescent="0.25">
      <c r="F37" s="9"/>
      <c r="O37" s="4" t="s">
        <v>11</v>
      </c>
      <c r="P37" s="3"/>
      <c r="Q37" s="7">
        <f>SUM(Q6:Q35)</f>
        <v>-63957134.365361266</v>
      </c>
    </row>
    <row r="39" spans="2:17" x14ac:dyDescent="0.25">
      <c r="N39" s="2"/>
      <c r="O39" s="1" t="s">
        <v>12</v>
      </c>
      <c r="P39" s="10">
        <f>Q37</f>
        <v>-63957134.365361266</v>
      </c>
    </row>
    <row r="41" spans="2:17" x14ac:dyDescent="0.25">
      <c r="M41" s="15" t="s">
        <v>13</v>
      </c>
      <c r="N41" s="15"/>
      <c r="O41" s="15"/>
      <c r="P41" s="16">
        <f>P39/30</f>
        <v>-2131904.4788453756</v>
      </c>
    </row>
    <row r="44" spans="2:17" x14ac:dyDescent="0.25">
      <c r="M44" s="30" t="s">
        <v>14</v>
      </c>
      <c r="N44" s="31"/>
      <c r="O44" s="31"/>
      <c r="P44" s="32"/>
    </row>
    <row r="45" spans="2:17" x14ac:dyDescent="0.25">
      <c r="M45" s="33" t="s">
        <v>15</v>
      </c>
      <c r="N45" s="34"/>
      <c r="O45" s="15"/>
      <c r="P45" s="17">
        <f>P41</f>
        <v>-2131904.4788453756</v>
      </c>
    </row>
    <row r="46" spans="2:17" x14ac:dyDescent="0.25">
      <c r="M46" s="18"/>
      <c r="P46" s="19"/>
    </row>
    <row r="47" spans="2:17" x14ac:dyDescent="0.25">
      <c r="M47" s="25" t="s">
        <v>16</v>
      </c>
      <c r="N47" s="26"/>
      <c r="O47" s="20"/>
      <c r="P47" s="21">
        <f>P39</f>
        <v>-63957134.365361266</v>
      </c>
    </row>
    <row r="48" spans="2:17" x14ac:dyDescent="0.25">
      <c r="M48" s="18"/>
      <c r="P48" s="19"/>
    </row>
    <row r="49" spans="13:16" x14ac:dyDescent="0.25">
      <c r="M49" s="27" t="s">
        <v>17</v>
      </c>
      <c r="N49" s="28"/>
      <c r="O49" s="22"/>
      <c r="P49" s="23">
        <f>P45*12</f>
        <v>-25582853.746144507</v>
      </c>
    </row>
  </sheetData>
  <mergeCells count="7">
    <mergeCell ref="M47:N47"/>
    <mergeCell ref="M49:N49"/>
    <mergeCell ref="P4:Q4"/>
    <mergeCell ref="C4:F4"/>
    <mergeCell ref="K4:M4"/>
    <mergeCell ref="M44:P44"/>
    <mergeCell ref="M45:N45"/>
  </mergeCells>
  <phoneticPr fontId="7" type="noConversion"/>
  <pageMargins left="0.7" right="0.7" top="0.75" bottom="0.75" header="0.3" footer="0.3"/>
  <pageSetup paperSize="5" scale="57" orientation="landscape" r:id="rId1"/>
  <customProperties>
    <customPr name="GUID" r:id="rId2"/>
  </customProperties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bd9865d-c7d0-4288-ab0a-9d4dee1c94e8">
      <Terms xmlns="http://schemas.microsoft.com/office/infopath/2007/PartnerControls"/>
    </lcf76f155ced4ddcb4097134ff3c332f>
    <_ip_UnifiedCompliancePolicyUIAction xmlns="http://schemas.microsoft.com/sharepoint/v3" xsi:nil="true"/>
    <_ip_UnifiedCompliancePolicyProperties xmlns="http://schemas.microsoft.com/sharepoint/v3" xsi:nil="true"/>
    <TaxCatchAll xmlns="80985e37-4d14-49b1-85af-18f353798ba1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56202C57E8A91488ECE962D63A71F10" ma:contentTypeVersion="28" ma:contentTypeDescription="Create a new document." ma:contentTypeScope="" ma:versionID="654b7b56a2fe923677a210f40454c90d">
  <xsd:schema xmlns:xsd="http://www.w3.org/2001/XMLSchema" xmlns:xs="http://www.w3.org/2001/XMLSchema" xmlns:p="http://schemas.microsoft.com/office/2006/metadata/properties" xmlns:ns1="http://schemas.microsoft.com/sharepoint/v3" xmlns:ns2="6bd9865d-c7d0-4288-ab0a-9d4dee1c94e8" xmlns:ns3="80985e37-4d14-49b1-85af-18f353798ba1" targetNamespace="http://schemas.microsoft.com/office/2006/metadata/properties" ma:root="true" ma:fieldsID="edcb1f821f7d503522bc666ddf0654bb" ns1:_="" ns2:_="" ns3:_="">
    <xsd:import namespace="http://schemas.microsoft.com/sharepoint/v3"/>
    <xsd:import namespace="6bd9865d-c7d0-4288-ab0a-9d4dee1c94e8"/>
    <xsd:import namespace="80985e37-4d14-49b1-85af-18f353798ba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SearchPropertie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d9865d-c7d0-4288-ab0a-9d4dee1c94e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5976c244-545e-4324-b4dc-13be35ff8a8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985e37-4d14-49b1-85af-18f353798ba1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5cfa6364-4a4c-4116-acd5-17595be27265}" ma:internalName="TaxCatchAll" ma:showField="CatchAllData" ma:web="80985e37-4d14-49b1-85af-18f353798ba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3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argus-direct-storage xmlns="urn:argus-direct-storage:queries"/>
</file>

<file path=customXml/itemProps1.xml><?xml version="1.0" encoding="utf-8"?>
<ds:datastoreItem xmlns:ds="http://schemas.openxmlformats.org/officeDocument/2006/customXml" ds:itemID="{33AA5580-69A1-4DB0-B168-855276DC5149}">
  <ds:schemaRefs>
    <ds:schemaRef ds:uri="http://schemas.microsoft.com/office/2006/documentManagement/types"/>
    <ds:schemaRef ds:uri="http://purl.org/dc/dcmitype/"/>
    <ds:schemaRef ds:uri="80985e37-4d14-49b1-85af-18f353798ba1"/>
    <ds:schemaRef ds:uri="http://schemas.microsoft.com/office/2006/metadata/properties"/>
    <ds:schemaRef ds:uri="6bd9865d-c7d0-4288-ab0a-9d4dee1c94e8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schemas.microsoft.com/sharepoint/v3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CBE5E1F8-BBF6-42B0-B719-99F254D9D00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FB5D4B0-A4D4-4171-A7A1-CAFDB2A675D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bd9865d-c7d0-4288-ab0a-9d4dee1c94e8"/>
    <ds:schemaRef ds:uri="80985e37-4d14-49b1-85af-18f353798ba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83BAC9C5-E8FA-4F61-8B65-360A7294F638}">
  <ds:schemaRefs>
    <ds:schemaRef ds:uri="urn:argus-direct-storage:queries"/>
  </ds:schemaRefs>
</ds:datastoreItem>
</file>

<file path=docMetadata/LabelInfo.xml><?xml version="1.0" encoding="utf-8"?>
<clbl:labelList xmlns:clbl="http://schemas.microsoft.com/office/2020/mipLabelMetadata">
  <clbl:label id="{defa4170-0d19-0005-0004-bc88714345d2}" enabled="1" method="Standard" siteId="{31289701-2511-4b48-b59d-bfc969d3a983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FINAL Calcs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Jose L Carrasco Arroyo</dc:creator>
  <cp:keywords/>
  <dc:description/>
  <cp:lastModifiedBy>Sonia Seda</cp:lastModifiedBy>
  <cp:revision/>
  <cp:lastPrinted>2026-03-04T14:26:35Z</cp:lastPrinted>
  <dcterms:created xsi:type="dcterms:W3CDTF">2025-08-15T20:49:30Z</dcterms:created>
  <dcterms:modified xsi:type="dcterms:W3CDTF">2026-03-04T14:29:16Z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0x010100356202C57E8A91488ECE962D63A71F10</vt:lpwstr>
  </property>
  <property fmtid="{D5CDD505-2E9C-101B-9397-08002B2CF9AE}" pid="3" name="MediaServiceImageTags">
    <vt:lpwstr/>
  </property>
</Properties>
</file>