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202300"/>
  <xr:revisionPtr revIDLastSave="2024" documentId="8_{2F67B993-2CB4-49FD-8C57-2E97B3BCB43D}" xr6:coauthVersionLast="47" xr6:coauthVersionMax="47" xr10:uidLastSave="{8ADDA047-44D9-46BF-99BC-AEE24D75DAE2}"/>
  <bookViews>
    <workbookView xWindow="-60" yWindow="-16320" windowWidth="29040" windowHeight="15720" xr2:uid="{F8B11BAF-EB0C-431B-BC99-2BDC12C36916}"/>
  </bookViews>
  <sheets>
    <sheet name="Monthly" sheetId="5" r:id="rId1"/>
    <sheet name="FYs Total" sheetId="4" r:id="rId2"/>
    <sheet name="FY 23-24" sheetId="3" r:id="rId3"/>
    <sheet name="FY 24-25" sheetId="2" r:id="rId4"/>
    <sheet name="FY 25-26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4" l="1"/>
  <c r="F9" i="4"/>
  <c r="E8" i="4"/>
  <c r="E15" i="4"/>
  <c r="F15" i="4"/>
  <c r="F14" i="4"/>
  <c r="E14" i="4"/>
  <c r="F20" i="4"/>
  <c r="F21" i="4"/>
  <c r="E21" i="4"/>
  <c r="E20" i="4"/>
  <c r="AJ4" i="5"/>
  <c r="AK4" i="5" s="1"/>
  <c r="D4" i="5"/>
  <c r="D3" i="5"/>
  <c r="H3" i="5" s="1"/>
  <c r="L4" i="5"/>
  <c r="P4" i="5" s="1"/>
  <c r="L3" i="5"/>
  <c r="P3" i="5" s="1"/>
  <c r="T4" i="5"/>
  <c r="X4" i="5" s="1"/>
  <c r="T3" i="5"/>
  <c r="X3" i="5" s="1"/>
  <c r="AB4" i="5"/>
  <c r="AE4" i="5" s="1"/>
  <c r="AB3" i="5"/>
  <c r="AE3" i="5" s="1"/>
  <c r="AJ3" i="5"/>
  <c r="AN3" i="5" s="1"/>
  <c r="AR4" i="5"/>
  <c r="AV4" i="5" s="1"/>
  <c r="AR3" i="5"/>
  <c r="AV3" i="5" s="1"/>
  <c r="AZ4" i="5"/>
  <c r="BD4" i="5" s="1"/>
  <c r="AZ3" i="5"/>
  <c r="BH4" i="5"/>
  <c r="BK4" i="5" s="1"/>
  <c r="BH3" i="5"/>
  <c r="BL3" i="5" s="1"/>
  <c r="BP4" i="5"/>
  <c r="BT4" i="5" s="1"/>
  <c r="BP3" i="5"/>
  <c r="BT3" i="5" s="1"/>
  <c r="CN4" i="5"/>
  <c r="CR4" i="5" s="1"/>
  <c r="CN3" i="5"/>
  <c r="CR3" i="5"/>
  <c r="CQ3" i="5"/>
  <c r="CJ4" i="5"/>
  <c r="CJ3" i="5"/>
  <c r="BL4" i="5"/>
  <c r="BD3" i="5"/>
  <c r="BC3" i="5"/>
  <c r="W4" i="5"/>
  <c r="H4" i="5"/>
  <c r="G4" i="5"/>
  <c r="G3" i="5"/>
  <c r="CQ8" i="5"/>
  <c r="CJ9" i="5"/>
  <c r="CI9" i="5"/>
  <c r="CB9" i="5"/>
  <c r="BS8" i="5"/>
  <c r="BK9" i="5"/>
  <c r="BL8" i="5"/>
  <c r="BK8" i="5"/>
  <c r="CN9" i="5"/>
  <c r="CN8" i="5"/>
  <c r="CR8" i="5" s="1"/>
  <c r="CF9" i="5"/>
  <c r="CF8" i="5"/>
  <c r="CJ8" i="5" s="1"/>
  <c r="BX9" i="5"/>
  <c r="CA9" i="5" s="1"/>
  <c r="BX8" i="5"/>
  <c r="CA8" i="5" s="1"/>
  <c r="BP9" i="5"/>
  <c r="BT9" i="5" s="1"/>
  <c r="BP8" i="5"/>
  <c r="BT8" i="5" s="1"/>
  <c r="BH9" i="5"/>
  <c r="BL9" i="5" s="1"/>
  <c r="BH8" i="5"/>
  <c r="AZ14" i="5"/>
  <c r="AZ13" i="5"/>
  <c r="AZ9" i="5"/>
  <c r="AZ8" i="5"/>
  <c r="BC8" i="5" s="1"/>
  <c r="AR14" i="5"/>
  <c r="AR13" i="5"/>
  <c r="AR9" i="5"/>
  <c r="AV9" i="5" s="1"/>
  <c r="AR8" i="5"/>
  <c r="AV8" i="5" s="1"/>
  <c r="AJ14" i="5"/>
  <c r="AJ13" i="5"/>
  <c r="AJ9" i="5"/>
  <c r="AM9" i="5" s="1"/>
  <c r="AJ8" i="5"/>
  <c r="AM8" i="5" s="1"/>
  <c r="AB14" i="5"/>
  <c r="AB13" i="5"/>
  <c r="AB9" i="5"/>
  <c r="AF9" i="5" s="1"/>
  <c r="AB8" i="5"/>
  <c r="AF8" i="5" s="1"/>
  <c r="T14" i="5"/>
  <c r="T13" i="5"/>
  <c r="T9" i="5"/>
  <c r="X9" i="5" s="1"/>
  <c r="T8" i="5"/>
  <c r="X8" i="5" s="1"/>
  <c r="L14" i="5"/>
  <c r="L13" i="5"/>
  <c r="L9" i="5"/>
  <c r="L8" i="5"/>
  <c r="O8" i="5" s="1"/>
  <c r="D14" i="5"/>
  <c r="D13" i="5"/>
  <c r="D9" i="5"/>
  <c r="G9" i="5" s="1"/>
  <c r="D8" i="5"/>
  <c r="H8" i="5" s="1"/>
  <c r="BC9" i="5"/>
  <c r="AU8" i="5"/>
  <c r="P9" i="5"/>
  <c r="CW4" i="5"/>
  <c r="CW3" i="5"/>
  <c r="CW14" i="5"/>
  <c r="CW13" i="5"/>
  <c r="CW9" i="5"/>
  <c r="CW8" i="5"/>
  <c r="CF4" i="5"/>
  <c r="CI4" i="5" s="1"/>
  <c r="CF3" i="5"/>
  <c r="CI3" i="5" s="1"/>
  <c r="BX4" i="5"/>
  <c r="CB4" i="5" s="1"/>
  <c r="BX3" i="5"/>
  <c r="CB3" i="5" s="1"/>
  <c r="BD9" i="5"/>
  <c r="O9" i="5"/>
  <c r="CU14" i="5"/>
  <c r="CU13" i="5"/>
  <c r="CU9" i="5"/>
  <c r="CU8" i="5"/>
  <c r="CU3" i="5"/>
  <c r="AU9" i="5" l="1"/>
  <c r="W8" i="5"/>
  <c r="W9" i="5"/>
  <c r="AF3" i="5"/>
  <c r="AE8" i="5"/>
  <c r="AF4" i="5"/>
  <c r="AE9" i="5"/>
  <c r="P8" i="5"/>
  <c r="E9" i="4"/>
  <c r="CU4" i="5"/>
  <c r="AM3" i="5"/>
  <c r="H9" i="5"/>
  <c r="BS3" i="5"/>
  <c r="O3" i="5"/>
  <c r="G8" i="5"/>
  <c r="BS4" i="5"/>
  <c r="AN8" i="5"/>
  <c r="W3" i="5"/>
  <c r="AN9" i="5"/>
  <c r="BS9" i="5"/>
  <c r="CA4" i="5"/>
  <c r="CA3" i="5"/>
  <c r="BK3" i="5"/>
  <c r="AU4" i="5"/>
  <c r="AU3" i="5"/>
  <c r="O4" i="5"/>
  <c r="BC4" i="5"/>
  <c r="CQ4" i="5"/>
  <c r="CI8" i="5"/>
  <c r="CB8" i="5"/>
  <c r="BD8" i="5"/>
  <c r="C21" i="4"/>
  <c r="D21" i="4" s="1"/>
  <c r="C20" i="4"/>
  <c r="C15" i="4"/>
  <c r="C14" i="4"/>
  <c r="C9" i="4"/>
  <c r="C8" i="4"/>
  <c r="D20" i="4" l="1"/>
  <c r="H20" i="4" s="1"/>
  <c r="D8" i="4"/>
  <c r="H8" i="4" s="1"/>
  <c r="D9" i="4"/>
  <c r="H9" i="4" s="1"/>
  <c r="D14" i="4"/>
  <c r="H14" i="4" s="1"/>
  <c r="D15" i="4"/>
  <c r="H15" i="4" s="1"/>
  <c r="G15" i="4" l="1"/>
  <c r="G14" i="4"/>
  <c r="G9" i="4"/>
  <c r="G8" i="4"/>
  <c r="G20" i="4"/>
</calcChain>
</file>

<file path=xl/sharedStrings.xml><?xml version="1.0" encoding="utf-8"?>
<sst xmlns="http://schemas.openxmlformats.org/spreadsheetml/2006/main" count="487" uniqueCount="50">
  <si>
    <t>Unit</t>
  </si>
  <si>
    <t>Capacity Factor (CF)</t>
  </si>
  <si>
    <t>Service Hours (SH)</t>
  </si>
  <si>
    <t>January 2025</t>
  </si>
  <si>
    <t>February 2025</t>
  </si>
  <si>
    <t>March 2025</t>
  </si>
  <si>
    <t>April 2025</t>
  </si>
  <si>
    <t>May 2025</t>
  </si>
  <si>
    <t>June 2025</t>
  </si>
  <si>
    <t>July 2025</t>
  </si>
  <si>
    <t>Gross Heat Rate (Btu/kWh)</t>
  </si>
  <si>
    <t>August 2025</t>
  </si>
  <si>
    <t>September 2025</t>
  </si>
  <si>
    <t>October 2025</t>
  </si>
  <si>
    <t>November 2025</t>
  </si>
  <si>
    <t>December 2025</t>
  </si>
  <si>
    <t>January 2024</t>
  </si>
  <si>
    <t>February 2024</t>
  </si>
  <si>
    <t>March 2024</t>
  </si>
  <si>
    <t>April 2024</t>
  </si>
  <si>
    <t>May 2024</t>
  </si>
  <si>
    <t>June 2024</t>
  </si>
  <si>
    <t>July 2024</t>
  </si>
  <si>
    <t>August 2024</t>
  </si>
  <si>
    <t>September 2024</t>
  </si>
  <si>
    <t>October 2024</t>
  </si>
  <si>
    <t>November 2024</t>
  </si>
  <si>
    <t>December 2024</t>
  </si>
  <si>
    <t>July 2023</t>
  </si>
  <si>
    <t>August 2023</t>
  </si>
  <si>
    <t>September 2023</t>
  </si>
  <si>
    <t>October 2023</t>
  </si>
  <si>
    <t>November 2023</t>
  </si>
  <si>
    <t>December 2023</t>
  </si>
  <si>
    <t>FY 2023-24</t>
  </si>
  <si>
    <t>FY 2024-25</t>
  </si>
  <si>
    <t>Barrels</t>
  </si>
  <si>
    <t>MMBtu</t>
  </si>
  <si>
    <t>Fuel</t>
  </si>
  <si>
    <t>FY 2025-26</t>
  </si>
  <si>
    <t>FY 2025-26 (Until January 2026)</t>
  </si>
  <si>
    <t>January 2026</t>
  </si>
  <si>
    <t>Cambalache 2</t>
  </si>
  <si>
    <t>Cambalache 3</t>
  </si>
  <si>
    <t>ULSD</t>
  </si>
  <si>
    <t>Net Heat Rate (Btu/kWh)</t>
  </si>
  <si>
    <t>Net Generation (kWh)</t>
  </si>
  <si>
    <t>Gross Generation (kWh)</t>
  </si>
  <si>
    <t>Total Gross Generation</t>
  </si>
  <si>
    <t>Total Net Generation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</si>
</sst>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0" fillId="0" borderId="1" xfId="0" applyNumberFormat="1" applyBorder="1" applyAlignment="1">
      <alignment vertical="center"/>
    </xf>
    <xf numFmtId="165" fontId="0" fillId="0" borderId="1" xfId="1" applyNumberFormat="1" applyFont="1" applyBorder="1" applyAlignment="1">
      <alignment vertical="center"/>
    </xf>
    <xf numFmtId="43" fontId="0" fillId="0" borderId="0" xfId="1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43" fontId="0" fillId="0" borderId="0" xfId="1" applyFont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2" applyNumberFormat="1" applyFont="1" applyBorder="1" applyAlignment="1">
      <alignment vertical="center"/>
    </xf>
    <xf numFmtId="1" fontId="0" fillId="0" borderId="1" xfId="1" applyNumberFormat="1" applyFont="1" applyBorder="1" applyAlignment="1">
      <alignment vertical="center"/>
    </xf>
    <xf numFmtId="165" fontId="0" fillId="0" borderId="1" xfId="1" applyNumberFormat="1" applyFont="1" applyFill="1" applyBorder="1" applyAlignment="1">
      <alignment vertical="center"/>
    </xf>
    <xf numFmtId="1" fontId="0" fillId="0" borderId="1" xfId="1" applyNumberFormat="1" applyFon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5" fontId="0" fillId="0" borderId="0" xfId="1" applyNumberFormat="1" applyFont="1" applyFill="1" applyBorder="1" applyAlignment="1">
      <alignment vertical="center"/>
    </xf>
    <xf numFmtId="1" fontId="0" fillId="0" borderId="0" xfId="1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165" fontId="0" fillId="0" borderId="0" xfId="1" applyNumberFormat="1" applyFont="1" applyFill="1" applyAlignment="1">
      <alignment vertical="center"/>
    </xf>
    <xf numFmtId="0" fontId="0" fillId="0" borderId="0" xfId="0" applyAlignment="1">
      <alignment vertical="center" wrapText="1"/>
    </xf>
    <xf numFmtId="165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0" fontId="0" fillId="0" borderId="1" xfId="0" applyBorder="1" applyAlignment="1">
      <alignment vertical="center"/>
    </xf>
    <xf numFmtId="165" fontId="0" fillId="0" borderId="2" xfId="1" applyNumberFormat="1" applyFont="1" applyBorder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8B190-4FE0-44B8-9863-6FE0EE41FC9C}">
  <sheetPr>
    <tabColor rgb="FF92D050"/>
  </sheetPr>
  <dimension ref="A1:CX15"/>
  <sheetViews>
    <sheetView tabSelected="1" zoomScaleNormal="100" workbookViewId="0">
      <pane xSplit="1" topLeftCell="B1" activePane="topRight" state="frozen"/>
      <selection pane="topRight" activeCell="BA13" sqref="BA13"/>
    </sheetView>
  </sheetViews>
  <sheetFormatPr defaultColWidth="8.77734375" defaultRowHeight="14.4" x14ac:dyDescent="0.3"/>
  <cols>
    <col min="1" max="1" width="12.88671875" style="1" bestFit="1" customWidth="1"/>
    <col min="2" max="2" width="10.109375" style="1" customWidth="1"/>
    <col min="3" max="3" width="11.21875" style="1" bestFit="1" customWidth="1"/>
    <col min="4" max="4" width="11.21875" style="1" customWidth="1"/>
    <col min="5" max="6" width="11.6640625" style="1" customWidth="1"/>
    <col min="7" max="8" width="12.77734375" style="1" customWidth="1"/>
    <col min="9" max="10" width="8.77734375" style="1"/>
    <col min="11" max="11" width="10.21875" style="1" bestFit="1" customWidth="1"/>
    <col min="12" max="12" width="11.21875" style="1" customWidth="1"/>
    <col min="13" max="14" width="14.109375" style="1" customWidth="1"/>
    <col min="15" max="16" width="13.33203125" style="1" customWidth="1"/>
    <col min="17" max="18" width="8.77734375" style="1"/>
    <col min="19" max="19" width="10.21875" style="1" bestFit="1" customWidth="1"/>
    <col min="20" max="20" width="11.21875" style="1" customWidth="1"/>
    <col min="21" max="24" width="13.21875" style="1" customWidth="1"/>
    <col min="25" max="26" width="8.77734375" style="1"/>
    <col min="27" max="27" width="11.21875" style="1" bestFit="1" customWidth="1"/>
    <col min="28" max="28" width="11.21875" style="1" customWidth="1"/>
    <col min="29" max="32" width="13.21875" style="1" customWidth="1"/>
    <col min="33" max="34" width="8.77734375" style="1"/>
    <col min="35" max="35" width="11.21875" style="1" bestFit="1" customWidth="1"/>
    <col min="36" max="36" width="11.21875" style="1" customWidth="1"/>
    <col min="37" max="38" width="12.77734375" style="1" customWidth="1"/>
    <col min="39" max="40" width="13.44140625" style="1" customWidth="1"/>
    <col min="41" max="42" width="8.77734375" style="1"/>
    <col min="43" max="43" width="11.21875" style="1" bestFit="1" customWidth="1"/>
    <col min="44" max="44" width="11.21875" style="1" customWidth="1"/>
    <col min="45" max="46" width="12.44140625" style="1" customWidth="1"/>
    <col min="47" max="48" width="13.77734375" style="1" customWidth="1"/>
    <col min="49" max="50" width="8.77734375" style="1"/>
    <col min="51" max="51" width="11.21875" style="1" bestFit="1" customWidth="1"/>
    <col min="52" max="52" width="11.21875" style="1" customWidth="1"/>
    <col min="53" max="54" width="12.77734375" style="1" customWidth="1"/>
    <col min="55" max="56" width="13.33203125" style="1" customWidth="1"/>
    <col min="57" max="58" width="8.77734375" style="1"/>
    <col min="59" max="59" width="11.21875" style="1" bestFit="1" customWidth="1"/>
    <col min="60" max="60" width="11.21875" style="1" customWidth="1"/>
    <col min="61" max="62" width="12.109375" style="1" customWidth="1"/>
    <col min="63" max="64" width="13.77734375" style="1" customWidth="1"/>
    <col min="65" max="66" width="8.77734375" style="1"/>
    <col min="67" max="67" width="11.21875" style="1" bestFit="1" customWidth="1"/>
    <col min="68" max="68" width="11.21875" style="1" customWidth="1"/>
    <col min="69" max="70" width="11.33203125" style="1" customWidth="1"/>
    <col min="71" max="72" width="13.21875" style="1" customWidth="1"/>
    <col min="73" max="74" width="8.77734375" style="1"/>
    <col min="75" max="75" width="11.21875" style="1" bestFit="1" customWidth="1"/>
    <col min="76" max="76" width="11.21875" style="1" customWidth="1"/>
    <col min="77" max="77" width="14.77734375" style="1" bestFit="1" customWidth="1"/>
    <col min="78" max="78" width="14.77734375" style="1" customWidth="1"/>
    <col min="79" max="80" width="13.21875" style="1" customWidth="1"/>
    <col min="81" max="82" width="8.77734375" style="1"/>
    <col min="83" max="83" width="11.21875" style="1" bestFit="1" customWidth="1"/>
    <col min="84" max="84" width="11.21875" style="1" customWidth="1"/>
    <col min="85" max="86" width="12.5546875" style="1" customWidth="1"/>
    <col min="87" max="88" width="13.44140625" style="1" customWidth="1"/>
    <col min="89" max="90" width="8.77734375" style="1"/>
    <col min="91" max="91" width="11.21875" style="1" bestFit="1" customWidth="1"/>
    <col min="92" max="92" width="11.21875" style="1" customWidth="1"/>
    <col min="93" max="93" width="14.77734375" style="1" bestFit="1" customWidth="1"/>
    <col min="94" max="94" width="14.77734375" style="1" customWidth="1"/>
    <col min="95" max="96" width="13.21875" style="1" customWidth="1"/>
    <col min="97" max="97" width="8.77734375" style="1"/>
    <col min="98" max="98" width="11" style="1" customWidth="1"/>
    <col min="99" max="99" width="12.21875" style="1" bestFit="1" customWidth="1"/>
    <col min="100" max="101" width="12.21875" style="1" customWidth="1"/>
    <col min="102" max="102" width="10.5546875" style="1" customWidth="1"/>
    <col min="103" max="16384" width="8.77734375" style="1"/>
  </cols>
  <sheetData>
    <row r="1" spans="1:102" x14ac:dyDescent="0.3">
      <c r="B1" s="33" t="s">
        <v>28</v>
      </c>
      <c r="C1" s="33"/>
      <c r="D1" s="33"/>
      <c r="E1" s="33"/>
      <c r="F1" s="33"/>
      <c r="G1" s="33"/>
      <c r="H1" s="33"/>
      <c r="J1" s="33" t="s">
        <v>29</v>
      </c>
      <c r="K1" s="33"/>
      <c r="L1" s="33"/>
      <c r="M1" s="33"/>
      <c r="N1" s="33"/>
      <c r="O1" s="33"/>
      <c r="P1" s="33"/>
      <c r="R1" s="33" t="s">
        <v>30</v>
      </c>
      <c r="S1" s="33"/>
      <c r="T1" s="33"/>
      <c r="U1" s="33"/>
      <c r="V1" s="33"/>
      <c r="W1" s="33"/>
      <c r="X1" s="33"/>
      <c r="Z1" s="33" t="s">
        <v>31</v>
      </c>
      <c r="AA1" s="33"/>
      <c r="AB1" s="33"/>
      <c r="AC1" s="33"/>
      <c r="AD1" s="33"/>
      <c r="AE1" s="33"/>
      <c r="AF1" s="33"/>
      <c r="AH1" s="33" t="s">
        <v>32</v>
      </c>
      <c r="AI1" s="33"/>
      <c r="AJ1" s="33"/>
      <c r="AK1" s="33"/>
      <c r="AL1" s="33"/>
      <c r="AM1" s="33"/>
      <c r="AN1" s="33"/>
      <c r="AP1" s="33" t="s">
        <v>33</v>
      </c>
      <c r="AQ1" s="33"/>
      <c r="AR1" s="33"/>
      <c r="AS1" s="33"/>
      <c r="AT1" s="33"/>
      <c r="AU1" s="33"/>
      <c r="AV1" s="33"/>
      <c r="AX1" s="33" t="s">
        <v>16</v>
      </c>
      <c r="AY1" s="33"/>
      <c r="AZ1" s="33"/>
      <c r="BA1" s="33"/>
      <c r="BB1" s="33"/>
      <c r="BC1" s="33"/>
      <c r="BD1" s="33"/>
      <c r="BF1" s="33" t="s">
        <v>17</v>
      </c>
      <c r="BG1" s="33"/>
      <c r="BH1" s="33"/>
      <c r="BI1" s="33"/>
      <c r="BJ1" s="33"/>
      <c r="BK1" s="33"/>
      <c r="BL1" s="33"/>
      <c r="BN1" s="33" t="s">
        <v>18</v>
      </c>
      <c r="BO1" s="33"/>
      <c r="BP1" s="33"/>
      <c r="BQ1" s="33"/>
      <c r="BR1" s="33"/>
      <c r="BS1" s="33"/>
      <c r="BT1" s="33"/>
      <c r="BV1" s="33" t="s">
        <v>19</v>
      </c>
      <c r="BW1" s="33"/>
      <c r="BX1" s="33"/>
      <c r="BY1" s="33"/>
      <c r="BZ1" s="33"/>
      <c r="CA1" s="33"/>
      <c r="CB1" s="33"/>
      <c r="CD1" s="33" t="s">
        <v>20</v>
      </c>
      <c r="CE1" s="33"/>
      <c r="CF1" s="33"/>
      <c r="CG1" s="33"/>
      <c r="CH1" s="33"/>
      <c r="CI1" s="33"/>
      <c r="CJ1" s="33"/>
      <c r="CL1" s="33" t="s">
        <v>21</v>
      </c>
      <c r="CM1" s="33"/>
      <c r="CN1" s="33"/>
      <c r="CO1" s="33"/>
      <c r="CP1" s="33"/>
      <c r="CQ1" s="33"/>
      <c r="CR1" s="33"/>
    </row>
    <row r="2" spans="1:102" ht="43.2" x14ac:dyDescent="0.3">
      <c r="A2" s="26" t="s">
        <v>0</v>
      </c>
      <c r="B2" s="26" t="s">
        <v>38</v>
      </c>
      <c r="C2" s="26" t="s">
        <v>36</v>
      </c>
      <c r="D2" s="26" t="s">
        <v>37</v>
      </c>
      <c r="E2" s="13" t="s">
        <v>47</v>
      </c>
      <c r="F2" s="13" t="s">
        <v>46</v>
      </c>
      <c r="G2" s="13" t="s">
        <v>10</v>
      </c>
      <c r="H2" s="13" t="s">
        <v>45</v>
      </c>
      <c r="J2" s="26" t="s">
        <v>38</v>
      </c>
      <c r="K2" s="26" t="s">
        <v>36</v>
      </c>
      <c r="L2" s="26" t="s">
        <v>37</v>
      </c>
      <c r="M2" s="13" t="s">
        <v>47</v>
      </c>
      <c r="N2" s="13" t="s">
        <v>46</v>
      </c>
      <c r="O2" s="13" t="s">
        <v>10</v>
      </c>
      <c r="P2" s="13" t="s">
        <v>45</v>
      </c>
      <c r="R2" s="26" t="s">
        <v>38</v>
      </c>
      <c r="S2" s="26" t="s">
        <v>36</v>
      </c>
      <c r="T2" s="26" t="s">
        <v>37</v>
      </c>
      <c r="U2" s="13" t="s">
        <v>47</v>
      </c>
      <c r="V2" s="13" t="s">
        <v>46</v>
      </c>
      <c r="W2" s="13" t="s">
        <v>10</v>
      </c>
      <c r="X2" s="13" t="s">
        <v>45</v>
      </c>
      <c r="Z2" s="26" t="s">
        <v>38</v>
      </c>
      <c r="AA2" s="26" t="s">
        <v>36</v>
      </c>
      <c r="AB2" s="26" t="s">
        <v>37</v>
      </c>
      <c r="AC2" s="13" t="s">
        <v>47</v>
      </c>
      <c r="AD2" s="13" t="s">
        <v>46</v>
      </c>
      <c r="AE2" s="13" t="s">
        <v>10</v>
      </c>
      <c r="AF2" s="13" t="s">
        <v>45</v>
      </c>
      <c r="AH2" s="26" t="s">
        <v>38</v>
      </c>
      <c r="AI2" s="26" t="s">
        <v>36</v>
      </c>
      <c r="AJ2" s="26" t="s">
        <v>37</v>
      </c>
      <c r="AK2" s="13" t="s">
        <v>47</v>
      </c>
      <c r="AL2" s="13" t="s">
        <v>46</v>
      </c>
      <c r="AM2" s="13" t="s">
        <v>10</v>
      </c>
      <c r="AN2" s="13" t="s">
        <v>45</v>
      </c>
      <c r="AP2" s="26" t="s">
        <v>38</v>
      </c>
      <c r="AQ2" s="26" t="s">
        <v>36</v>
      </c>
      <c r="AR2" s="26" t="s">
        <v>37</v>
      </c>
      <c r="AS2" s="13" t="s">
        <v>47</v>
      </c>
      <c r="AT2" s="13" t="s">
        <v>46</v>
      </c>
      <c r="AU2" s="13" t="s">
        <v>10</v>
      </c>
      <c r="AV2" s="13" t="s">
        <v>45</v>
      </c>
      <c r="AX2" s="26" t="s">
        <v>38</v>
      </c>
      <c r="AY2" s="26" t="s">
        <v>36</v>
      </c>
      <c r="AZ2" s="26" t="s">
        <v>37</v>
      </c>
      <c r="BA2" s="13" t="s">
        <v>47</v>
      </c>
      <c r="BB2" s="13" t="s">
        <v>46</v>
      </c>
      <c r="BC2" s="13" t="s">
        <v>10</v>
      </c>
      <c r="BD2" s="13" t="s">
        <v>45</v>
      </c>
      <c r="BF2" s="26" t="s">
        <v>38</v>
      </c>
      <c r="BG2" s="26" t="s">
        <v>36</v>
      </c>
      <c r="BH2" s="26" t="s">
        <v>37</v>
      </c>
      <c r="BI2" s="13" t="s">
        <v>47</v>
      </c>
      <c r="BJ2" s="13" t="s">
        <v>46</v>
      </c>
      <c r="BK2" s="13" t="s">
        <v>10</v>
      </c>
      <c r="BL2" s="13" t="s">
        <v>45</v>
      </c>
      <c r="BN2" s="26" t="s">
        <v>38</v>
      </c>
      <c r="BO2" s="26" t="s">
        <v>36</v>
      </c>
      <c r="BP2" s="26" t="s">
        <v>37</v>
      </c>
      <c r="BQ2" s="13" t="s">
        <v>47</v>
      </c>
      <c r="BR2" s="13" t="s">
        <v>46</v>
      </c>
      <c r="BS2" s="13" t="s">
        <v>10</v>
      </c>
      <c r="BT2" s="13" t="s">
        <v>45</v>
      </c>
      <c r="BV2" s="26" t="s">
        <v>38</v>
      </c>
      <c r="BW2" s="26" t="s">
        <v>36</v>
      </c>
      <c r="BX2" s="26" t="s">
        <v>37</v>
      </c>
      <c r="BY2" s="13" t="s">
        <v>47</v>
      </c>
      <c r="BZ2" s="13" t="s">
        <v>46</v>
      </c>
      <c r="CA2" s="13" t="s">
        <v>10</v>
      </c>
      <c r="CB2" s="13" t="s">
        <v>45</v>
      </c>
      <c r="CD2" s="26" t="s">
        <v>38</v>
      </c>
      <c r="CE2" s="26" t="s">
        <v>36</v>
      </c>
      <c r="CF2" s="26" t="s">
        <v>37</v>
      </c>
      <c r="CG2" s="13" t="s">
        <v>47</v>
      </c>
      <c r="CH2" s="13" t="s">
        <v>46</v>
      </c>
      <c r="CI2" s="13" t="s">
        <v>10</v>
      </c>
      <c r="CJ2" s="13" t="s">
        <v>45</v>
      </c>
      <c r="CL2" s="26" t="s">
        <v>38</v>
      </c>
      <c r="CM2" s="26" t="s">
        <v>36</v>
      </c>
      <c r="CN2" s="26" t="s">
        <v>37</v>
      </c>
      <c r="CO2" s="13" t="s">
        <v>47</v>
      </c>
      <c r="CP2" s="13" t="s">
        <v>46</v>
      </c>
      <c r="CQ2" s="13" t="s">
        <v>10</v>
      </c>
      <c r="CR2" s="13" t="s">
        <v>45</v>
      </c>
    </row>
    <row r="3" spans="1:102" ht="28.8" x14ac:dyDescent="0.3">
      <c r="A3" s="2" t="s">
        <v>42</v>
      </c>
      <c r="B3" s="8" t="s">
        <v>44</v>
      </c>
      <c r="C3" s="27">
        <v>65991.06</v>
      </c>
      <c r="D3" s="24">
        <f>C3*5.8</f>
        <v>382748.14799999999</v>
      </c>
      <c r="E3" s="27">
        <v>31442000</v>
      </c>
      <c r="F3" s="27">
        <v>31140098</v>
      </c>
      <c r="G3" s="24">
        <f>((D3)/E3)*10^6</f>
        <v>12173.148909102474</v>
      </c>
      <c r="H3" s="24">
        <f>((D3)/F3)*10^6</f>
        <v>12291.167099088769</v>
      </c>
      <c r="J3" s="8" t="s">
        <v>44</v>
      </c>
      <c r="K3" s="27">
        <v>52601.59</v>
      </c>
      <c r="L3" s="24">
        <f>K3*5.8</f>
        <v>305089.22199999995</v>
      </c>
      <c r="M3" s="27">
        <v>24254000</v>
      </c>
      <c r="N3" s="27">
        <v>23989201</v>
      </c>
      <c r="O3" s="24">
        <f>((L3)/M3)*10^6</f>
        <v>12578.9239713037</v>
      </c>
      <c r="P3" s="24">
        <f>((L3)/N3)*10^6</f>
        <v>12717.773384782593</v>
      </c>
      <c r="R3" s="8" t="s">
        <v>44</v>
      </c>
      <c r="S3" s="27">
        <v>47354.62</v>
      </c>
      <c r="T3" s="24">
        <f>S3*5.8</f>
        <v>274656.79600000003</v>
      </c>
      <c r="U3" s="27">
        <v>22050000</v>
      </c>
      <c r="V3" s="27">
        <v>21813962</v>
      </c>
      <c r="W3" s="24">
        <f>((T3)/U3)*10^6</f>
        <v>12456.090521541952</v>
      </c>
      <c r="X3" s="24">
        <f>((T3)/V3)*10^6</f>
        <v>12590.871662836858</v>
      </c>
      <c r="Z3" s="8" t="s">
        <v>44</v>
      </c>
      <c r="AA3" s="24">
        <v>49723.5</v>
      </c>
      <c r="AB3" s="24">
        <f>AA3*5.8</f>
        <v>288396.3</v>
      </c>
      <c r="AC3" s="24">
        <v>23505000</v>
      </c>
      <c r="AD3" s="24">
        <v>23200153</v>
      </c>
      <c r="AE3" s="24">
        <f>((AB3)/AC3)*10^6</f>
        <v>12269.572431397575</v>
      </c>
      <c r="AF3" s="24">
        <f>((AB3)/AD3)*10^6</f>
        <v>12430.793021063266</v>
      </c>
      <c r="AH3" s="8" t="s">
        <v>44</v>
      </c>
      <c r="AI3" s="24">
        <v>44950.48</v>
      </c>
      <c r="AJ3" s="24">
        <f>AI3*5.8</f>
        <v>260712.78400000001</v>
      </c>
      <c r="AK3" s="24">
        <v>21126000</v>
      </c>
      <c r="AL3" s="24">
        <v>20842765</v>
      </c>
      <c r="AM3" s="24">
        <f>((AJ3)/AK3)*10^6</f>
        <v>12340.849379911011</v>
      </c>
      <c r="AN3" s="24">
        <f>((AJ3)/AL3)*10^6</f>
        <v>12508.550760899527</v>
      </c>
      <c r="AP3" s="8" t="s">
        <v>44</v>
      </c>
      <c r="AQ3" s="12">
        <v>19341.87</v>
      </c>
      <c r="AR3" s="24">
        <f>AQ3*5.8</f>
        <v>112182.84599999999</v>
      </c>
      <c r="AS3" s="24">
        <v>8531000</v>
      </c>
      <c r="AT3" s="24">
        <v>8361200</v>
      </c>
      <c r="AU3" s="24">
        <f>((AR3)/AS3)*10^6</f>
        <v>13150.022975032234</v>
      </c>
      <c r="AV3" s="24">
        <f>((AR3)/AT3)*10^6</f>
        <v>13417.074821795914</v>
      </c>
      <c r="AX3" s="8" t="s">
        <v>44</v>
      </c>
      <c r="AY3" s="24">
        <v>23801.07</v>
      </c>
      <c r="AZ3" s="24">
        <f>AY3*5.8</f>
        <v>138046.20600000001</v>
      </c>
      <c r="BA3" s="24">
        <v>10805000</v>
      </c>
      <c r="BB3" s="24">
        <v>10636683</v>
      </c>
      <c r="BC3" s="24">
        <f>((AZ3)/BA3)*10^6</f>
        <v>12776.141230911615</v>
      </c>
      <c r="BD3" s="24">
        <f>((AZ3)/BB3)*10^6</f>
        <v>12978.31344602448</v>
      </c>
      <c r="BF3" s="8" t="s">
        <v>44</v>
      </c>
      <c r="BG3" s="24">
        <v>21690.04</v>
      </c>
      <c r="BH3" s="24">
        <f>BG3*5.8</f>
        <v>125802.232</v>
      </c>
      <c r="BI3" s="24">
        <v>9916000</v>
      </c>
      <c r="BJ3" s="24">
        <v>9766340</v>
      </c>
      <c r="BK3" s="24">
        <f>((BH3)/BI3)*10^6</f>
        <v>12686.792254941509</v>
      </c>
      <c r="BL3" s="24">
        <f>((BH3)/BJ3)*10^6</f>
        <v>12881.205446462032</v>
      </c>
      <c r="BN3" s="8" t="s">
        <v>44</v>
      </c>
      <c r="BO3" s="24">
        <v>17521.669999999998</v>
      </c>
      <c r="BP3" s="24">
        <f>BO3*5.8</f>
        <v>101625.68599999999</v>
      </c>
      <c r="BQ3" s="24">
        <v>7950000</v>
      </c>
      <c r="BR3" s="24">
        <v>7808119</v>
      </c>
      <c r="BS3" s="24">
        <f>((BP3)/BQ3)*10^6</f>
        <v>12783.105157232701</v>
      </c>
      <c r="BT3" s="24">
        <f>((BP3)/BR3)*10^6</f>
        <v>13015.386420212088</v>
      </c>
      <c r="BV3" s="8" t="s">
        <v>44</v>
      </c>
      <c r="BW3" s="27">
        <v>43922.57</v>
      </c>
      <c r="BX3" s="27">
        <f t="shared" ref="BX3:BX4" si="0">BW3*6.3</f>
        <v>276712.19099999999</v>
      </c>
      <c r="BY3" s="27">
        <v>20351000</v>
      </c>
      <c r="BZ3" s="27">
        <v>20118469</v>
      </c>
      <c r="CA3" s="24">
        <f>((BX3)/BY3)*10^6</f>
        <v>13596.982507002112</v>
      </c>
      <c r="CB3" s="24">
        <f>((BX3)/BZ3)*10^6</f>
        <v>13754.137603611884</v>
      </c>
      <c r="CD3" s="8" t="s">
        <v>44</v>
      </c>
      <c r="CE3" s="27">
        <v>58532.94</v>
      </c>
      <c r="CF3" s="27">
        <f t="shared" ref="CF3:CF4" si="1">CE3*6.3</f>
        <v>368757.522</v>
      </c>
      <c r="CG3" s="27">
        <v>27601000</v>
      </c>
      <c r="CH3" s="27">
        <v>27317405</v>
      </c>
      <c r="CI3" s="24">
        <f>((CF3)/CG3)*10^6</f>
        <v>13360.295713923408</v>
      </c>
      <c r="CJ3" s="24">
        <f>((CF3)/CH3)*10^6</f>
        <v>13498.995310864997</v>
      </c>
      <c r="CL3" s="8" t="s">
        <v>44</v>
      </c>
      <c r="CM3" s="27">
        <v>26866.959999999999</v>
      </c>
      <c r="CN3" s="24">
        <f>CM3*5.8</f>
        <v>155828.36799999999</v>
      </c>
      <c r="CO3" s="27">
        <v>12327000</v>
      </c>
      <c r="CP3" s="27">
        <v>12146463</v>
      </c>
      <c r="CQ3" s="24">
        <f>((CN3)/CO3)*10^6</f>
        <v>12641.223979881559</v>
      </c>
      <c r="CR3" s="24">
        <f>((CN3)/CP3)*10^6</f>
        <v>12829.11478016275</v>
      </c>
      <c r="CT3" s="28" t="s">
        <v>48</v>
      </c>
      <c r="CU3" s="29">
        <f>SUM(E3,M3,U3,AC3,AK3,AS3,BA3,BI3,BQ3,BY3,CG3,CO3)</f>
        <v>219858000</v>
      </c>
      <c r="CV3" s="28" t="s">
        <v>49</v>
      </c>
      <c r="CW3" s="29">
        <f>SUM(F3,N3,V3,AD3,AL3,AT3,BB3,BJ3,BR3,BZ3,CH3,CP3)</f>
        <v>217140858</v>
      </c>
    </row>
    <row r="4" spans="1:102" ht="28.8" x14ac:dyDescent="0.3">
      <c r="A4" s="2" t="s">
        <v>43</v>
      </c>
      <c r="B4" s="8" t="s">
        <v>44</v>
      </c>
      <c r="C4" s="24">
        <v>62131.33</v>
      </c>
      <c r="D4" s="24">
        <f>C4*5.8</f>
        <v>360361.71399999998</v>
      </c>
      <c r="E4" s="24">
        <v>29603000</v>
      </c>
      <c r="F4" s="24">
        <v>29296212</v>
      </c>
      <c r="G4" s="24">
        <f>((D4)/E4)*10^6</f>
        <v>12173.148464682632</v>
      </c>
      <c r="H4" s="24">
        <f>((D4)/F4)*10^6</f>
        <v>12300.62487259445</v>
      </c>
      <c r="J4" s="8" t="s">
        <v>44</v>
      </c>
      <c r="K4" s="24">
        <v>59550.36</v>
      </c>
      <c r="L4" s="24">
        <f>K4*5.8</f>
        <v>345392.08799999999</v>
      </c>
      <c r="M4" s="24">
        <v>27458000</v>
      </c>
      <c r="N4" s="24">
        <v>27148139</v>
      </c>
      <c r="O4" s="24">
        <f>((L4)/M4)*10^6</f>
        <v>12578.923738072692</v>
      </c>
      <c r="P4" s="24">
        <f>((L4)/N4)*10^6</f>
        <v>12722.495932409951</v>
      </c>
      <c r="R4" s="8" t="s">
        <v>44</v>
      </c>
      <c r="S4" s="24">
        <v>82366.98</v>
      </c>
      <c r="T4" s="24">
        <f>S4*5.8</f>
        <v>477728.48399999994</v>
      </c>
      <c r="U4" s="24">
        <v>38353000</v>
      </c>
      <c r="V4" s="24">
        <v>37962658</v>
      </c>
      <c r="W4" s="24">
        <f>((T4)/U4)*10^6</f>
        <v>12456.09167470602</v>
      </c>
      <c r="X4" s="24">
        <f>((T4)/V4)*10^6</f>
        <v>12584.168474188502</v>
      </c>
      <c r="Z4" s="8" t="s">
        <v>44</v>
      </c>
      <c r="AA4" s="24">
        <v>1288.31</v>
      </c>
      <c r="AB4" s="24">
        <f>AA4*5.8</f>
        <v>7472.1979999999994</v>
      </c>
      <c r="AC4" s="24">
        <v>609000</v>
      </c>
      <c r="AD4" s="24">
        <v>552607</v>
      </c>
      <c r="AE4" s="24">
        <f>((AB4)/AC4)*10^6</f>
        <v>12269.619047619046</v>
      </c>
      <c r="AF4" s="24">
        <f>((AB4)/AD4)*10^6</f>
        <v>13521.721585140976</v>
      </c>
      <c r="AH4" s="8" t="s">
        <v>44</v>
      </c>
      <c r="AI4" s="25">
        <v>0</v>
      </c>
      <c r="AJ4" s="25">
        <f>AI4*5.8</f>
        <v>0</v>
      </c>
      <c r="AK4" s="25">
        <f>AJ4*5.8</f>
        <v>0</v>
      </c>
      <c r="AL4" s="25">
        <v>0</v>
      </c>
      <c r="AM4" s="25">
        <v>0</v>
      </c>
      <c r="AN4" s="25">
        <v>0</v>
      </c>
      <c r="AP4" s="8" t="s">
        <v>44</v>
      </c>
      <c r="AQ4" s="12">
        <v>10268.35</v>
      </c>
      <c r="AR4" s="24">
        <f>AQ4*5.8</f>
        <v>59556.43</v>
      </c>
      <c r="AS4" s="24">
        <v>4529000</v>
      </c>
      <c r="AT4" s="24">
        <v>4401730</v>
      </c>
      <c r="AU4" s="24">
        <f>((AR4)/AS4)*10^6</f>
        <v>13150.017663943474</v>
      </c>
      <c r="AV4" s="24">
        <f>((AR4)/AT4)*10^6</f>
        <v>13530.232431339497</v>
      </c>
      <c r="AX4" s="8" t="s">
        <v>44</v>
      </c>
      <c r="AY4" s="24">
        <v>26739.58</v>
      </c>
      <c r="AZ4" s="24">
        <f>AY4*5.8</f>
        <v>155089.56400000001</v>
      </c>
      <c r="BA4" s="24">
        <v>12139000</v>
      </c>
      <c r="BB4" s="24">
        <v>11938667</v>
      </c>
      <c r="BC4" s="24">
        <f>((AZ4)/BA4)*10^6</f>
        <v>12776.14004448472</v>
      </c>
      <c r="BD4" s="24">
        <f>((AZ4)/BB4)*10^6</f>
        <v>12990.525994233696</v>
      </c>
      <c r="BF4" s="8" t="s">
        <v>44</v>
      </c>
      <c r="BG4" s="24">
        <v>30804.84</v>
      </c>
      <c r="BH4" s="24">
        <f>BG4*5.8</f>
        <v>178668.07199999999</v>
      </c>
      <c r="BI4" s="24">
        <v>14083000</v>
      </c>
      <c r="BJ4" s="24">
        <v>13881180</v>
      </c>
      <c r="BK4" s="24">
        <f>((BH4)/BI4)*10^6</f>
        <v>12686.790598594049</v>
      </c>
      <c r="BL4" s="24">
        <f>((BH4)/BJ4)*10^6</f>
        <v>12871.245239957985</v>
      </c>
      <c r="BN4" s="8" t="s">
        <v>44</v>
      </c>
      <c r="BO4" s="24">
        <v>28365.279999999999</v>
      </c>
      <c r="BP4" s="24">
        <f>BO4*5.8</f>
        <v>164518.62399999998</v>
      </c>
      <c r="BQ4" s="24">
        <v>12870000</v>
      </c>
      <c r="BR4" s="24">
        <v>12665941</v>
      </c>
      <c r="BS4" s="24">
        <f>((BP4)/BQ4)*10^6</f>
        <v>12783.109867909867</v>
      </c>
      <c r="BT4" s="24">
        <f>((BP4)/BR4)*10^6</f>
        <v>12989.056557266451</v>
      </c>
      <c r="BV4" s="8" t="s">
        <v>44</v>
      </c>
      <c r="BW4" s="24">
        <v>47414.62</v>
      </c>
      <c r="BX4" s="24">
        <f t="shared" si="0"/>
        <v>298712.10600000003</v>
      </c>
      <c r="BY4" s="24">
        <v>21969000</v>
      </c>
      <c r="BZ4" s="24">
        <v>21706141</v>
      </c>
      <c r="CA4" s="24">
        <f>((BX4)/BY4)*10^6</f>
        <v>13596.982384268744</v>
      </c>
      <c r="CB4" s="24">
        <f>((BX4)/BZ4)*10^6</f>
        <v>13761.640357906088</v>
      </c>
      <c r="CD4" s="8" t="s">
        <v>44</v>
      </c>
      <c r="CE4" s="24">
        <v>54596.95</v>
      </c>
      <c r="CF4" s="24">
        <f t="shared" si="1"/>
        <v>343960.78499999997</v>
      </c>
      <c r="CG4" s="24">
        <v>25745000</v>
      </c>
      <c r="CH4" s="24">
        <v>25458495</v>
      </c>
      <c r="CI4" s="24">
        <f>((CF4)/CG4)*10^6</f>
        <v>13360.294620314622</v>
      </c>
      <c r="CJ4" s="24">
        <f>((CF4)/CH4)*10^6</f>
        <v>13510.648803081249</v>
      </c>
      <c r="CL4" s="8" t="s">
        <v>44</v>
      </c>
      <c r="CM4" s="24">
        <v>31147.54</v>
      </c>
      <c r="CN4" s="24">
        <f>CM4*5.8</f>
        <v>180655.73199999999</v>
      </c>
      <c r="CO4" s="24">
        <v>14291000</v>
      </c>
      <c r="CP4" s="24">
        <v>14078847</v>
      </c>
      <c r="CQ4" s="24">
        <f>((CN4)/CO4)*10^6</f>
        <v>12641.223987124764</v>
      </c>
      <c r="CR4" s="24">
        <f>((CN4)/CP4)*10^6</f>
        <v>12831.713562907529</v>
      </c>
      <c r="CT4" s="28" t="s">
        <v>48</v>
      </c>
      <c r="CU4" s="29">
        <f>SUM(E4,M4,U4,AC4,AK4,AS4,BA4,BI4,BQ4,BY4,CG4,CO4)</f>
        <v>201649000</v>
      </c>
      <c r="CV4" s="28" t="s">
        <v>49</v>
      </c>
      <c r="CW4" s="29">
        <f>SUM(F4,N4,V4,AD4,AL4,AT4,BB4,BJ4,BR4,BZ4,CH4,CP4)</f>
        <v>199090617</v>
      </c>
    </row>
    <row r="6" spans="1:102" x14ac:dyDescent="0.3">
      <c r="B6" s="33" t="s">
        <v>22</v>
      </c>
      <c r="C6" s="33"/>
      <c r="D6" s="33"/>
      <c r="E6" s="33"/>
      <c r="F6" s="33"/>
      <c r="G6" s="33"/>
      <c r="H6" s="33"/>
      <c r="J6" s="33" t="s">
        <v>23</v>
      </c>
      <c r="K6" s="33"/>
      <c r="L6" s="33"/>
      <c r="M6" s="33"/>
      <c r="N6" s="33"/>
      <c r="O6" s="33"/>
      <c r="P6" s="33"/>
      <c r="R6" s="33" t="s">
        <v>24</v>
      </c>
      <c r="S6" s="33"/>
      <c r="T6" s="33"/>
      <c r="U6" s="33"/>
      <c r="V6" s="33"/>
      <c r="W6" s="33"/>
      <c r="X6" s="33"/>
      <c r="Z6" s="33" t="s">
        <v>25</v>
      </c>
      <c r="AA6" s="33"/>
      <c r="AB6" s="33"/>
      <c r="AC6" s="33"/>
      <c r="AD6" s="33"/>
      <c r="AE6" s="33"/>
      <c r="AF6" s="33"/>
      <c r="AH6" s="33" t="s">
        <v>26</v>
      </c>
      <c r="AI6" s="33"/>
      <c r="AJ6" s="33"/>
      <c r="AK6" s="33"/>
      <c r="AL6" s="33"/>
      <c r="AM6" s="33"/>
      <c r="AN6" s="33"/>
      <c r="AP6" s="33" t="s">
        <v>27</v>
      </c>
      <c r="AQ6" s="33"/>
      <c r="AR6" s="33"/>
      <c r="AS6" s="33"/>
      <c r="AT6" s="33"/>
      <c r="AU6" s="33"/>
      <c r="AV6" s="33"/>
      <c r="AX6" s="33" t="s">
        <v>3</v>
      </c>
      <c r="AY6" s="33"/>
      <c r="AZ6" s="33"/>
      <c r="BA6" s="33"/>
      <c r="BB6" s="33"/>
      <c r="BC6" s="33"/>
      <c r="BD6" s="33"/>
      <c r="BF6" s="33" t="s">
        <v>4</v>
      </c>
      <c r="BG6" s="33"/>
      <c r="BH6" s="33"/>
      <c r="BI6" s="33"/>
      <c r="BJ6" s="33"/>
      <c r="BK6" s="33"/>
      <c r="BL6" s="33"/>
      <c r="BN6" s="33" t="s">
        <v>5</v>
      </c>
      <c r="BO6" s="33"/>
      <c r="BP6" s="33"/>
      <c r="BQ6" s="33"/>
      <c r="BR6" s="33"/>
      <c r="BS6" s="33"/>
      <c r="BT6" s="33"/>
      <c r="BV6" s="33" t="s">
        <v>6</v>
      </c>
      <c r="BW6" s="33"/>
      <c r="BX6" s="33"/>
      <c r="BY6" s="33"/>
      <c r="BZ6" s="33"/>
      <c r="CA6" s="33"/>
      <c r="CB6" s="33"/>
      <c r="CD6" s="33" t="s">
        <v>7</v>
      </c>
      <c r="CE6" s="33"/>
      <c r="CF6" s="33"/>
      <c r="CG6" s="33"/>
      <c r="CH6" s="33"/>
      <c r="CI6" s="33"/>
      <c r="CJ6" s="33"/>
      <c r="CL6" s="33" t="s">
        <v>8</v>
      </c>
      <c r="CM6" s="33"/>
      <c r="CN6" s="33"/>
      <c r="CO6" s="33"/>
      <c r="CP6" s="33"/>
      <c r="CQ6" s="33"/>
      <c r="CR6" s="33"/>
    </row>
    <row r="7" spans="1:102" ht="43.2" x14ac:dyDescent="0.3">
      <c r="A7" s="26" t="s">
        <v>0</v>
      </c>
      <c r="B7" s="26" t="s">
        <v>38</v>
      </c>
      <c r="C7" s="26" t="s">
        <v>36</v>
      </c>
      <c r="D7" s="26" t="s">
        <v>37</v>
      </c>
      <c r="E7" s="13" t="s">
        <v>47</v>
      </c>
      <c r="F7" s="13" t="s">
        <v>46</v>
      </c>
      <c r="G7" s="13" t="s">
        <v>10</v>
      </c>
      <c r="H7" s="13" t="s">
        <v>45</v>
      </c>
      <c r="J7" s="26" t="s">
        <v>38</v>
      </c>
      <c r="K7" s="26" t="s">
        <v>36</v>
      </c>
      <c r="L7" s="26" t="s">
        <v>37</v>
      </c>
      <c r="M7" s="13" t="s">
        <v>47</v>
      </c>
      <c r="N7" s="13" t="s">
        <v>46</v>
      </c>
      <c r="O7" s="13" t="s">
        <v>10</v>
      </c>
      <c r="P7" s="13" t="s">
        <v>45</v>
      </c>
      <c r="R7" s="26" t="s">
        <v>38</v>
      </c>
      <c r="S7" s="26" t="s">
        <v>36</v>
      </c>
      <c r="T7" s="26" t="s">
        <v>37</v>
      </c>
      <c r="U7" s="13" t="s">
        <v>47</v>
      </c>
      <c r="V7" s="13" t="s">
        <v>46</v>
      </c>
      <c r="W7" s="13" t="s">
        <v>10</v>
      </c>
      <c r="X7" s="13" t="s">
        <v>45</v>
      </c>
      <c r="Z7" s="26" t="s">
        <v>38</v>
      </c>
      <c r="AA7" s="26" t="s">
        <v>36</v>
      </c>
      <c r="AB7" s="26" t="s">
        <v>37</v>
      </c>
      <c r="AC7" s="13" t="s">
        <v>47</v>
      </c>
      <c r="AD7" s="13" t="s">
        <v>46</v>
      </c>
      <c r="AE7" s="13" t="s">
        <v>10</v>
      </c>
      <c r="AF7" s="13" t="s">
        <v>45</v>
      </c>
      <c r="AH7" s="26" t="s">
        <v>38</v>
      </c>
      <c r="AI7" s="26" t="s">
        <v>36</v>
      </c>
      <c r="AJ7" s="26" t="s">
        <v>37</v>
      </c>
      <c r="AK7" s="13" t="s">
        <v>47</v>
      </c>
      <c r="AL7" s="13" t="s">
        <v>46</v>
      </c>
      <c r="AM7" s="13" t="s">
        <v>10</v>
      </c>
      <c r="AN7" s="13" t="s">
        <v>45</v>
      </c>
      <c r="AP7" s="26" t="s">
        <v>38</v>
      </c>
      <c r="AQ7" s="26" t="s">
        <v>36</v>
      </c>
      <c r="AR7" s="26" t="s">
        <v>37</v>
      </c>
      <c r="AS7" s="13" t="s">
        <v>47</v>
      </c>
      <c r="AT7" s="13" t="s">
        <v>46</v>
      </c>
      <c r="AU7" s="13" t="s">
        <v>10</v>
      </c>
      <c r="AV7" s="13" t="s">
        <v>45</v>
      </c>
      <c r="AX7" s="26" t="s">
        <v>38</v>
      </c>
      <c r="AY7" s="26" t="s">
        <v>36</v>
      </c>
      <c r="AZ7" s="26" t="s">
        <v>37</v>
      </c>
      <c r="BA7" s="13" t="s">
        <v>47</v>
      </c>
      <c r="BB7" s="13" t="s">
        <v>46</v>
      </c>
      <c r="BC7" s="13" t="s">
        <v>10</v>
      </c>
      <c r="BD7" s="13" t="s">
        <v>45</v>
      </c>
      <c r="BF7" s="26" t="s">
        <v>38</v>
      </c>
      <c r="BG7" s="26" t="s">
        <v>36</v>
      </c>
      <c r="BH7" s="26" t="s">
        <v>37</v>
      </c>
      <c r="BI7" s="13" t="s">
        <v>47</v>
      </c>
      <c r="BJ7" s="13" t="s">
        <v>46</v>
      </c>
      <c r="BK7" s="13" t="s">
        <v>10</v>
      </c>
      <c r="BL7" s="13" t="s">
        <v>45</v>
      </c>
      <c r="BN7" s="26" t="s">
        <v>38</v>
      </c>
      <c r="BO7" s="26" t="s">
        <v>36</v>
      </c>
      <c r="BP7" s="26" t="s">
        <v>37</v>
      </c>
      <c r="BQ7" s="13" t="s">
        <v>47</v>
      </c>
      <c r="BR7" s="13" t="s">
        <v>46</v>
      </c>
      <c r="BS7" s="13" t="s">
        <v>10</v>
      </c>
      <c r="BT7" s="13" t="s">
        <v>45</v>
      </c>
      <c r="BV7" s="26" t="s">
        <v>38</v>
      </c>
      <c r="BW7" s="26" t="s">
        <v>36</v>
      </c>
      <c r="BX7" s="26" t="s">
        <v>37</v>
      </c>
      <c r="BY7" s="13" t="s">
        <v>47</v>
      </c>
      <c r="BZ7" s="13" t="s">
        <v>46</v>
      </c>
      <c r="CA7" s="13" t="s">
        <v>10</v>
      </c>
      <c r="CB7" s="13" t="s">
        <v>45</v>
      </c>
      <c r="CD7" s="26" t="s">
        <v>38</v>
      </c>
      <c r="CE7" s="26" t="s">
        <v>36</v>
      </c>
      <c r="CF7" s="26" t="s">
        <v>37</v>
      </c>
      <c r="CG7" s="13" t="s">
        <v>47</v>
      </c>
      <c r="CH7" s="13" t="s">
        <v>46</v>
      </c>
      <c r="CI7" s="13" t="s">
        <v>10</v>
      </c>
      <c r="CJ7" s="13" t="s">
        <v>45</v>
      </c>
      <c r="CL7" s="26" t="s">
        <v>38</v>
      </c>
      <c r="CM7" s="26" t="s">
        <v>36</v>
      </c>
      <c r="CN7" s="26" t="s">
        <v>37</v>
      </c>
      <c r="CO7" s="13" t="s">
        <v>47</v>
      </c>
      <c r="CP7" s="13" t="s">
        <v>46</v>
      </c>
      <c r="CQ7" s="13" t="s">
        <v>10</v>
      </c>
      <c r="CR7" s="13" t="s">
        <v>45</v>
      </c>
    </row>
    <row r="8" spans="1:102" ht="28.8" x14ac:dyDescent="0.3">
      <c r="A8" s="2" t="s">
        <v>42</v>
      </c>
      <c r="B8" s="8" t="s">
        <v>44</v>
      </c>
      <c r="C8" s="24">
        <v>18043.09</v>
      </c>
      <c r="D8" s="24">
        <f>C8*5.8</f>
        <v>104649.92199999999</v>
      </c>
      <c r="E8" s="24">
        <v>8219000</v>
      </c>
      <c r="F8" s="24">
        <v>8058079</v>
      </c>
      <c r="G8" s="24">
        <f>((D8)/E8)*10^6</f>
        <v>12732.683051466114</v>
      </c>
      <c r="H8" s="24">
        <f>((D8)/F8)*10^6</f>
        <v>12986.956568680947</v>
      </c>
      <c r="J8" s="8" t="s">
        <v>44</v>
      </c>
      <c r="K8" s="24">
        <v>53385.85</v>
      </c>
      <c r="L8" s="24">
        <f>K8*5.8</f>
        <v>309637.93</v>
      </c>
      <c r="M8" s="24">
        <v>25332000</v>
      </c>
      <c r="N8" s="24">
        <v>25603084</v>
      </c>
      <c r="O8" s="24">
        <f t="shared" ref="O8:O9" si="2">((L8)/M8)*10^6</f>
        <v>12223.193194378651</v>
      </c>
      <c r="P8" s="24">
        <f>((L8)/N8)*10^6</f>
        <v>12093.774718701856</v>
      </c>
      <c r="R8" s="8" t="s">
        <v>44</v>
      </c>
      <c r="S8" s="24">
        <v>61116.14</v>
      </c>
      <c r="T8" s="24">
        <f>S8*5.8</f>
        <v>354473.61199999996</v>
      </c>
      <c r="U8" s="24">
        <v>28995000</v>
      </c>
      <c r="V8" s="24">
        <v>28702624</v>
      </c>
      <c r="W8" s="24">
        <f t="shared" ref="W8:W9" si="3">((T8)/U8)*10^6</f>
        <v>12225.335816520088</v>
      </c>
      <c r="X8" s="24">
        <f>((T8)/V8)*10^6</f>
        <v>12349.867803027346</v>
      </c>
      <c r="Z8" s="8" t="s">
        <v>44</v>
      </c>
      <c r="AA8" s="24">
        <v>51994.16</v>
      </c>
      <c r="AB8" s="24">
        <f>AA8*5.8</f>
        <v>301566.12800000003</v>
      </c>
      <c r="AC8" s="24">
        <v>24574000</v>
      </c>
      <c r="AD8" s="24">
        <v>24310543</v>
      </c>
      <c r="AE8" s="24">
        <f t="shared" ref="AE8:AE9" si="4">((AB8)/AC8)*10^6</f>
        <v>12271.755839505169</v>
      </c>
      <c r="AF8" s="24">
        <f>((AB8)/AD8)*10^6</f>
        <v>12404.7466977599</v>
      </c>
      <c r="AH8" s="8" t="s">
        <v>44</v>
      </c>
      <c r="AI8" s="24">
        <v>12384.98</v>
      </c>
      <c r="AJ8" s="24">
        <f>AI8*5.8</f>
        <v>71832.883999999991</v>
      </c>
      <c r="AK8" s="24">
        <v>5456000</v>
      </c>
      <c r="AL8" s="24">
        <v>5337968</v>
      </c>
      <c r="AM8" s="24">
        <f>((AJ8)/AK8)*10^6</f>
        <v>13165.851173020526</v>
      </c>
      <c r="AN8" s="24">
        <f>((AJ8)/AL8)*10^6</f>
        <v>13456.971641643409</v>
      </c>
      <c r="AP8" s="8" t="s">
        <v>44</v>
      </c>
      <c r="AQ8" s="24">
        <v>37836.879999999997</v>
      </c>
      <c r="AR8" s="24">
        <f>AQ8*5.8</f>
        <v>219453.90399999998</v>
      </c>
      <c r="AS8" s="24">
        <v>17258000</v>
      </c>
      <c r="AT8" s="24">
        <v>17047687</v>
      </c>
      <c r="AU8" s="24">
        <f>((AR8)/AS8)*10^6</f>
        <v>12716.068142310811</v>
      </c>
      <c r="AV8" s="24">
        <f>((AR8)/AT8)*10^6</f>
        <v>12872.943056732563</v>
      </c>
      <c r="AX8" s="8" t="s">
        <v>44</v>
      </c>
      <c r="AY8" s="24">
        <v>44546.81</v>
      </c>
      <c r="AZ8" s="24">
        <f>AY8*5.8</f>
        <v>258371.49799999999</v>
      </c>
      <c r="BA8" s="24">
        <v>20748000</v>
      </c>
      <c r="BB8" s="24">
        <v>20517464</v>
      </c>
      <c r="BC8" s="24">
        <f>((AZ8)/BA8)*10^6</f>
        <v>12452.838731443995</v>
      </c>
      <c r="BD8" s="24">
        <f>((AZ8)/BB8)*10^6</f>
        <v>12592.759904440431</v>
      </c>
      <c r="BF8" s="8" t="s">
        <v>44</v>
      </c>
      <c r="BG8" s="24">
        <v>33042</v>
      </c>
      <c r="BH8" s="24">
        <f>BG8*5.8</f>
        <v>191643.6</v>
      </c>
      <c r="BI8" s="24">
        <v>15226000</v>
      </c>
      <c r="BJ8" s="24">
        <v>15041211</v>
      </c>
      <c r="BK8" s="24">
        <f>((BH8)/BI8)*10^6</f>
        <v>12586.601865230527</v>
      </c>
      <c r="BL8" s="24">
        <f>((BH8)/BJ8)*10^6</f>
        <v>12741.234731698134</v>
      </c>
      <c r="BN8" s="8" t="s">
        <v>44</v>
      </c>
      <c r="BO8" s="24">
        <v>52635.1</v>
      </c>
      <c r="BP8" s="24">
        <f>BO8*5.8</f>
        <v>305283.57999999996</v>
      </c>
      <c r="BQ8" s="24">
        <v>24319000</v>
      </c>
      <c r="BR8" s="24">
        <v>24056945</v>
      </c>
      <c r="BS8" s="24">
        <f>((BP8)/BQ8)*10^6</f>
        <v>12553.294954562274</v>
      </c>
      <c r="BT8" s="24">
        <f>((BP8)/BR8)*10^6</f>
        <v>12690.039404421464</v>
      </c>
      <c r="BV8" s="8" t="s">
        <v>44</v>
      </c>
      <c r="BW8" s="24">
        <v>57468.03</v>
      </c>
      <c r="BX8" s="24">
        <f>BW8*5.8</f>
        <v>333314.57399999996</v>
      </c>
      <c r="BY8" s="24">
        <v>27228000</v>
      </c>
      <c r="BZ8" s="24">
        <v>26970611</v>
      </c>
      <c r="CA8" s="24">
        <f>((BX8)/BY8)*10^6</f>
        <v>12241.610621419126</v>
      </c>
      <c r="CB8" s="24">
        <f>((BX8)/BZ8)*10^6</f>
        <v>12358.436151112779</v>
      </c>
      <c r="CD8" s="8" t="s">
        <v>44</v>
      </c>
      <c r="CE8" s="24">
        <v>27834.720000000001</v>
      </c>
      <c r="CF8" s="24">
        <f>CE8*5.8</f>
        <v>161441.37599999999</v>
      </c>
      <c r="CG8" s="24">
        <v>12713000</v>
      </c>
      <c r="CH8" s="24">
        <v>12528227</v>
      </c>
      <c r="CI8" s="24">
        <f>((CF8)/CG8)*10^6</f>
        <v>12698.920475104223</v>
      </c>
      <c r="CJ8" s="24">
        <f>((CF8)/CH8)*10^6</f>
        <v>12886.210953872403</v>
      </c>
      <c r="CL8" s="8" t="s">
        <v>44</v>
      </c>
      <c r="CM8" s="24">
        <v>43247.59</v>
      </c>
      <c r="CN8" s="24">
        <f>CM8*5.8</f>
        <v>250836.02199999997</v>
      </c>
      <c r="CO8" s="24">
        <v>20729000</v>
      </c>
      <c r="CP8" s="24">
        <v>20468031</v>
      </c>
      <c r="CQ8" s="24">
        <f>((CN8)/CO8)*10^6</f>
        <v>12100.729509382989</v>
      </c>
      <c r="CR8" s="24">
        <f>((CN8)/CP8)*10^6</f>
        <v>12255.014759358141</v>
      </c>
      <c r="CT8" s="28" t="s">
        <v>48</v>
      </c>
      <c r="CU8" s="29">
        <f>SUM(E8,M8,U8,AC8,AK8,AS8,BA8,BI8,BQ8,BY8,CG8,CO8)</f>
        <v>230797000</v>
      </c>
      <c r="CV8" s="28" t="s">
        <v>49</v>
      </c>
      <c r="CW8" s="29">
        <f>SUM(F8,N8,V8,AD8,AL8,AT8,BB8,BJ8,BR8,BZ8,CH8,CP8)</f>
        <v>228642474</v>
      </c>
      <c r="CX8" s="28"/>
    </row>
    <row r="9" spans="1:102" ht="28.8" x14ac:dyDescent="0.3">
      <c r="A9" s="2" t="s">
        <v>43</v>
      </c>
      <c r="B9" s="8" t="s">
        <v>44</v>
      </c>
      <c r="C9" s="24">
        <v>24462.12</v>
      </c>
      <c r="D9" s="24">
        <f>C9*5.8</f>
        <v>141880.296</v>
      </c>
      <c r="E9" s="24">
        <v>11143000</v>
      </c>
      <c r="F9" s="24">
        <v>10945921</v>
      </c>
      <c r="G9" s="24">
        <f>((D9)/E9)*10^6</f>
        <v>12732.683837386699</v>
      </c>
      <c r="H9" s="24">
        <f>((D9)/F9)*10^6</f>
        <v>12961.933125590802</v>
      </c>
      <c r="J9" s="8" t="s">
        <v>44</v>
      </c>
      <c r="K9" s="24">
        <v>50875.88</v>
      </c>
      <c r="L9" s="24">
        <f>K9*5.8</f>
        <v>295080.10399999999</v>
      </c>
      <c r="M9" s="24">
        <v>24141000</v>
      </c>
      <c r="N9" s="24">
        <v>23868836</v>
      </c>
      <c r="O9" s="24">
        <f t="shared" si="2"/>
        <v>12223.193074023446</v>
      </c>
      <c r="P9" s="24">
        <f>((L9)/N9)*10^6</f>
        <v>12362.567826935507</v>
      </c>
      <c r="R9" s="8" t="s">
        <v>44</v>
      </c>
      <c r="S9" s="24">
        <v>48153.07</v>
      </c>
      <c r="T9" s="24">
        <f>S9*5.8</f>
        <v>279287.80599999998</v>
      </c>
      <c r="U9" s="24">
        <v>22845000</v>
      </c>
      <c r="V9" s="24">
        <v>22591116</v>
      </c>
      <c r="W9" s="24">
        <f t="shared" si="3"/>
        <v>12225.336222368132</v>
      </c>
      <c r="X9" s="24">
        <f>((T9)/V9)*10^6</f>
        <v>12362.727277395237</v>
      </c>
      <c r="Z9" s="8" t="s">
        <v>44</v>
      </c>
      <c r="AA9" s="24">
        <v>51733.919999999998</v>
      </c>
      <c r="AB9" s="24">
        <f>AA9*5.8</f>
        <v>300056.73599999998</v>
      </c>
      <c r="AC9" s="24">
        <v>24451000</v>
      </c>
      <c r="AD9" s="24">
        <v>24184077</v>
      </c>
      <c r="AE9" s="24">
        <f t="shared" si="4"/>
        <v>12271.757228743199</v>
      </c>
      <c r="AF9" s="24">
        <f>((AB9)/AD9)*10^6</f>
        <v>12407.20230918881</v>
      </c>
      <c r="AH9" s="8" t="s">
        <v>44</v>
      </c>
      <c r="AI9" s="24">
        <v>18611.52</v>
      </c>
      <c r="AJ9" s="24">
        <f>AI9*5.8</f>
        <v>107946.81600000001</v>
      </c>
      <c r="AK9" s="24">
        <v>8199000</v>
      </c>
      <c r="AL9" s="24">
        <v>8043702</v>
      </c>
      <c r="AM9" s="24">
        <f>((AJ9)/AK9)*10^6</f>
        <v>13165.851445298207</v>
      </c>
      <c r="AN9" s="24">
        <f>((AJ9)/AL9)*10^6</f>
        <v>13420.041667381513</v>
      </c>
      <c r="AP9" s="8" t="s">
        <v>44</v>
      </c>
      <c r="AQ9" s="27">
        <v>31614.78</v>
      </c>
      <c r="AR9" s="24">
        <f>AQ9*5.8</f>
        <v>183365.72399999999</v>
      </c>
      <c r="AS9" s="27">
        <v>14420000</v>
      </c>
      <c r="AT9" s="27">
        <v>14231333</v>
      </c>
      <c r="AU9" s="24">
        <f>((AR9)/AS9)*10^6</f>
        <v>12716.069625520109</v>
      </c>
      <c r="AV9" s="24">
        <f>((AR9)/AT9)*10^6</f>
        <v>12884.648542761242</v>
      </c>
      <c r="AX9" s="8" t="s">
        <v>44</v>
      </c>
      <c r="AY9" s="24">
        <v>34324.75</v>
      </c>
      <c r="AZ9" s="24">
        <f>AY9*5.8</f>
        <v>199083.55</v>
      </c>
      <c r="BA9" s="24">
        <v>15987000</v>
      </c>
      <c r="BB9" s="24">
        <v>15781686</v>
      </c>
      <c r="BC9" s="24">
        <f>((AZ9)/BA9)*10^6</f>
        <v>12452.839807343467</v>
      </c>
      <c r="BD9" s="24">
        <f>((AZ9)/BB9)*10^6</f>
        <v>12614.846728036535</v>
      </c>
      <c r="BF9" s="8" t="s">
        <v>44</v>
      </c>
      <c r="BG9" s="24">
        <v>31794.19</v>
      </c>
      <c r="BH9" s="24">
        <f>BG9*5.8</f>
        <v>184406.302</v>
      </c>
      <c r="BI9" s="24">
        <v>14651000</v>
      </c>
      <c r="BJ9" s="24">
        <v>14460519</v>
      </c>
      <c r="BK9" s="24">
        <f>((BH9)/BI9)*10^6</f>
        <v>12586.601733670057</v>
      </c>
      <c r="BL9" s="24">
        <f>((BH9)/BJ9)*10^6</f>
        <v>12752.398582651147</v>
      </c>
      <c r="BN9" s="8" t="s">
        <v>44</v>
      </c>
      <c r="BO9" s="24">
        <v>48150.54</v>
      </c>
      <c r="BP9" s="24">
        <f>BO9*5.8</f>
        <v>279273.13199999998</v>
      </c>
      <c r="BQ9" s="24">
        <v>22247000</v>
      </c>
      <c r="BR9" s="24">
        <v>21992695</v>
      </c>
      <c r="BS9" s="24">
        <f>((BP9)/BQ9)*10^6</f>
        <v>12553.294017170854</v>
      </c>
      <c r="BT9" s="24">
        <f>((BP9)/BR9)*10^6</f>
        <v>12698.449735241633</v>
      </c>
      <c r="BV9" s="8" t="s">
        <v>44</v>
      </c>
      <c r="BW9" s="24">
        <v>55562.14</v>
      </c>
      <c r="BX9" s="24">
        <f>BW9*5.8</f>
        <v>322260.41200000001</v>
      </c>
      <c r="BY9" s="24">
        <v>26325000</v>
      </c>
      <c r="BZ9" s="24">
        <v>26060419</v>
      </c>
      <c r="CA9" s="24">
        <f>((BX9)/BY9)*10^6</f>
        <v>12241.611092117759</v>
      </c>
      <c r="CB9" s="24">
        <f>((BX9)/BZ9)*10^6</f>
        <v>12365.895268222665</v>
      </c>
      <c r="CD9" s="8" t="s">
        <v>44</v>
      </c>
      <c r="CE9" s="24">
        <v>18531.669999999998</v>
      </c>
      <c r="CF9" s="24">
        <f>CE9*5.8</f>
        <v>107483.68599999999</v>
      </c>
      <c r="CG9" s="24">
        <v>8464000</v>
      </c>
      <c r="CH9" s="24">
        <v>8327873</v>
      </c>
      <c r="CI9" s="24">
        <f>((CF9)/CG9)*10^6</f>
        <v>12698.923204158787</v>
      </c>
      <c r="CJ9" s="24">
        <f>((CF9)/CH9)*10^6</f>
        <v>12906.499174519111</v>
      </c>
      <c r="CL9" s="8" t="s">
        <v>44</v>
      </c>
      <c r="CM9" s="25">
        <v>0</v>
      </c>
      <c r="CN9" s="25">
        <f>CM9*5.8</f>
        <v>0</v>
      </c>
      <c r="CO9" s="25">
        <v>0</v>
      </c>
      <c r="CP9" s="25">
        <v>0</v>
      </c>
      <c r="CQ9" s="25">
        <v>0</v>
      </c>
      <c r="CR9" s="25">
        <v>0</v>
      </c>
      <c r="CT9" s="28" t="s">
        <v>48</v>
      </c>
      <c r="CU9" s="29">
        <f>SUM(E9,M9,U9,AC9,AK9,AS9,BA9,BI9,BQ9,BY9,CG9,CO9)</f>
        <v>192873000</v>
      </c>
      <c r="CV9" s="28" t="s">
        <v>49</v>
      </c>
      <c r="CW9" s="29">
        <f>SUM(F9,N9,V9,AD9,AL9,AT9,BB9,BJ9,BR9,BZ9,CH9,CP9)</f>
        <v>190488177</v>
      </c>
      <c r="CX9" s="28"/>
    </row>
    <row r="11" spans="1:102" x14ac:dyDescent="0.3">
      <c r="B11" s="33" t="s">
        <v>9</v>
      </c>
      <c r="C11" s="33"/>
      <c r="D11" s="33"/>
      <c r="E11" s="33"/>
      <c r="F11" s="33"/>
      <c r="G11" s="33"/>
      <c r="H11" s="33"/>
      <c r="J11" s="33" t="s">
        <v>11</v>
      </c>
      <c r="K11" s="33"/>
      <c r="L11" s="33"/>
      <c r="M11" s="33"/>
      <c r="N11" s="33"/>
      <c r="O11" s="33"/>
      <c r="P11" s="33"/>
      <c r="R11" s="33" t="s">
        <v>12</v>
      </c>
      <c r="S11" s="33"/>
      <c r="T11" s="33"/>
      <c r="U11" s="33"/>
      <c r="V11" s="33"/>
      <c r="W11" s="33"/>
      <c r="X11" s="33"/>
      <c r="Z11" s="33" t="s">
        <v>13</v>
      </c>
      <c r="AA11" s="33"/>
      <c r="AB11" s="33"/>
      <c r="AC11" s="33"/>
      <c r="AD11" s="33"/>
      <c r="AE11" s="33"/>
      <c r="AF11" s="33"/>
      <c r="AH11" s="33" t="s">
        <v>14</v>
      </c>
      <c r="AI11" s="33"/>
      <c r="AJ11" s="33"/>
      <c r="AK11" s="33"/>
      <c r="AL11" s="33"/>
      <c r="AM11" s="33"/>
      <c r="AN11" s="33"/>
      <c r="AP11" s="33" t="s">
        <v>15</v>
      </c>
      <c r="AQ11" s="33"/>
      <c r="AR11" s="33"/>
      <c r="AS11" s="33"/>
      <c r="AT11" s="33"/>
      <c r="AU11" s="33"/>
      <c r="AV11" s="33"/>
      <c r="AX11" s="33" t="s">
        <v>41</v>
      </c>
      <c r="AY11" s="33"/>
      <c r="AZ11" s="33"/>
      <c r="BA11" s="33"/>
      <c r="BB11" s="33"/>
      <c r="BC11" s="33"/>
      <c r="BD11" s="33"/>
    </row>
    <row r="12" spans="1:102" ht="43.2" x14ac:dyDescent="0.3">
      <c r="A12" s="26" t="s">
        <v>0</v>
      </c>
      <c r="B12" s="26" t="s">
        <v>38</v>
      </c>
      <c r="C12" s="26" t="s">
        <v>36</v>
      </c>
      <c r="D12" s="26" t="s">
        <v>37</v>
      </c>
      <c r="E12" s="13" t="s">
        <v>47</v>
      </c>
      <c r="F12" s="13" t="s">
        <v>46</v>
      </c>
      <c r="G12" s="13" t="s">
        <v>10</v>
      </c>
      <c r="H12" s="13" t="s">
        <v>45</v>
      </c>
      <c r="J12" s="26" t="s">
        <v>38</v>
      </c>
      <c r="K12" s="26" t="s">
        <v>36</v>
      </c>
      <c r="L12" s="26" t="s">
        <v>37</v>
      </c>
      <c r="M12" s="13" t="s">
        <v>47</v>
      </c>
      <c r="N12" s="13" t="s">
        <v>46</v>
      </c>
      <c r="O12" s="13" t="s">
        <v>10</v>
      </c>
      <c r="P12" s="13" t="s">
        <v>45</v>
      </c>
      <c r="R12" s="26" t="s">
        <v>38</v>
      </c>
      <c r="S12" s="26" t="s">
        <v>36</v>
      </c>
      <c r="T12" s="26" t="s">
        <v>37</v>
      </c>
      <c r="U12" s="13" t="s">
        <v>47</v>
      </c>
      <c r="V12" s="13" t="s">
        <v>46</v>
      </c>
      <c r="W12" s="13" t="s">
        <v>10</v>
      </c>
      <c r="X12" s="13" t="s">
        <v>45</v>
      </c>
      <c r="Z12" s="26" t="s">
        <v>38</v>
      </c>
      <c r="AA12" s="26" t="s">
        <v>36</v>
      </c>
      <c r="AB12" s="26" t="s">
        <v>37</v>
      </c>
      <c r="AC12" s="13" t="s">
        <v>47</v>
      </c>
      <c r="AD12" s="13" t="s">
        <v>46</v>
      </c>
      <c r="AE12" s="13" t="s">
        <v>10</v>
      </c>
      <c r="AF12" s="13" t="s">
        <v>45</v>
      </c>
      <c r="AH12" s="26" t="s">
        <v>38</v>
      </c>
      <c r="AI12" s="26" t="s">
        <v>36</v>
      </c>
      <c r="AJ12" s="26" t="s">
        <v>37</v>
      </c>
      <c r="AK12" s="13" t="s">
        <v>47</v>
      </c>
      <c r="AL12" s="13" t="s">
        <v>46</v>
      </c>
      <c r="AM12" s="13" t="s">
        <v>10</v>
      </c>
      <c r="AN12" s="13" t="s">
        <v>45</v>
      </c>
      <c r="AP12" s="26" t="s">
        <v>38</v>
      </c>
      <c r="AQ12" s="26" t="s">
        <v>36</v>
      </c>
      <c r="AR12" s="26" t="s">
        <v>37</v>
      </c>
      <c r="AS12" s="13" t="s">
        <v>47</v>
      </c>
      <c r="AT12" s="13" t="s">
        <v>46</v>
      </c>
      <c r="AU12" s="13" t="s">
        <v>10</v>
      </c>
      <c r="AV12" s="13" t="s">
        <v>45</v>
      </c>
      <c r="AX12" s="26" t="s">
        <v>38</v>
      </c>
      <c r="AY12" s="26" t="s">
        <v>36</v>
      </c>
      <c r="AZ12" s="26" t="s">
        <v>37</v>
      </c>
      <c r="BA12" s="13" t="s">
        <v>47</v>
      </c>
      <c r="BB12" s="13" t="s">
        <v>46</v>
      </c>
      <c r="BC12" s="13" t="s">
        <v>10</v>
      </c>
      <c r="BD12" s="13" t="s">
        <v>45</v>
      </c>
    </row>
    <row r="13" spans="1:102" ht="28.8" x14ac:dyDescent="0.3">
      <c r="A13" s="2" t="s">
        <v>42</v>
      </c>
      <c r="B13" s="8" t="s">
        <v>44</v>
      </c>
      <c r="C13" s="24">
        <v>45846.45</v>
      </c>
      <c r="D13" s="24">
        <f>C13*5.8</f>
        <v>265909.40999999997</v>
      </c>
      <c r="E13" s="24">
        <v>21642000</v>
      </c>
      <c r="F13" s="24">
        <v>21369368</v>
      </c>
      <c r="G13" s="27">
        <v>12344.89</v>
      </c>
      <c r="H13" s="27">
        <v>12502.39</v>
      </c>
      <c r="J13" s="8" t="s">
        <v>44</v>
      </c>
      <c r="K13" s="24">
        <v>50161.47</v>
      </c>
      <c r="L13" s="24">
        <f>K13*5.8</f>
        <v>290936.52600000001</v>
      </c>
      <c r="M13" s="24">
        <v>23705000</v>
      </c>
      <c r="N13" s="24">
        <v>23416903</v>
      </c>
      <c r="O13" s="27">
        <v>12322.42</v>
      </c>
      <c r="P13" s="27">
        <v>12474.02</v>
      </c>
      <c r="R13" s="8" t="s">
        <v>44</v>
      </c>
      <c r="S13" s="24">
        <v>28128.7</v>
      </c>
      <c r="T13" s="24">
        <f>S13*5.8</f>
        <v>163146.46</v>
      </c>
      <c r="U13" s="24">
        <v>12916000</v>
      </c>
      <c r="V13" s="24">
        <v>12706585</v>
      </c>
      <c r="W13" s="27">
        <v>12675.71</v>
      </c>
      <c r="X13" s="27">
        <v>12884.62</v>
      </c>
      <c r="Z13" s="8" t="s">
        <v>44</v>
      </c>
      <c r="AA13" s="24">
        <v>57709.58</v>
      </c>
      <c r="AB13" s="24">
        <f>AA13*5.8</f>
        <v>334715.56400000001</v>
      </c>
      <c r="AC13" s="24">
        <v>27427000</v>
      </c>
      <c r="AD13" s="24">
        <v>27115179</v>
      </c>
      <c r="AE13" s="27">
        <v>12263.42</v>
      </c>
      <c r="AF13" s="27">
        <v>12404.45</v>
      </c>
      <c r="AH13" s="8" t="s">
        <v>44</v>
      </c>
      <c r="AI13" s="24">
        <v>25470.55</v>
      </c>
      <c r="AJ13" s="24">
        <f>AI13*5.8</f>
        <v>147729.19</v>
      </c>
      <c r="AK13" s="24">
        <v>11870000</v>
      </c>
      <c r="AL13" s="24">
        <v>11637390</v>
      </c>
      <c r="AM13" s="27">
        <v>12473</v>
      </c>
      <c r="AN13" s="27">
        <v>12722.31</v>
      </c>
      <c r="AP13" s="8" t="s">
        <v>44</v>
      </c>
      <c r="AQ13" s="24">
        <v>10399.02</v>
      </c>
      <c r="AR13" s="24">
        <f>AQ13*5.8</f>
        <v>60314.315999999999</v>
      </c>
      <c r="AS13" s="24">
        <v>4756000</v>
      </c>
      <c r="AT13" s="24">
        <v>4586770</v>
      </c>
      <c r="AU13" s="27">
        <v>12709.66</v>
      </c>
      <c r="AV13" s="27">
        <v>13178.58</v>
      </c>
      <c r="AX13" s="8" t="s">
        <v>44</v>
      </c>
      <c r="AY13" s="24">
        <v>3566.83</v>
      </c>
      <c r="AZ13" s="24">
        <f>AY13*5.8</f>
        <v>20687.613999999998</v>
      </c>
      <c r="BA13" s="24">
        <v>1503000</v>
      </c>
      <c r="BB13" s="24">
        <v>1370780</v>
      </c>
      <c r="BC13" s="27">
        <v>13794.52</v>
      </c>
      <c r="BD13" s="27">
        <v>15125.09</v>
      </c>
      <c r="CT13" s="28" t="s">
        <v>48</v>
      </c>
      <c r="CU13" s="27">
        <f>SUM(E13,M13,U13,AC13,AK13,AS13,BA13,BI13,BQ13,BY13,CG13,CO13)</f>
        <v>103819000</v>
      </c>
      <c r="CV13" s="28" t="s">
        <v>49</v>
      </c>
      <c r="CW13" s="27">
        <f>SUM(F13,N13,V13,AD13,AL13,AT13,BB13,BJ13,BR13,BZ13,CH13,CP13)</f>
        <v>102202975</v>
      </c>
    </row>
    <row r="14" spans="1:102" ht="28.8" x14ac:dyDescent="0.3">
      <c r="A14" s="2" t="s">
        <v>43</v>
      </c>
      <c r="B14" s="8" t="s">
        <v>44</v>
      </c>
      <c r="C14" s="25">
        <v>0</v>
      </c>
      <c r="D14" s="25">
        <f>C14*5.8</f>
        <v>0</v>
      </c>
      <c r="E14" s="25">
        <v>0</v>
      </c>
      <c r="F14" s="25">
        <v>0</v>
      </c>
      <c r="G14" s="25">
        <v>0</v>
      </c>
      <c r="H14" s="25">
        <v>0</v>
      </c>
      <c r="J14" s="8" t="s">
        <v>44</v>
      </c>
      <c r="K14" s="25">
        <v>0</v>
      </c>
      <c r="L14" s="25">
        <f>K14*5.8</f>
        <v>0</v>
      </c>
      <c r="M14" s="25">
        <v>0</v>
      </c>
      <c r="N14" s="25">
        <v>0</v>
      </c>
      <c r="O14" s="25">
        <v>0</v>
      </c>
      <c r="P14" s="25">
        <v>0</v>
      </c>
      <c r="R14" s="8" t="s">
        <v>44</v>
      </c>
      <c r="S14" s="25">
        <v>0</v>
      </c>
      <c r="T14" s="25">
        <f>S14*5.8</f>
        <v>0</v>
      </c>
      <c r="U14" s="25">
        <v>0</v>
      </c>
      <c r="V14" s="25">
        <v>0</v>
      </c>
      <c r="W14" s="25">
        <v>0</v>
      </c>
      <c r="X14" s="25">
        <v>0</v>
      </c>
      <c r="Z14" s="8" t="s">
        <v>44</v>
      </c>
      <c r="AA14" s="25">
        <v>0</v>
      </c>
      <c r="AB14" s="25">
        <f>AA14*5.8</f>
        <v>0</v>
      </c>
      <c r="AC14" s="25">
        <v>0</v>
      </c>
      <c r="AD14" s="25">
        <v>0</v>
      </c>
      <c r="AE14" s="25">
        <v>0</v>
      </c>
      <c r="AF14" s="25">
        <v>0</v>
      </c>
      <c r="AH14" s="8" t="s">
        <v>44</v>
      </c>
      <c r="AI14" s="25">
        <v>0</v>
      </c>
      <c r="AJ14" s="25">
        <f>AI14*5.8</f>
        <v>0</v>
      </c>
      <c r="AK14" s="25">
        <v>0</v>
      </c>
      <c r="AL14" s="25">
        <v>0</v>
      </c>
      <c r="AM14" s="25">
        <v>0</v>
      </c>
      <c r="AN14" s="25">
        <v>0</v>
      </c>
      <c r="AP14" s="8" t="s">
        <v>44</v>
      </c>
      <c r="AQ14" s="25">
        <v>0</v>
      </c>
      <c r="AR14" s="25">
        <f>AQ14*5.8</f>
        <v>0</v>
      </c>
      <c r="AS14" s="25">
        <v>0</v>
      </c>
      <c r="AT14" s="25">
        <v>0</v>
      </c>
      <c r="AU14" s="25">
        <v>0</v>
      </c>
      <c r="AV14" s="25">
        <v>0</v>
      </c>
      <c r="AX14" s="8" t="s">
        <v>44</v>
      </c>
      <c r="AY14" s="25">
        <v>0</v>
      </c>
      <c r="AZ14" s="25">
        <f>AY14*5.8</f>
        <v>0</v>
      </c>
      <c r="BA14" s="25">
        <v>0</v>
      </c>
      <c r="BB14" s="25">
        <v>0</v>
      </c>
      <c r="BC14" s="25">
        <v>0</v>
      </c>
      <c r="BD14" s="25">
        <v>0</v>
      </c>
      <c r="CT14" s="28" t="s">
        <v>48</v>
      </c>
      <c r="CU14" s="30">
        <f>SUM(E14,M14,U14,AC14,AK14,AS14,BA14,BI14,BQ14,BY14,CG14,CO14)</f>
        <v>0</v>
      </c>
      <c r="CV14" s="28" t="s">
        <v>49</v>
      </c>
      <c r="CW14" s="30">
        <f>SUM(F14,N14,V14,AD14,AL14,AT14,BB14,BJ14,BR14,BZ14,CH14,CP14)</f>
        <v>0</v>
      </c>
    </row>
    <row r="15" spans="1:102" x14ac:dyDescent="0.3">
      <c r="B15" s="8"/>
      <c r="J15" s="8"/>
      <c r="K15" s="12"/>
      <c r="L15" s="12"/>
      <c r="R15" s="8"/>
      <c r="S15" s="12"/>
      <c r="T15" s="12"/>
      <c r="Z15" s="8"/>
      <c r="AA15" s="12"/>
      <c r="AB15" s="12"/>
      <c r="AH15" s="8"/>
      <c r="AI15" s="12"/>
      <c r="AJ15" s="12"/>
      <c r="AP15" s="8"/>
    </row>
  </sheetData>
  <mergeCells count="31">
    <mergeCell ref="R11:X11"/>
    <mergeCell ref="R1:X1"/>
    <mergeCell ref="Z1:AF1"/>
    <mergeCell ref="AH1:AN1"/>
    <mergeCell ref="R6:X6"/>
    <mergeCell ref="Z6:AF6"/>
    <mergeCell ref="AH6:AN6"/>
    <mergeCell ref="B1:H1"/>
    <mergeCell ref="J1:P1"/>
    <mergeCell ref="B6:H6"/>
    <mergeCell ref="J6:P6"/>
    <mergeCell ref="B11:H11"/>
    <mergeCell ref="J11:P11"/>
    <mergeCell ref="AP1:AV1"/>
    <mergeCell ref="AX1:BD1"/>
    <mergeCell ref="BF1:BL1"/>
    <mergeCell ref="BN1:BT1"/>
    <mergeCell ref="BV1:CB1"/>
    <mergeCell ref="BF6:BL6"/>
    <mergeCell ref="BN6:BT6"/>
    <mergeCell ref="AX11:BD11"/>
    <mergeCell ref="CD1:CJ1"/>
    <mergeCell ref="CL1:CR1"/>
    <mergeCell ref="CL6:CR6"/>
    <mergeCell ref="CD6:CJ6"/>
    <mergeCell ref="BV6:CB6"/>
    <mergeCell ref="Z11:AF11"/>
    <mergeCell ref="AH11:AN11"/>
    <mergeCell ref="AP11:AV11"/>
    <mergeCell ref="AP6:AV6"/>
    <mergeCell ref="AX6:BD6"/>
  </mergeCells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1315D-05D5-4098-8C1C-51707D50F62B}">
  <dimension ref="A1:O21"/>
  <sheetViews>
    <sheetView workbookViewId="0">
      <selection activeCell="E7" sqref="E7"/>
    </sheetView>
  </sheetViews>
  <sheetFormatPr defaultColWidth="8.77734375" defaultRowHeight="14.4" x14ac:dyDescent="0.3"/>
  <cols>
    <col min="1" max="1" width="12.88671875" style="1" bestFit="1" customWidth="1"/>
    <col min="2" max="2" width="11.33203125" style="1" customWidth="1"/>
    <col min="3" max="3" width="11.88671875" style="1" customWidth="1"/>
    <col min="4" max="4" width="12.77734375" style="1" bestFit="1" customWidth="1"/>
    <col min="5" max="5" width="13.33203125" style="1" customWidth="1"/>
    <col min="6" max="6" width="11.5546875" style="1" customWidth="1"/>
    <col min="7" max="7" width="12.6640625" style="1" customWidth="1"/>
    <col min="8" max="10" width="13.21875" style="1" customWidth="1"/>
    <col min="11" max="11" width="8.77734375" style="1"/>
    <col min="12" max="12" width="11.21875" style="1" customWidth="1"/>
    <col min="13" max="13" width="11.88671875" style="1" customWidth="1"/>
    <col min="14" max="14" width="15.109375" style="1" customWidth="1"/>
    <col min="15" max="15" width="12.44140625" style="1" customWidth="1"/>
    <col min="16" max="16384" width="8.77734375" style="1"/>
  </cols>
  <sheetData>
    <row r="1" spans="1:15" x14ac:dyDescent="0.3">
      <c r="B1" s="34" t="s">
        <v>34</v>
      </c>
      <c r="C1" s="35"/>
      <c r="D1" s="35"/>
      <c r="E1" s="35"/>
      <c r="G1" s="34" t="s">
        <v>35</v>
      </c>
      <c r="H1" s="35"/>
      <c r="I1" s="35"/>
      <c r="J1" s="35"/>
      <c r="L1" s="34" t="s">
        <v>40</v>
      </c>
      <c r="M1" s="35"/>
      <c r="N1" s="35"/>
      <c r="O1" s="35"/>
    </row>
    <row r="2" spans="1:15" ht="43.2" x14ac:dyDescent="0.3">
      <c r="A2" s="23" t="s">
        <v>0</v>
      </c>
      <c r="B2" s="5" t="s">
        <v>2</v>
      </c>
      <c r="C2" s="3" t="s">
        <v>1</v>
      </c>
      <c r="D2" s="3" t="s">
        <v>10</v>
      </c>
      <c r="E2" s="3" t="s">
        <v>45</v>
      </c>
      <c r="G2" s="3" t="s">
        <v>2</v>
      </c>
      <c r="H2" s="3" t="s">
        <v>1</v>
      </c>
      <c r="I2" s="3" t="s">
        <v>10</v>
      </c>
      <c r="J2" s="3" t="s">
        <v>45</v>
      </c>
      <c r="L2" s="3" t="s">
        <v>2</v>
      </c>
      <c r="M2" s="3" t="s">
        <v>1</v>
      </c>
      <c r="N2" s="3" t="s">
        <v>10</v>
      </c>
      <c r="O2" s="3" t="s">
        <v>45</v>
      </c>
    </row>
    <row r="3" spans="1:15" x14ac:dyDescent="0.3">
      <c r="A3" s="16" t="s">
        <v>42</v>
      </c>
      <c r="B3" s="32">
        <v>3675</v>
      </c>
      <c r="C3" s="22">
        <v>0.30338632223878126</v>
      </c>
      <c r="D3" s="11">
        <v>12459.54455148323</v>
      </c>
      <c r="E3" s="11">
        <v>12615.454185964394</v>
      </c>
      <c r="G3" s="20">
        <v>4102.8100000000004</v>
      </c>
      <c r="H3" s="22">
        <v>0.34216479867164801</v>
      </c>
      <c r="I3" s="20">
        <v>12402.696005580661</v>
      </c>
      <c r="J3" s="11">
        <v>12519.568127136341</v>
      </c>
      <c r="L3" s="20">
        <v>1817.9900000000002</v>
      </c>
      <c r="M3" s="22">
        <v>0.26736152950154635</v>
      </c>
      <c r="N3" s="20">
        <v>12362.275498704474</v>
      </c>
      <c r="O3" s="20">
        <v>12557.746777919136</v>
      </c>
    </row>
    <row r="4" spans="1:15" x14ac:dyDescent="0.3">
      <c r="A4" s="16" t="s">
        <v>43</v>
      </c>
      <c r="B4" s="32">
        <v>3432</v>
      </c>
      <c r="C4" s="22">
        <v>0.27825936965281228</v>
      </c>
      <c r="D4" s="11">
        <v>12502.467217789328</v>
      </c>
      <c r="E4" s="11">
        <v>12663.128227685387</v>
      </c>
      <c r="G4" s="20">
        <v>3508.4900000000007</v>
      </c>
      <c r="H4" s="22">
        <v>0.29514029160086674</v>
      </c>
      <c r="I4" s="20">
        <v>12444.06715299705</v>
      </c>
      <c r="J4" s="11">
        <v>12599.861061193313</v>
      </c>
      <c r="L4" s="21">
        <v>0</v>
      </c>
      <c r="M4" s="22">
        <v>0</v>
      </c>
      <c r="N4" s="21">
        <v>0</v>
      </c>
      <c r="O4" s="31">
        <v>0</v>
      </c>
    </row>
    <row r="6" spans="1:15" x14ac:dyDescent="0.3">
      <c r="B6" s="36" t="s">
        <v>34</v>
      </c>
      <c r="C6" s="37"/>
      <c r="D6" s="37"/>
      <c r="E6" s="37"/>
      <c r="F6" s="37"/>
      <c r="G6" s="37"/>
      <c r="H6" s="37"/>
    </row>
    <row r="7" spans="1:15" ht="43.2" x14ac:dyDescent="0.3">
      <c r="B7" s="9" t="s">
        <v>38</v>
      </c>
      <c r="C7" s="9" t="s">
        <v>36</v>
      </c>
      <c r="D7" s="9" t="s">
        <v>37</v>
      </c>
      <c r="E7" s="3" t="s">
        <v>47</v>
      </c>
      <c r="F7" s="3" t="s">
        <v>46</v>
      </c>
      <c r="G7" s="3" t="s">
        <v>10</v>
      </c>
      <c r="H7" s="3" t="s">
        <v>45</v>
      </c>
    </row>
    <row r="8" spans="1:15" x14ac:dyDescent="0.3">
      <c r="A8" s="2" t="s">
        <v>42</v>
      </c>
      <c r="B8" s="6" t="s">
        <v>44</v>
      </c>
      <c r="C8" s="11">
        <f>SUM(Monthly!C3,Monthly!K3,Monthly!S3,Monthly!AA3,Monthly!AI3,Monthly!AQ3,Monthly!AY3,Monthly!BG3,Monthly!BO3,Monthly!BW3,Monthly!CE3,Monthly!CM3)</f>
        <v>472298.37</v>
      </c>
      <c r="D8" s="11">
        <f>C8*5.8</f>
        <v>2739330.5460000001</v>
      </c>
      <c r="E8" s="10">
        <f>SUM(Monthly!E3,Monthly!M3,Monthly!U3,Monthly!AC3,Monthly!AK3,Monthly!AS3,Monthly!BA3,Monthly!BI3,Monthly!BQ3,Monthly!BY3,Monthly!CG3,Monthly!CO3)</f>
        <v>219858000</v>
      </c>
      <c r="F8" s="10">
        <f>SUM(Monthly!F3,Monthly!N3,Monthly!V3,Monthly!AD3,Monthly!AL3,Monthly!AT3,Monthly!BB3,Monthly!BJ3,Monthly!BR3,Monthly!BZ3,Monthly!CH3,Monthly!CP3)</f>
        <v>217140858</v>
      </c>
      <c r="G8" s="11">
        <f>((D8)/E8)*10^6</f>
        <v>12459.54455148323</v>
      </c>
      <c r="H8" s="11">
        <f>((D8)/F8)*10^6</f>
        <v>12615.454185964394</v>
      </c>
    </row>
    <row r="9" spans="1:15" x14ac:dyDescent="0.3">
      <c r="A9" s="2" t="s">
        <v>43</v>
      </c>
      <c r="B9" s="6" t="s">
        <v>44</v>
      </c>
      <c r="C9" s="11">
        <f>SUM(Monthly!C4,Monthly!K4,Monthly!S4,Monthly!AA4,Monthly!AI4,Monthly!AQ4,Monthly!AY4,Monthly!BG4,Monthly!BO4,Monthly!BW4,Monthly!CE4,Monthly!CM4)</f>
        <v>434674.14</v>
      </c>
      <c r="D9" s="11">
        <f>C9*5.8</f>
        <v>2521110.0120000001</v>
      </c>
      <c r="E9" s="10">
        <f>SUM(Monthly!E4,Monthly!M4,Monthly!U4,Monthly!AC4,Monthly!AK4,Monthly!AS4,Monthly!BA4,Monthly!BI4,Monthly!BQ4,Monthly!BY4,Monthly!CG4,Monthly!CO4)</f>
        <v>201649000</v>
      </c>
      <c r="F9" s="10">
        <f>SUM(Monthly!F4,Monthly!N4,Monthly!V4,Monthly!AD4,Monthly!AL4,Monthly!AT4,Monthly!BB4,Monthly!BJ4,Monthly!BR4,Monthly!BZ4,Monthly!CH4,Monthly!CP4)</f>
        <v>199090617</v>
      </c>
      <c r="G9" s="11">
        <f>((D9)/E9)*10^6</f>
        <v>12502.467217789328</v>
      </c>
      <c r="H9" s="11">
        <f>((D9)/F9)*10^6</f>
        <v>12663.128227685387</v>
      </c>
    </row>
    <row r="10" spans="1:15" x14ac:dyDescent="0.3">
      <c r="B10" s="8"/>
      <c r="C10" s="14"/>
      <c r="D10" s="14"/>
    </row>
    <row r="11" spans="1:15" x14ac:dyDescent="0.3">
      <c r="B11" s="8"/>
      <c r="C11" s="7"/>
    </row>
    <row r="12" spans="1:15" x14ac:dyDescent="0.3">
      <c r="B12" s="34" t="s">
        <v>35</v>
      </c>
      <c r="C12" s="35"/>
      <c r="D12" s="35"/>
      <c r="E12" s="35"/>
      <c r="F12" s="35"/>
      <c r="G12" s="35"/>
      <c r="H12" s="35"/>
    </row>
    <row r="13" spans="1:15" ht="43.2" x14ac:dyDescent="0.3">
      <c r="B13" s="9" t="s">
        <v>38</v>
      </c>
      <c r="C13" s="9" t="s">
        <v>36</v>
      </c>
      <c r="D13" s="9" t="s">
        <v>37</v>
      </c>
      <c r="E13" s="3" t="s">
        <v>47</v>
      </c>
      <c r="F13" s="3" t="s">
        <v>46</v>
      </c>
      <c r="G13" s="3" t="s">
        <v>10</v>
      </c>
      <c r="H13" s="3" t="s">
        <v>45</v>
      </c>
    </row>
    <row r="14" spans="1:15" x14ac:dyDescent="0.3">
      <c r="A14" s="2" t="s">
        <v>42</v>
      </c>
      <c r="B14" s="6" t="s">
        <v>44</v>
      </c>
      <c r="C14" s="11">
        <f>SUM(Monthly!C8,Monthly!K8,Monthly!S8,Monthly!AA8,Monthly!AI8,Monthly!AQ8,Monthly!AY8,Monthly!BG8,Monthly!BO8,Monthly!BW8,Monthly!CE8,Monthly!CM8)</f>
        <v>493535.35</v>
      </c>
      <c r="D14" s="11">
        <f>C14*5.8</f>
        <v>2862505.03</v>
      </c>
      <c r="E14" s="10">
        <f>SUM(Monthly!E8,Monthly!M8,Monthly!U8,Monthly!AC8,Monthly!AK8,Monthly!AS8,Monthly!BA8,Monthly!BI8,Monthly!BQ8,Monthly!BY8,Monthly!CG8,Monthly!CO8)</f>
        <v>230797000</v>
      </c>
      <c r="F14" s="10">
        <f>SUM(Monthly!F8,Monthly!N8,Monthly!V8,Monthly!AD8,Monthly!AL8,Monthly!AT8,Monthly!BB8,Monthly!BJ8,Monthly!BR8,Monthly!BZ8,Monthly!CH8,Monthly!CP8)</f>
        <v>228642474</v>
      </c>
      <c r="G14" s="11">
        <f>((D14)/E14)*10^6</f>
        <v>12402.696005580661</v>
      </c>
      <c r="H14" s="11">
        <f>((D14)/F14)*10^6</f>
        <v>12519.568127136341</v>
      </c>
    </row>
    <row r="15" spans="1:15" x14ac:dyDescent="0.3">
      <c r="A15" s="2" t="s">
        <v>43</v>
      </c>
      <c r="B15" s="6" t="s">
        <v>44</v>
      </c>
      <c r="C15" s="11">
        <f>SUM(Monthly!C9,Monthly!K9,Monthly!S9,Monthly!AA9,Monthly!AI9,Monthly!AQ9,Monthly!AY9,Monthly!BG9,Monthly!BO9,Monthly!BW9,Monthly!CE9,Monthly!CM9)</f>
        <v>413814.57999999996</v>
      </c>
      <c r="D15" s="11">
        <f>C15*5.8</f>
        <v>2400124.5639999998</v>
      </c>
      <c r="E15" s="10">
        <f>SUM(Monthly!E9,Monthly!M9,Monthly!U9,Monthly!AC9,Monthly!AK9,Monthly!AS9,Monthly!BA9,Monthly!BI9,Monthly!BQ9,Monthly!BY9,Monthly!CG9,Monthly!CO9)</f>
        <v>192873000</v>
      </c>
      <c r="F15" s="10">
        <f>SUM(Monthly!F9,Monthly!N9,Monthly!V9,Monthly!AD9,Monthly!AL9,Monthly!AT9,Monthly!BB9,Monthly!BJ9,Monthly!BR9,Monthly!BZ9,Monthly!CH9,Monthly!CP9)</f>
        <v>190488177</v>
      </c>
      <c r="G15" s="11">
        <f>((D15)/E15)*10^6</f>
        <v>12444.06715299705</v>
      </c>
      <c r="H15" s="11">
        <f>((D15)/F15)*10^6</f>
        <v>12599.861061193313</v>
      </c>
    </row>
    <row r="16" spans="1:15" x14ac:dyDescent="0.3">
      <c r="B16" s="8"/>
    </row>
    <row r="18" spans="1:8" x14ac:dyDescent="0.3">
      <c r="B18" s="34" t="s">
        <v>39</v>
      </c>
      <c r="C18" s="35"/>
      <c r="D18" s="35"/>
      <c r="E18" s="35"/>
      <c r="F18" s="35"/>
      <c r="G18" s="35"/>
      <c r="H18" s="35"/>
    </row>
    <row r="19" spans="1:8" ht="43.2" x14ac:dyDescent="0.3">
      <c r="B19" s="4" t="s">
        <v>38</v>
      </c>
      <c r="C19" s="4" t="s">
        <v>36</v>
      </c>
      <c r="D19" s="4" t="s">
        <v>37</v>
      </c>
      <c r="E19" s="3" t="s">
        <v>47</v>
      </c>
      <c r="F19" s="3" t="s">
        <v>46</v>
      </c>
      <c r="G19" s="3" t="s">
        <v>10</v>
      </c>
      <c r="H19" s="3" t="s">
        <v>45</v>
      </c>
    </row>
    <row r="20" spans="1:8" x14ac:dyDescent="0.3">
      <c r="A20" s="2" t="s">
        <v>42</v>
      </c>
      <c r="B20" s="6" t="s">
        <v>44</v>
      </c>
      <c r="C20" s="11">
        <f>SUM(Monthly!C13,Monthly!K13,Monthly!S13,Monthly!AA13,Monthly!AI13,Monthly!AQ13,Monthly!AY13,Monthly!BG13,Monthly!BO13,Monthly!BW13,Monthly!CE13,Monthly!CM13)</f>
        <v>221282.59999999998</v>
      </c>
      <c r="D20" s="11">
        <f>C20*5.8</f>
        <v>1283439.0799999998</v>
      </c>
      <c r="E20" s="10">
        <f>SUM(Monthly!E13,Monthly!M13,Monthly!U13,Monthly!AC13,Monthly!AK13,Monthly!AS13,Monthly!BA13)</f>
        <v>103819000</v>
      </c>
      <c r="F20" s="10">
        <f>SUM(Monthly!F13,Monthly!N13,Monthly!V13,Monthly!AD13,Monthly!AL13,Monthly!AT13,Monthly!BB13)</f>
        <v>102202975</v>
      </c>
      <c r="G20" s="11">
        <f>((D20)/E20)*10^6</f>
        <v>12362.275498704474</v>
      </c>
      <c r="H20" s="11">
        <f>((D20)/F20)*10^6</f>
        <v>12557.746777919136</v>
      </c>
    </row>
    <row r="21" spans="1:8" x14ac:dyDescent="0.3">
      <c r="A21" s="2" t="s">
        <v>43</v>
      </c>
      <c r="B21" s="6" t="s">
        <v>44</v>
      </c>
      <c r="C21" s="19">
        <f>SUM(Monthly!C14,Monthly!K14,Monthly!S14,Monthly!AA14,Monthly!AI14,Monthly!AQ14,Monthly!AY14,Monthly!BG14,Monthly!BO14,Monthly!BW14,Monthly!CE14,Monthly!CM14)</f>
        <v>0</v>
      </c>
      <c r="D21" s="19">
        <f>C21*5.8</f>
        <v>0</v>
      </c>
      <c r="E21" s="10">
        <f>SUM(Monthly!E14,Monthly!M14,Monthly!U14,Monthly!AC14,Monthly!AK14,Monthly!AS14,Monthly!BA14)</f>
        <v>0</v>
      </c>
      <c r="F21" s="10">
        <f>SUM(Monthly!F14,Monthly!N14,Monthly!V14,Monthly!AD14,Monthly!AL14,Monthly!AT14,Monthly!BB14)</f>
        <v>0</v>
      </c>
      <c r="G21" s="19">
        <v>0</v>
      </c>
      <c r="H21" s="19">
        <v>0</v>
      </c>
    </row>
  </sheetData>
  <mergeCells count="6">
    <mergeCell ref="L1:O1"/>
    <mergeCell ref="G1:J1"/>
    <mergeCell ref="B1:E1"/>
    <mergeCell ref="B18:H18"/>
    <mergeCell ref="B12:H12"/>
    <mergeCell ref="B6:H6"/>
  </mergeCells>
  <phoneticPr fontId="3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397D7-954A-4D5D-B629-349CF3F85395}">
  <dimension ref="A1:AK4"/>
  <sheetViews>
    <sheetView topLeftCell="AD1" workbookViewId="0">
      <selection activeCell="AI7" sqref="AI7"/>
    </sheetView>
  </sheetViews>
  <sheetFormatPr defaultColWidth="8.77734375" defaultRowHeight="14.4" x14ac:dyDescent="0.3"/>
  <cols>
    <col min="1" max="1" width="12.88671875" style="1" bestFit="1" customWidth="1"/>
    <col min="2" max="2" width="11.33203125" style="1" customWidth="1"/>
    <col min="3" max="3" width="11.77734375" style="1" customWidth="1"/>
    <col min="4" max="4" width="12" style="1" customWidth="1"/>
    <col min="5" max="5" width="10.88671875" style="1" customWidth="1"/>
    <col min="6" max="6" width="11.88671875" style="1" customWidth="1"/>
    <col min="7" max="7" width="12.88671875" style="1" customWidth="1"/>
    <col min="8" max="8" width="11.5546875" style="1" customWidth="1"/>
    <col min="9" max="9" width="11.88671875" style="1" customWidth="1"/>
    <col min="10" max="10" width="12.5546875" style="1" customWidth="1"/>
    <col min="11" max="11" width="11.5546875" style="1" customWidth="1"/>
    <col min="12" max="13" width="11.77734375" style="1" customWidth="1"/>
    <col min="14" max="14" width="11.5546875" style="1" customWidth="1"/>
    <col min="15" max="15" width="10.44140625" style="1" customWidth="1"/>
    <col min="16" max="16" width="10.77734375" style="1" customWidth="1"/>
    <col min="17" max="17" width="10.5546875" style="1" customWidth="1"/>
    <col min="18" max="18" width="10.77734375" style="1" customWidth="1"/>
    <col min="19" max="19" width="11.88671875" style="1" customWidth="1"/>
    <col min="20" max="20" width="11.21875" style="1" customWidth="1"/>
    <col min="21" max="21" width="11" style="1" customWidth="1"/>
    <col min="22" max="22" width="12.5546875" style="1" customWidth="1"/>
    <col min="23" max="23" width="11.21875" style="1" customWidth="1"/>
    <col min="24" max="24" width="11.109375" style="1" customWidth="1"/>
    <col min="25" max="25" width="12.109375" style="1" customWidth="1"/>
    <col min="26" max="26" width="11.21875" style="1" customWidth="1"/>
    <col min="27" max="27" width="10.88671875" style="1" customWidth="1"/>
    <col min="28" max="28" width="11.44140625" style="1" customWidth="1"/>
    <col min="29" max="29" width="11.21875" style="1" customWidth="1"/>
    <col min="30" max="30" width="11.77734375" style="1" customWidth="1"/>
    <col min="31" max="31" width="10.33203125" style="1" customWidth="1"/>
    <col min="32" max="32" width="10.77734375" style="1" customWidth="1"/>
    <col min="33" max="33" width="12" style="1" customWidth="1"/>
    <col min="34" max="34" width="11" style="1" customWidth="1"/>
    <col min="35" max="35" width="11.5546875" style="1" customWidth="1"/>
    <col min="36" max="36" width="10.88671875" style="1" customWidth="1"/>
    <col min="37" max="37" width="12.109375" style="1" customWidth="1"/>
    <col min="38" max="16384" width="8.77734375" style="1"/>
  </cols>
  <sheetData>
    <row r="1" spans="1:37" x14ac:dyDescent="0.3">
      <c r="B1" s="33" t="s">
        <v>28</v>
      </c>
      <c r="C1" s="33"/>
      <c r="D1" s="33"/>
      <c r="E1" s="33" t="s">
        <v>29</v>
      </c>
      <c r="F1" s="33"/>
      <c r="G1" s="33"/>
      <c r="H1" s="33" t="s">
        <v>30</v>
      </c>
      <c r="I1" s="33"/>
      <c r="J1" s="33"/>
      <c r="K1" s="33" t="s">
        <v>31</v>
      </c>
      <c r="L1" s="33"/>
      <c r="M1" s="33"/>
      <c r="N1" s="33" t="s">
        <v>32</v>
      </c>
      <c r="O1" s="33"/>
      <c r="P1" s="33"/>
      <c r="Q1" s="33" t="s">
        <v>33</v>
      </c>
      <c r="R1" s="33"/>
      <c r="S1" s="33"/>
      <c r="T1" s="33" t="s">
        <v>16</v>
      </c>
      <c r="U1" s="33"/>
      <c r="V1" s="33"/>
      <c r="W1" s="33" t="s">
        <v>17</v>
      </c>
      <c r="X1" s="33"/>
      <c r="Y1" s="33"/>
      <c r="Z1" s="33" t="s">
        <v>18</v>
      </c>
      <c r="AA1" s="33"/>
      <c r="AB1" s="33"/>
      <c r="AC1" s="33" t="s">
        <v>19</v>
      </c>
      <c r="AD1" s="33"/>
      <c r="AE1" s="33"/>
      <c r="AF1" s="33" t="s">
        <v>20</v>
      </c>
      <c r="AG1" s="33"/>
      <c r="AH1" s="33"/>
      <c r="AI1" s="33" t="s">
        <v>21</v>
      </c>
      <c r="AJ1" s="33"/>
      <c r="AK1" s="33"/>
    </row>
    <row r="2" spans="1:37" ht="28.8" x14ac:dyDescent="0.3">
      <c r="A2" s="15" t="s">
        <v>0</v>
      </c>
      <c r="B2" s="13" t="s">
        <v>2</v>
      </c>
      <c r="C2" s="13" t="s">
        <v>1</v>
      </c>
      <c r="D2" s="13"/>
      <c r="E2" s="13" t="s">
        <v>2</v>
      </c>
      <c r="F2" s="13" t="s">
        <v>1</v>
      </c>
      <c r="G2" s="13"/>
      <c r="H2" s="13" t="s">
        <v>2</v>
      </c>
      <c r="I2" s="13" t="s">
        <v>1</v>
      </c>
      <c r="J2" s="13"/>
      <c r="K2" s="13" t="s">
        <v>2</v>
      </c>
      <c r="L2" s="13" t="s">
        <v>1</v>
      </c>
      <c r="M2" s="13"/>
      <c r="N2" s="13" t="s">
        <v>2</v>
      </c>
      <c r="O2" s="13" t="s">
        <v>1</v>
      </c>
      <c r="P2" s="13"/>
      <c r="Q2" s="13" t="s">
        <v>2</v>
      </c>
      <c r="R2" s="13" t="s">
        <v>1</v>
      </c>
      <c r="S2" s="13"/>
      <c r="T2" s="13" t="s">
        <v>2</v>
      </c>
      <c r="U2" s="13" t="s">
        <v>1</v>
      </c>
      <c r="V2" s="13"/>
      <c r="W2" s="13" t="s">
        <v>2</v>
      </c>
      <c r="X2" s="13" t="s">
        <v>1</v>
      </c>
      <c r="Y2" s="13"/>
      <c r="Z2" s="13" t="s">
        <v>2</v>
      </c>
      <c r="AA2" s="13" t="s">
        <v>1</v>
      </c>
      <c r="AB2" s="13"/>
      <c r="AC2" s="13" t="s">
        <v>2</v>
      </c>
      <c r="AD2" s="13" t="s">
        <v>1</v>
      </c>
      <c r="AE2" s="13"/>
      <c r="AF2" s="13" t="s">
        <v>2</v>
      </c>
      <c r="AG2" s="13" t="s">
        <v>1</v>
      </c>
      <c r="AH2" s="13"/>
      <c r="AI2" s="13" t="s">
        <v>2</v>
      </c>
      <c r="AJ2" s="13" t="s">
        <v>1</v>
      </c>
      <c r="AK2" s="13"/>
    </row>
    <row r="3" spans="1:37" x14ac:dyDescent="0.3">
      <c r="A3" s="16" t="s">
        <v>42</v>
      </c>
      <c r="B3" s="1">
        <v>529</v>
      </c>
      <c r="C3" s="17">
        <v>0.5122515477354187</v>
      </c>
      <c r="E3" s="1">
        <v>422</v>
      </c>
      <c r="F3" s="17">
        <v>0.3951449983708048</v>
      </c>
      <c r="H3" s="1">
        <v>374</v>
      </c>
      <c r="I3" s="17">
        <v>0.37121212121212122</v>
      </c>
      <c r="K3" s="1">
        <v>409</v>
      </c>
      <c r="L3" s="17">
        <v>0.38294232649071358</v>
      </c>
      <c r="M3" s="14"/>
      <c r="N3" s="1">
        <v>364</v>
      </c>
      <c r="O3" s="17">
        <v>0.35565656565656567</v>
      </c>
      <c r="P3" s="14"/>
      <c r="Q3" s="1">
        <v>162</v>
      </c>
      <c r="R3" s="17">
        <v>0.13898664059954383</v>
      </c>
      <c r="S3" s="14"/>
      <c r="T3" s="1">
        <v>201</v>
      </c>
      <c r="U3" s="18">
        <v>0.17599999999999999</v>
      </c>
      <c r="V3" s="14"/>
      <c r="W3" s="1">
        <v>192</v>
      </c>
      <c r="X3" s="18">
        <v>0.17269244165795891</v>
      </c>
      <c r="Y3" s="14"/>
      <c r="Z3" s="1">
        <v>152</v>
      </c>
      <c r="AA3" s="18">
        <v>0.12952101661779081</v>
      </c>
      <c r="AB3" s="14"/>
      <c r="AC3" s="1">
        <v>380</v>
      </c>
      <c r="AD3" s="18">
        <v>0.34260942760942759</v>
      </c>
      <c r="AF3" s="1">
        <v>490</v>
      </c>
      <c r="AG3" s="18">
        <v>0.44967416096448354</v>
      </c>
      <c r="AI3" s="1">
        <v>229</v>
      </c>
      <c r="AJ3" s="18">
        <v>0.20752525252525253</v>
      </c>
    </row>
    <row r="4" spans="1:37" x14ac:dyDescent="0.3">
      <c r="A4" s="16" t="s">
        <v>43</v>
      </c>
      <c r="B4" s="1">
        <v>512</v>
      </c>
      <c r="C4" s="17">
        <v>0.48229064841968067</v>
      </c>
      <c r="D4" s="14"/>
      <c r="E4" s="1">
        <v>518</v>
      </c>
      <c r="F4" s="17">
        <v>0.44734441186054091</v>
      </c>
      <c r="G4" s="14"/>
      <c r="H4" s="1">
        <v>720</v>
      </c>
      <c r="I4" s="17">
        <v>0.64567340067340062</v>
      </c>
      <c r="J4" s="14"/>
      <c r="K4" s="1">
        <v>13</v>
      </c>
      <c r="L4" s="17">
        <v>9.921798631476051E-3</v>
      </c>
      <c r="M4" s="14"/>
      <c r="N4" s="1">
        <v>0</v>
      </c>
      <c r="O4" s="17">
        <v>0</v>
      </c>
      <c r="P4" s="14"/>
      <c r="Q4" s="1">
        <v>82</v>
      </c>
      <c r="R4" s="17">
        <v>7.3786249592701206E-2</v>
      </c>
      <c r="S4" s="14"/>
      <c r="T4" s="1">
        <v>214</v>
      </c>
      <c r="U4" s="18">
        <v>0.19800000000000001</v>
      </c>
      <c r="V4" s="14"/>
      <c r="W4" s="1">
        <v>266</v>
      </c>
      <c r="X4" s="18">
        <v>0.24526297457331941</v>
      </c>
      <c r="Y4" s="14"/>
      <c r="Z4" s="1">
        <v>247</v>
      </c>
      <c r="AA4" s="18">
        <v>0.20967741935483872</v>
      </c>
      <c r="AB4" s="14"/>
      <c r="AC4" s="1">
        <v>405</v>
      </c>
      <c r="AD4" s="18">
        <v>0.36984848484848487</v>
      </c>
      <c r="AE4" s="14"/>
      <c r="AF4" s="1">
        <v>455</v>
      </c>
      <c r="AG4" s="18">
        <v>0.41943629846855651</v>
      </c>
      <c r="AH4" s="14"/>
      <c r="AI4" s="1">
        <v>264</v>
      </c>
      <c r="AJ4" s="18">
        <v>0.2405892255892256</v>
      </c>
      <c r="AK4" s="14"/>
    </row>
  </sheetData>
  <mergeCells count="12">
    <mergeCell ref="B1:D1"/>
    <mergeCell ref="E1:G1"/>
    <mergeCell ref="H1:J1"/>
    <mergeCell ref="K1:M1"/>
    <mergeCell ref="N1:P1"/>
    <mergeCell ref="AF1:AH1"/>
    <mergeCell ref="AI1:AK1"/>
    <mergeCell ref="Q1:S1"/>
    <mergeCell ref="T1:V1"/>
    <mergeCell ref="W1:Y1"/>
    <mergeCell ref="Z1:AB1"/>
    <mergeCell ref="AC1:AE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F4E00-E93F-4685-87E6-D3D4E594EEBB}">
  <dimension ref="A1:AK4"/>
  <sheetViews>
    <sheetView workbookViewId="0">
      <selection activeCell="C7" sqref="C7"/>
    </sheetView>
  </sheetViews>
  <sheetFormatPr defaultColWidth="8.77734375" defaultRowHeight="14.4" x14ac:dyDescent="0.3"/>
  <cols>
    <col min="1" max="1" width="12.88671875" style="1" bestFit="1" customWidth="1"/>
    <col min="2" max="2" width="11.109375" style="1" customWidth="1"/>
    <col min="3" max="3" width="11.6640625" style="1" customWidth="1"/>
    <col min="4" max="4" width="12.5546875" style="1" customWidth="1"/>
    <col min="5" max="5" width="10.6640625" style="1" customWidth="1"/>
    <col min="6" max="6" width="12.109375" style="1" customWidth="1"/>
    <col min="7" max="7" width="12.33203125" style="1" customWidth="1"/>
    <col min="8" max="8" width="11.21875" style="1" customWidth="1"/>
    <col min="9" max="9" width="11.77734375" style="1" customWidth="1"/>
    <col min="10" max="10" width="11.21875" style="1" customWidth="1"/>
    <col min="11" max="11" width="11.88671875" style="1" customWidth="1"/>
    <col min="12" max="12" width="13.6640625" style="1" customWidth="1"/>
    <col min="13" max="13" width="12.21875" style="1" customWidth="1"/>
    <col min="14" max="14" width="12" style="1" customWidth="1"/>
    <col min="15" max="15" width="11.44140625" style="1" customWidth="1"/>
    <col min="16" max="16" width="11.21875" style="1" customWidth="1"/>
    <col min="17" max="17" width="11.33203125" style="1" customWidth="1"/>
    <col min="18" max="18" width="11.77734375" style="1" customWidth="1"/>
    <col min="19" max="19" width="12" style="1" customWidth="1"/>
    <col min="20" max="20" width="9.88671875" style="1" customWidth="1"/>
    <col min="21" max="21" width="10.33203125" style="1" customWidth="1"/>
    <col min="22" max="22" width="12.44140625" style="1" customWidth="1"/>
    <col min="23" max="23" width="11.109375" style="1" customWidth="1"/>
    <col min="24" max="24" width="10.6640625" style="1" customWidth="1"/>
    <col min="25" max="25" width="11.5546875" style="1" customWidth="1"/>
    <col min="26" max="26" width="10.21875" style="1" customWidth="1"/>
    <col min="27" max="27" width="10.5546875" style="1" customWidth="1"/>
    <col min="28" max="28" width="10.6640625" style="1" customWidth="1"/>
    <col min="29" max="29" width="11.44140625" style="1" customWidth="1"/>
    <col min="30" max="30" width="10.88671875" style="1" customWidth="1"/>
    <col min="31" max="31" width="10.5546875" style="1" customWidth="1"/>
    <col min="32" max="32" width="10.33203125" style="1" customWidth="1"/>
    <col min="33" max="33" width="12.109375" style="1" customWidth="1"/>
    <col min="34" max="34" width="11.21875" style="1" customWidth="1"/>
    <col min="35" max="35" width="10.6640625" style="1" customWidth="1"/>
    <col min="36" max="36" width="11" style="1" customWidth="1"/>
    <col min="37" max="37" width="11.33203125" style="1" customWidth="1"/>
    <col min="38" max="16384" width="8.77734375" style="1"/>
  </cols>
  <sheetData>
    <row r="1" spans="1:37" x14ac:dyDescent="0.3">
      <c r="B1" s="33" t="s">
        <v>22</v>
      </c>
      <c r="C1" s="33"/>
      <c r="D1" s="33"/>
      <c r="E1" s="33" t="s">
        <v>23</v>
      </c>
      <c r="F1" s="33"/>
      <c r="G1" s="33"/>
      <c r="H1" s="33" t="s">
        <v>24</v>
      </c>
      <c r="I1" s="33"/>
      <c r="J1" s="33"/>
      <c r="K1" s="33" t="s">
        <v>25</v>
      </c>
      <c r="L1" s="33"/>
      <c r="M1" s="33"/>
      <c r="N1" s="33" t="s">
        <v>26</v>
      </c>
      <c r="O1" s="33"/>
      <c r="P1" s="33"/>
      <c r="Q1" s="33" t="s">
        <v>27</v>
      </c>
      <c r="R1" s="33"/>
      <c r="S1" s="33"/>
      <c r="T1" s="33" t="s">
        <v>3</v>
      </c>
      <c r="U1" s="33"/>
      <c r="V1" s="33"/>
      <c r="W1" s="33" t="s">
        <v>4</v>
      </c>
      <c r="X1" s="33"/>
      <c r="Y1" s="33"/>
      <c r="Z1" s="33" t="s">
        <v>5</v>
      </c>
      <c r="AA1" s="33"/>
      <c r="AB1" s="33"/>
      <c r="AC1" s="33" t="s">
        <v>6</v>
      </c>
      <c r="AD1" s="33"/>
      <c r="AE1" s="33"/>
      <c r="AF1" s="33" t="s">
        <v>7</v>
      </c>
      <c r="AG1" s="33"/>
      <c r="AH1" s="33"/>
      <c r="AI1" s="33" t="s">
        <v>8</v>
      </c>
      <c r="AJ1" s="33"/>
      <c r="AK1" s="33"/>
    </row>
    <row r="2" spans="1:37" ht="43.2" x14ac:dyDescent="0.3">
      <c r="A2" s="15" t="s">
        <v>0</v>
      </c>
      <c r="B2" s="13" t="s">
        <v>2</v>
      </c>
      <c r="C2" s="13" t="s">
        <v>1</v>
      </c>
      <c r="D2" s="13"/>
      <c r="E2" s="13" t="s">
        <v>2</v>
      </c>
      <c r="F2" s="13" t="s">
        <v>1</v>
      </c>
      <c r="G2" s="13"/>
      <c r="H2" s="13" t="s">
        <v>2</v>
      </c>
      <c r="I2" s="13" t="s">
        <v>1</v>
      </c>
      <c r="J2" s="13"/>
      <c r="K2" s="13" t="s">
        <v>2</v>
      </c>
      <c r="L2" s="13" t="s">
        <v>1</v>
      </c>
      <c r="M2" s="13"/>
      <c r="N2" s="13" t="s">
        <v>2</v>
      </c>
      <c r="O2" s="13" t="s">
        <v>1</v>
      </c>
      <c r="P2" s="13"/>
      <c r="Q2" s="13" t="s">
        <v>2</v>
      </c>
      <c r="R2" s="13" t="s">
        <v>1</v>
      </c>
      <c r="S2" s="13"/>
      <c r="T2" s="13" t="s">
        <v>2</v>
      </c>
      <c r="U2" s="13" t="s">
        <v>1</v>
      </c>
      <c r="V2" s="13"/>
      <c r="W2" s="13" t="s">
        <v>2</v>
      </c>
      <c r="X2" s="13" t="s">
        <v>1</v>
      </c>
      <c r="Y2" s="13"/>
      <c r="Z2" s="13" t="s">
        <v>2</v>
      </c>
      <c r="AA2" s="13" t="s">
        <v>1</v>
      </c>
      <c r="AB2" s="13"/>
      <c r="AC2" s="13" t="s">
        <v>2</v>
      </c>
      <c r="AD2" s="13" t="s">
        <v>1</v>
      </c>
      <c r="AE2" s="13"/>
      <c r="AF2" s="13" t="s">
        <v>2</v>
      </c>
      <c r="AG2" s="13" t="s">
        <v>1</v>
      </c>
      <c r="AH2" s="13"/>
      <c r="AI2" s="13" t="s">
        <v>2</v>
      </c>
      <c r="AJ2" s="13" t="s">
        <v>1</v>
      </c>
      <c r="AK2" s="13"/>
    </row>
    <row r="3" spans="1:37" x14ac:dyDescent="0.3">
      <c r="A3" s="16" t="s">
        <v>42</v>
      </c>
      <c r="B3" s="1">
        <v>159</v>
      </c>
      <c r="C3" s="17">
        <v>0.1434680910487362</v>
      </c>
      <c r="D3" s="14"/>
      <c r="E3" s="1">
        <v>441</v>
      </c>
      <c r="F3" s="17">
        <v>0.44218684541265185</v>
      </c>
      <c r="G3" s="14"/>
      <c r="H3" s="1">
        <v>499.88</v>
      </c>
      <c r="I3" s="17">
        <v>0.52299783549783552</v>
      </c>
      <c r="J3" s="14"/>
      <c r="K3" s="1">
        <v>420.15</v>
      </c>
      <c r="L3" s="17">
        <v>0.42895545314900152</v>
      </c>
      <c r="M3" s="14"/>
      <c r="N3" s="1">
        <v>106.28</v>
      </c>
      <c r="O3" s="17">
        <v>9.841269841269841E-2</v>
      </c>
      <c r="Q3" s="1">
        <v>332.9</v>
      </c>
      <c r="R3" s="17">
        <v>0.30124982544337381</v>
      </c>
      <c r="T3" s="1">
        <v>368</v>
      </c>
      <c r="U3" s="17">
        <v>0.3621700879765396</v>
      </c>
      <c r="W3" s="1">
        <v>284.98</v>
      </c>
      <c r="X3" s="17">
        <v>0.27463924963924963</v>
      </c>
      <c r="Z3" s="1">
        <v>452.6</v>
      </c>
      <c r="AA3" s="17">
        <v>0.42450425918167856</v>
      </c>
      <c r="AC3" s="1">
        <v>0</v>
      </c>
      <c r="AD3" s="17">
        <v>0</v>
      </c>
      <c r="AF3" s="1">
        <v>464.9</v>
      </c>
      <c r="AG3" s="17">
        <v>0.49112554112554113</v>
      </c>
      <c r="AI3" s="1">
        <v>233.87</v>
      </c>
      <c r="AJ3" s="17">
        <v>0.22191383884932273</v>
      </c>
    </row>
    <row r="4" spans="1:37" x14ac:dyDescent="0.3">
      <c r="A4" s="16" t="s">
        <v>43</v>
      </c>
      <c r="B4" s="1">
        <v>211.4</v>
      </c>
      <c r="C4" s="18">
        <v>0.20076609299778031</v>
      </c>
      <c r="D4" s="14"/>
      <c r="E4" s="1">
        <v>418.6</v>
      </c>
      <c r="F4" s="17">
        <v>0.43495416414425325</v>
      </c>
      <c r="G4" s="14"/>
      <c r="H4" s="1">
        <v>405.7</v>
      </c>
      <c r="I4" s="17">
        <v>0.4253239499553173</v>
      </c>
      <c r="J4" s="14"/>
      <c r="K4" s="1">
        <v>434.7</v>
      </c>
      <c r="L4" s="17">
        <v>0.44053950820144722</v>
      </c>
      <c r="M4" s="14"/>
      <c r="N4" s="1">
        <v>165.22</v>
      </c>
      <c r="O4" s="17">
        <v>0.15264745308310995</v>
      </c>
      <c r="P4" s="14"/>
      <c r="Q4" s="1">
        <v>276.10000000000002</v>
      </c>
      <c r="R4" s="17">
        <v>0.25980858485398833</v>
      </c>
      <c r="T4" s="1">
        <v>295.39999999999998</v>
      </c>
      <c r="U4" s="17">
        <v>0.28804159820115888</v>
      </c>
      <c r="V4" s="12"/>
      <c r="W4" s="1">
        <v>276.92</v>
      </c>
      <c r="X4" s="17">
        <v>0.26426767676767676</v>
      </c>
      <c r="Y4" s="12"/>
      <c r="Z4" s="1">
        <v>408.3</v>
      </c>
      <c r="AA4" s="17">
        <v>0.4008295136786878</v>
      </c>
      <c r="AB4" s="12"/>
      <c r="AC4" s="1">
        <v>675.5</v>
      </c>
      <c r="AD4" s="17">
        <v>0</v>
      </c>
      <c r="AE4" s="12"/>
      <c r="AF4" s="1">
        <v>455.1</v>
      </c>
      <c r="AG4" s="17">
        <v>0.49011394101876682</v>
      </c>
      <c r="AH4" s="12"/>
      <c r="AI4" s="1">
        <v>161.05000000000001</v>
      </c>
      <c r="AJ4" s="17">
        <v>0.15249791000028828</v>
      </c>
      <c r="AK4" s="12"/>
    </row>
  </sheetData>
  <mergeCells count="12">
    <mergeCell ref="Q1:S1"/>
    <mergeCell ref="B1:D1"/>
    <mergeCell ref="E1:G1"/>
    <mergeCell ref="H1:J1"/>
    <mergeCell ref="K1:M1"/>
    <mergeCell ref="N1:P1"/>
    <mergeCell ref="AI1:AK1"/>
    <mergeCell ref="T1:V1"/>
    <mergeCell ref="W1:Y1"/>
    <mergeCell ref="Z1:AB1"/>
    <mergeCell ref="AC1:AE1"/>
    <mergeCell ref="AF1:AH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593FA-60C2-42E7-A242-32541F64181C}">
  <dimension ref="A1:V4"/>
  <sheetViews>
    <sheetView topLeftCell="D1" zoomScale="110" zoomScaleNormal="110" workbookViewId="0">
      <selection activeCell="Q6" sqref="Q6"/>
    </sheetView>
  </sheetViews>
  <sheetFormatPr defaultColWidth="8.77734375" defaultRowHeight="14.4" x14ac:dyDescent="0.3"/>
  <cols>
    <col min="1" max="1" width="12.88671875" style="1" bestFit="1" customWidth="1"/>
    <col min="2" max="3" width="11.6640625" style="1" customWidth="1"/>
    <col min="4" max="4" width="13.21875" style="1" customWidth="1"/>
    <col min="5" max="5" width="11.77734375" style="1" customWidth="1"/>
    <col min="6" max="6" width="11.33203125" style="1" customWidth="1"/>
    <col min="7" max="7" width="13.77734375" style="1" customWidth="1"/>
    <col min="8" max="8" width="11.44140625" style="1" customWidth="1"/>
    <col min="9" max="9" width="12.33203125" style="1" customWidth="1"/>
    <col min="10" max="10" width="14.44140625" style="1" customWidth="1"/>
    <col min="11" max="11" width="11.109375" style="1" customWidth="1"/>
    <col min="12" max="12" width="12.109375" style="1" customWidth="1"/>
    <col min="13" max="13" width="13.77734375" style="1" customWidth="1"/>
    <col min="14" max="14" width="11.33203125" style="1" customWidth="1"/>
    <col min="15" max="15" width="11.5546875" style="1" customWidth="1"/>
    <col min="16" max="16" width="13.109375" style="1" customWidth="1"/>
    <col min="17" max="17" width="10.77734375" style="1" customWidth="1"/>
    <col min="18" max="18" width="11.5546875" style="1" customWidth="1"/>
    <col min="19" max="19" width="13.44140625" style="1" customWidth="1"/>
    <col min="20" max="20" width="11.88671875" style="1" customWidth="1"/>
    <col min="21" max="21" width="11.33203125" style="1" customWidth="1"/>
    <col min="22" max="22" width="13.33203125" style="1" customWidth="1"/>
    <col min="23" max="16384" width="8.77734375" style="1"/>
  </cols>
  <sheetData>
    <row r="1" spans="1:22" x14ac:dyDescent="0.3">
      <c r="B1" s="33" t="s">
        <v>9</v>
      </c>
      <c r="C1" s="33"/>
      <c r="D1" s="33"/>
      <c r="E1" s="33" t="s">
        <v>11</v>
      </c>
      <c r="F1" s="33"/>
      <c r="G1" s="33"/>
      <c r="H1" s="33" t="s">
        <v>12</v>
      </c>
      <c r="I1" s="33"/>
      <c r="J1" s="33"/>
      <c r="K1" s="33" t="s">
        <v>13</v>
      </c>
      <c r="L1" s="33"/>
      <c r="M1" s="33"/>
      <c r="N1" s="33" t="s">
        <v>14</v>
      </c>
      <c r="O1" s="33"/>
      <c r="P1" s="33"/>
      <c r="Q1" s="33" t="s">
        <v>15</v>
      </c>
      <c r="R1" s="33"/>
      <c r="S1" s="33"/>
      <c r="T1" s="33" t="s">
        <v>41</v>
      </c>
      <c r="U1" s="33"/>
      <c r="V1" s="33"/>
    </row>
    <row r="2" spans="1:22" ht="28.8" x14ac:dyDescent="0.3">
      <c r="A2" s="26" t="s">
        <v>0</v>
      </c>
      <c r="B2" s="13" t="s">
        <v>2</v>
      </c>
      <c r="C2" s="13" t="s">
        <v>1</v>
      </c>
      <c r="D2" s="13"/>
      <c r="E2" s="13" t="s">
        <v>2</v>
      </c>
      <c r="F2" s="13" t="s">
        <v>1</v>
      </c>
      <c r="G2" s="13"/>
      <c r="H2" s="13" t="s">
        <v>2</v>
      </c>
      <c r="I2" s="13" t="s">
        <v>1</v>
      </c>
      <c r="J2" s="13"/>
      <c r="K2" s="13" t="s">
        <v>2</v>
      </c>
      <c r="L2" s="13" t="s">
        <v>1</v>
      </c>
      <c r="M2" s="13"/>
      <c r="N2" s="13" t="s">
        <v>2</v>
      </c>
      <c r="O2" s="13" t="s">
        <v>1</v>
      </c>
      <c r="P2" s="13"/>
      <c r="Q2" s="13" t="s">
        <v>2</v>
      </c>
      <c r="R2" s="13" t="s">
        <v>1</v>
      </c>
      <c r="S2" s="13"/>
      <c r="T2" s="13" t="s">
        <v>2</v>
      </c>
      <c r="U2" s="13" t="s">
        <v>1</v>
      </c>
      <c r="V2" s="13"/>
    </row>
    <row r="3" spans="1:22" x14ac:dyDescent="0.3">
      <c r="A3" s="2" t="s">
        <v>42</v>
      </c>
      <c r="B3" s="1">
        <v>370.63</v>
      </c>
      <c r="C3" s="17">
        <v>0.37679675747952529</v>
      </c>
      <c r="E3" s="1">
        <v>415.28</v>
      </c>
      <c r="F3" s="17">
        <v>0.41271449662933868</v>
      </c>
      <c r="H3" s="1">
        <v>234.77999999999997</v>
      </c>
      <c r="I3" s="17">
        <v>0.23236902705814622</v>
      </c>
      <c r="K3" s="1">
        <v>475.3</v>
      </c>
      <c r="L3" s="17">
        <v>0.47751615688896315</v>
      </c>
      <c r="N3" s="1">
        <v>208.71999999999994</v>
      </c>
      <c r="O3" s="17">
        <v>0.21355066206102474</v>
      </c>
      <c r="Q3" s="1">
        <v>82.899999999999977</v>
      </c>
      <c r="R3" s="17">
        <v>8.280405593626386E-2</v>
      </c>
      <c r="T3" s="1">
        <v>30.379999999999995</v>
      </c>
      <c r="U3" s="17">
        <v>2.6167892361691456E-2</v>
      </c>
    </row>
    <row r="4" spans="1:22" x14ac:dyDescent="0.3">
      <c r="A4" s="2" t="s">
        <v>43</v>
      </c>
      <c r="B4" s="1">
        <v>0</v>
      </c>
      <c r="C4" s="17">
        <v>0</v>
      </c>
      <c r="D4" s="25"/>
      <c r="E4" s="1">
        <v>0</v>
      </c>
      <c r="F4" s="17">
        <v>0</v>
      </c>
      <c r="G4" s="25"/>
      <c r="H4" s="1">
        <v>0</v>
      </c>
      <c r="I4" s="17">
        <v>0</v>
      </c>
      <c r="J4" s="25"/>
      <c r="K4" s="1">
        <v>0</v>
      </c>
      <c r="L4" s="17">
        <v>0</v>
      </c>
      <c r="M4" s="25"/>
      <c r="N4" s="1">
        <v>0</v>
      </c>
      <c r="O4" s="17">
        <v>0</v>
      </c>
      <c r="P4" s="25"/>
      <c r="Q4" s="1">
        <v>0</v>
      </c>
      <c r="R4" s="17">
        <v>0</v>
      </c>
      <c r="S4" s="25"/>
      <c r="T4" s="1">
        <v>0</v>
      </c>
      <c r="U4" s="17">
        <v>0</v>
      </c>
      <c r="V4" s="25"/>
    </row>
  </sheetData>
  <mergeCells count="7">
    <mergeCell ref="T1:V1"/>
    <mergeCell ref="Q1:S1"/>
    <mergeCell ref="B1:D1"/>
    <mergeCell ref="E1:G1"/>
    <mergeCell ref="H1:J1"/>
    <mergeCell ref="K1:M1"/>
    <mergeCell ref="N1:P1"/>
  </mergeCells>
  <phoneticPr fontId="3" type="noConversion"/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78a04aee-a64e-44f0-a8b2-827673f450dc}" enabled="1" method="Standard" siteId="{31289701-2511-4b48-b59d-bfc969d3a98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Monthly</vt:lpstr>
      <vt:lpstr>FYs Total</vt:lpstr>
      <vt:lpstr>FY 23-24</vt:lpstr>
      <vt:lpstr>FY 24-25</vt:lpstr>
      <vt:lpstr>FY 25-26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2026-03-20T21:06:36Z</dcterms:created>
  <dcterms:modified xsi:type="dcterms:W3CDTF">2026-03-20T21:06:40Z</dcterms:modified>
</cp:coreProperties>
</file>