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Ex1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quantaservices-my.sharepoint.com/personal/michael_mount_quantaservices_com/Documents/Documents/Clients/LUMA/Load and Modifer Forecasts/Load Forecast Improvements/Improvement 3 for IRP/2024 High Forecast Update/"/>
    </mc:Choice>
  </mc:AlternateContent>
  <xr:revisionPtr revIDLastSave="260" documentId="8_{79751A9D-A947-4327-8667-117B41016F93}" xr6:coauthVersionLast="47" xr6:coauthVersionMax="47" xr10:uidLastSave="{8DB354CD-CB7E-453B-8D4F-17E3C874ACAA}"/>
  <bookViews>
    <workbookView xWindow="28680" yWindow="-120" windowWidth="29040" windowHeight="15720" tabRatio="621" xr2:uid="{BEB3C95C-BA2C-46BE-ABB1-09F3D699680C}"/>
  </bookViews>
  <sheets>
    <sheet name="CDD Volatility" sheetId="1" r:id="rId1"/>
    <sheet name="Peak Volatility" sheetId="2" r:id="rId2"/>
  </sheets>
  <definedNames>
    <definedName name="_xlchart.v1.0" hidden="1">'Peak Volatility'!$E$15:$E$28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23" i="1" l="1"/>
  <c r="D15" i="2" a="1"/>
  <c r="D15" i="2" s="1"/>
  <c r="E15" i="2" s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S9" i="1"/>
  <c r="T9" i="1"/>
  <c r="U9" i="1"/>
  <c r="V9" i="1"/>
  <c r="W9" i="1"/>
  <c r="X9" i="1"/>
  <c r="Y9" i="1"/>
  <c r="Z9" i="1"/>
  <c r="AA9" i="1"/>
  <c r="AB9" i="1"/>
  <c r="AC9" i="1"/>
  <c r="S10" i="1"/>
  <c r="T10" i="1"/>
  <c r="U10" i="1"/>
  <c r="V10" i="1"/>
  <c r="W10" i="1"/>
  <c r="X10" i="1"/>
  <c r="Y10" i="1"/>
  <c r="Z10" i="1"/>
  <c r="AA10" i="1"/>
  <c r="AB10" i="1"/>
  <c r="AC10" i="1"/>
  <c r="S11" i="1"/>
  <c r="T11" i="1"/>
  <c r="U11" i="1"/>
  <c r="V11" i="1"/>
  <c r="W11" i="1"/>
  <c r="X11" i="1"/>
  <c r="Y11" i="1"/>
  <c r="Z11" i="1"/>
  <c r="AA11" i="1"/>
  <c r="AB11" i="1"/>
  <c r="AC11" i="1"/>
  <c r="S12" i="1"/>
  <c r="T12" i="1"/>
  <c r="U12" i="1"/>
  <c r="V12" i="1"/>
  <c r="W12" i="1"/>
  <c r="X12" i="1"/>
  <c r="Y12" i="1"/>
  <c r="Z12" i="1"/>
  <c r="AA12" i="1"/>
  <c r="AB12" i="1"/>
  <c r="AC12" i="1"/>
  <c r="S13" i="1"/>
  <c r="T13" i="1"/>
  <c r="U13" i="1"/>
  <c r="V13" i="1"/>
  <c r="W13" i="1"/>
  <c r="X13" i="1"/>
  <c r="Y13" i="1"/>
  <c r="Z13" i="1"/>
  <c r="AA13" i="1"/>
  <c r="AB13" i="1"/>
  <c r="AC13" i="1"/>
  <c r="S14" i="1"/>
  <c r="T14" i="1"/>
  <c r="U14" i="1"/>
  <c r="V14" i="1"/>
  <c r="W14" i="1"/>
  <c r="X14" i="1"/>
  <c r="Y14" i="1"/>
  <c r="Z14" i="1"/>
  <c r="AA14" i="1"/>
  <c r="AB14" i="1"/>
  <c r="AC14" i="1"/>
  <c r="S15" i="1"/>
  <c r="T15" i="1"/>
  <c r="U15" i="1"/>
  <c r="V15" i="1"/>
  <c r="W15" i="1"/>
  <c r="X15" i="1"/>
  <c r="Y15" i="1"/>
  <c r="Z15" i="1"/>
  <c r="AA15" i="1"/>
  <c r="AB15" i="1"/>
  <c r="AC15" i="1"/>
  <c r="S16" i="1"/>
  <c r="T16" i="1"/>
  <c r="U16" i="1"/>
  <c r="V16" i="1"/>
  <c r="W16" i="1"/>
  <c r="X16" i="1"/>
  <c r="Y16" i="1"/>
  <c r="Z16" i="1"/>
  <c r="AA16" i="1"/>
  <c r="AB16" i="1"/>
  <c r="AC16" i="1"/>
  <c r="S17" i="1"/>
  <c r="T17" i="1"/>
  <c r="U17" i="1"/>
  <c r="V17" i="1"/>
  <c r="W17" i="1"/>
  <c r="X17" i="1"/>
  <c r="Y17" i="1"/>
  <c r="Z17" i="1"/>
  <c r="AA17" i="1"/>
  <c r="AB17" i="1"/>
  <c r="AC17" i="1"/>
  <c r="S18" i="1"/>
  <c r="T18" i="1"/>
  <c r="U18" i="1"/>
  <c r="V18" i="1"/>
  <c r="W18" i="1"/>
  <c r="X18" i="1"/>
  <c r="Y18" i="1"/>
  <c r="Z18" i="1"/>
  <c r="AA18" i="1"/>
  <c r="AB18" i="1"/>
  <c r="AC18" i="1"/>
  <c r="S19" i="1"/>
  <c r="T19" i="1"/>
  <c r="U19" i="1"/>
  <c r="V19" i="1"/>
  <c r="W19" i="1"/>
  <c r="X19" i="1"/>
  <c r="Y19" i="1"/>
  <c r="Z19" i="1"/>
  <c r="AA19" i="1"/>
  <c r="AB19" i="1"/>
  <c r="AC19" i="1"/>
  <c r="S20" i="1"/>
  <c r="T20" i="1"/>
  <c r="U20" i="1"/>
  <c r="V20" i="1"/>
  <c r="W20" i="1"/>
  <c r="X20" i="1"/>
  <c r="Y20" i="1"/>
  <c r="Z20" i="1"/>
  <c r="AA20" i="1"/>
  <c r="AB20" i="1"/>
  <c r="AC20" i="1"/>
  <c r="S21" i="1"/>
  <c r="T21" i="1"/>
  <c r="U21" i="1"/>
  <c r="V21" i="1"/>
  <c r="W21" i="1"/>
  <c r="X21" i="1"/>
  <c r="Y21" i="1"/>
  <c r="Z21" i="1"/>
  <c r="AA21" i="1"/>
  <c r="AB21" i="1"/>
  <c r="AC21" i="1"/>
  <c r="S22" i="1"/>
  <c r="T22" i="1"/>
  <c r="U22" i="1"/>
  <c r="V22" i="1"/>
  <c r="W22" i="1"/>
  <c r="X22" i="1"/>
  <c r="Y22" i="1"/>
  <c r="Z22" i="1"/>
  <c r="AA22" i="1"/>
  <c r="AB22" i="1"/>
  <c r="AC22" i="1"/>
  <c r="S23" i="1"/>
  <c r="T23" i="1"/>
  <c r="U23" i="1"/>
  <c r="V23" i="1"/>
  <c r="W23" i="1"/>
  <c r="X23" i="1"/>
  <c r="Y23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9" i="1"/>
  <c r="E22" i="2" l="1"/>
  <c r="E16" i="2"/>
  <c r="H4" i="2" s="1"/>
  <c r="E21" i="2"/>
  <c r="E23" i="2"/>
  <c r="E20" i="2"/>
  <c r="E19" i="2"/>
  <c r="E26" i="2"/>
  <c r="E18" i="2"/>
  <c r="E24" i="2"/>
  <c r="E28" i="2"/>
  <c r="E27" i="2"/>
  <c r="E25" i="2"/>
  <c r="E17" i="2"/>
  <c r="AD14" i="1"/>
  <c r="O4" i="1"/>
  <c r="AD15" i="1" l="1"/>
  <c r="AD13" i="1"/>
  <c r="AD22" i="1"/>
  <c r="AD9" i="1"/>
  <c r="AD17" i="1"/>
  <c r="AD10" i="1"/>
  <c r="AD18" i="1"/>
  <c r="AD11" i="1"/>
  <c r="AD19" i="1"/>
  <c r="AD16" i="1"/>
  <c r="AD12" i="1"/>
  <c r="AD20" i="1"/>
  <c r="AD2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<sst xmlns="http://schemas.openxmlformats.org/spreadsheetml/2006/main" count="36" uniqueCount="21">
  <si>
    <t>Calendar Year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</si>
  <si>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</si>
  <si>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</si>
  <si>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</si>
  <si>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</si>
  <si>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</si>
  <si>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</si>
  <si>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</si>
  <si>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</si>
  <si>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</si>
  <si>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</si>
  <si>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</si>
  <si>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</si>
  <si>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</si>
  <si>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Peak MW</t>
  </si>
  <si>
    <t>Trend (2011 - 2024)</t>
  </si>
  <si>
    <t xml:space="preserve">CDD Values </t>
  </si>
  <si>
    <r>
      <t xml:space="preserve">Variation in CDD Over Time
</t>
    </r>
    <r>
      <rPr>
        <sz val="11"/>
        <color theme="1"/>
        <rFont val="Arial"/>
        <family val="2"/>
        <scheme val="minor"/>
      </rPr>
      <t>(11-year Moving Standard Deviation)</t>
    </r>
  </si>
  <si>
    <t>Residual</t>
  </si>
  <si>
    <t>Zero</t>
  </si>
  <si>
    <t>95th Percentile Residual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</si>
</sst>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"/>
    <numFmt numFmtId="165" formatCode="_(* #,##0.0_);_(* \(#,##0.0\);_(* &quot;-&quot;??_);_(@_)"/>
  </numFmts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8"/>
      <name val="Arial"/>
      <family val="2"/>
    </font>
    <font>
      <b/>
      <sz val="11"/>
      <color theme="1"/>
      <name val="Arial"/>
      <family val="2"/>
      <scheme val="minor"/>
    </font>
    <font>
      <b/>
      <sz val="11"/>
      <color theme="2" tint="-9.9978637043366805E-2"/>
      <name val="Arial"/>
      <family val="2"/>
      <scheme val="minor"/>
    </font>
    <font>
      <sz val="11"/>
      <color theme="2" tint="-9.9978637043366805E-2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/>
    <xf numFmtId="164" fontId="0" fillId="0" borderId="0" xfId="0" applyNumberFormat="1"/>
    <xf numFmtId="165" fontId="0" fillId="0" borderId="0" xfId="1" applyNumberFormat="1" applyFont="1"/>
    <xf numFmtId="1" fontId="0" fillId="0" borderId="0" xfId="0" applyNumberFormat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49" fontId="0" fillId="0" borderId="0" xfId="0" applyNumberFormat="1"/>
    <xf numFmtId="0" fontId="4" fillId="0" borderId="0" xfId="0" applyFont="1"/>
    <xf numFmtId="0" fontId="5" fillId="0" borderId="0" xfId="0" applyFont="1"/>
    <xf numFmtId="0" fontId="3" fillId="0" borderId="1" xfId="0" applyFont="1" applyBorder="1" applyAlignment="1">
      <alignment wrapText="1"/>
    </xf>
    <xf numFmtId="0" fontId="3" fillId="0" borderId="2" xfId="0" applyFont="1" applyBorder="1" applyAlignment="1">
      <alignment wrapText="1"/>
    </xf>
    <xf numFmtId="165" fontId="0" fillId="0" borderId="0" xfId="0" applyNumberFormat="1"/>
    <xf numFmtId="165" fontId="0" fillId="0" borderId="3" xfId="0" applyNumberFormat="1" applyBorder="1"/>
    <xf numFmtId="0" fontId="3" fillId="2" borderId="1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1. Observed Annual Peaks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'Peak Volatility'!$C$3</c:f>
              <c:strCache>
                <c:ptCount val="1"/>
                <c:pt idx="0">
                  <c:v>Peak MW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'Peak Volatility'!$B$4:$B$28</c:f>
              <c:numCache>
                <c:formatCode>General</c:formatCode>
                <c:ptCount val="2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</c:numCache>
            </c:numRef>
          </c:cat>
          <c:val>
            <c:numRef>
              <c:f>'Peak Volatility'!$C$4:$C$28</c:f>
              <c:numCache>
                <c:formatCode>_(* #,##0.0_);_(* \(#,##0.0\);_(* "-"??_);_(@_)</c:formatCode>
                <c:ptCount val="25"/>
                <c:pt idx="0">
                  <c:v>3202</c:v>
                </c:pt>
                <c:pt idx="1">
                  <c:v>3297</c:v>
                </c:pt>
                <c:pt idx="2">
                  <c:v>3376</c:v>
                </c:pt>
                <c:pt idx="3">
                  <c:v>3499</c:v>
                </c:pt>
                <c:pt idx="4">
                  <c:v>3560</c:v>
                </c:pt>
                <c:pt idx="5">
                  <c:v>3685</c:v>
                </c:pt>
                <c:pt idx="6">
                  <c:v>3604</c:v>
                </c:pt>
                <c:pt idx="7">
                  <c:v>3546</c:v>
                </c:pt>
                <c:pt idx="8">
                  <c:v>3351</c:v>
                </c:pt>
                <c:pt idx="9">
                  <c:v>3404</c:v>
                </c:pt>
                <c:pt idx="10">
                  <c:v>3406</c:v>
                </c:pt>
                <c:pt idx="11">
                  <c:v>3303</c:v>
                </c:pt>
                <c:pt idx="12">
                  <c:v>3265</c:v>
                </c:pt>
                <c:pt idx="13">
                  <c:v>3159</c:v>
                </c:pt>
                <c:pt idx="14">
                  <c:v>3030</c:v>
                </c:pt>
                <c:pt idx="15">
                  <c:v>3080</c:v>
                </c:pt>
                <c:pt idx="16">
                  <c:v>3087</c:v>
                </c:pt>
                <c:pt idx="17">
                  <c:v>3083.50490213383</c:v>
                </c:pt>
                <c:pt idx="18">
                  <c:v>2705</c:v>
                </c:pt>
                <c:pt idx="19">
                  <c:v>2866</c:v>
                </c:pt>
                <c:pt idx="20">
                  <c:v>2945</c:v>
                </c:pt>
                <c:pt idx="21">
                  <c:v>2960</c:v>
                </c:pt>
                <c:pt idx="22">
                  <c:v>2877</c:v>
                </c:pt>
                <c:pt idx="23">
                  <c:v>3151</c:v>
                </c:pt>
                <c:pt idx="24">
                  <c:v>3184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C0-450F-9B22-A7D0C773EBEF}"/>
            </c:ext>
          </c:extLst>
        </c:ser>
        <c:ser>
          <c:idx val="2"/>
          <c:order val="2"/>
          <c:tx>
            <c:strRef>
              <c:f>'Peak Volatility'!$D$3</c:f>
              <c:strCache>
                <c:ptCount val="1"/>
                <c:pt idx="0">
                  <c:v>Trend (2011 - 2024)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'Peak Volatility'!$B$4:$B$28</c:f>
              <c:numCache>
                <c:formatCode>General</c:formatCode>
                <c:ptCount val="2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</c:numCache>
            </c:numRef>
          </c:cat>
          <c:val>
            <c:numRef>
              <c:f>'Peak Volatility'!$D$4:$D$28</c:f>
              <c:numCache>
                <c:formatCode>_(* #,##0.0_);_(* \(#,##0.0\);_(* "-"??_);_(@_)</c:formatCode>
                <c:ptCount val="25"/>
                <c:pt idx="11">
                  <c:v>3157.4718487543287</c:v>
                </c:pt>
                <c:pt idx="12">
                  <c:v>3140.8883214968955</c:v>
                </c:pt>
                <c:pt idx="13">
                  <c:v>3124.3047942394551</c:v>
                </c:pt>
                <c:pt idx="14">
                  <c:v>3107.7212669820219</c:v>
                </c:pt>
                <c:pt idx="15">
                  <c:v>3091.1377397245815</c:v>
                </c:pt>
                <c:pt idx="16">
                  <c:v>3074.5542124671483</c:v>
                </c:pt>
                <c:pt idx="17">
                  <c:v>3057.9706852097079</c:v>
                </c:pt>
                <c:pt idx="18">
                  <c:v>3041.3871579522747</c:v>
                </c:pt>
                <c:pt idx="19">
                  <c:v>3024.8036306948343</c:v>
                </c:pt>
                <c:pt idx="20">
                  <c:v>3008.2201034374011</c:v>
                </c:pt>
                <c:pt idx="21">
                  <c:v>2991.6365761799607</c:v>
                </c:pt>
                <c:pt idx="22">
                  <c:v>2975.0530489225275</c:v>
                </c:pt>
                <c:pt idx="23">
                  <c:v>2958.4695216650871</c:v>
                </c:pt>
                <c:pt idx="24">
                  <c:v>2941.8859944076539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C0-450F-9B22-A7D0C773EB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27098912"/>
        <c:axId val="82709747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'Peak Volatility'!$B$3</c15:sqref>
                        </c15:formulaRef>
                      </c:ext>
                    </c:extLst>
                    <c:strCache>
                      <c:ptCount val="1"/>
                      <c:pt idx="0">
                        <c:v>Calendar Year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'Peak Volatility'!$B$4:$B$28</c15:sqref>
                        </c15:formulaRef>
                      </c:ext>
                    </c:extLst>
                    <c:numCache>
                      <c:formatCode>General</c:formatCode>
                      <c:ptCount val="25"/>
                      <c:pt idx="0">
                        <c:v>2000</c:v>
                      </c:pt>
                      <c:pt idx="1">
                        <c:v>2001</c:v>
                      </c:pt>
                      <c:pt idx="2">
                        <c:v>2002</c:v>
                      </c:pt>
                      <c:pt idx="3">
                        <c:v>2003</c:v>
                      </c:pt>
                      <c:pt idx="4">
                        <c:v>2004</c:v>
                      </c:pt>
                      <c:pt idx="5">
                        <c:v>2005</c:v>
                      </c:pt>
                      <c:pt idx="6">
                        <c:v>2006</c:v>
                      </c:pt>
                      <c:pt idx="7">
                        <c:v>2007</c:v>
                      </c:pt>
                      <c:pt idx="8">
                        <c:v>2008</c:v>
                      </c:pt>
                      <c:pt idx="9">
                        <c:v>2009</c:v>
                      </c:pt>
                      <c:pt idx="10">
                        <c:v>2010</c:v>
                      </c:pt>
                      <c:pt idx="11">
                        <c:v>2011</c:v>
                      </c:pt>
                      <c:pt idx="12">
                        <c:v>2012</c:v>
                      </c:pt>
                      <c:pt idx="13">
                        <c:v>2013</c:v>
                      </c:pt>
                      <c:pt idx="14">
                        <c:v>2014</c:v>
                      </c:pt>
                      <c:pt idx="15">
                        <c:v>2015</c:v>
                      </c:pt>
                      <c:pt idx="16">
                        <c:v>2016</c:v>
                      </c:pt>
                      <c:pt idx="17">
                        <c:v>2017</c:v>
                      </c:pt>
                      <c:pt idx="18">
                        <c:v>2018</c:v>
                      </c:pt>
                      <c:pt idx="19">
                        <c:v>2019</c:v>
                      </c:pt>
                      <c:pt idx="20">
                        <c:v>2020</c:v>
                      </c:pt>
                      <c:pt idx="21">
                        <c:v>2021</c:v>
                      </c:pt>
                      <c:pt idx="22">
                        <c:v>2022</c:v>
                      </c:pt>
                      <c:pt idx="23">
                        <c:v>2023</c:v>
                      </c:pt>
                      <c:pt idx="24">
                        <c:v>2024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'Peak Volatility'!$B$4:$B$28</c15:sqref>
                        </c15:formulaRef>
                      </c:ext>
                    </c:extLst>
                    <c:numCache>
                      <c:formatCode>General</c:formatCode>
                      <c:ptCount val="25"/>
                      <c:pt idx="0">
                        <c:v>2000</c:v>
                      </c:pt>
                      <c:pt idx="1">
                        <c:v>2001</c:v>
                      </c:pt>
                      <c:pt idx="2">
                        <c:v>2002</c:v>
                      </c:pt>
                      <c:pt idx="3">
                        <c:v>2003</c:v>
                      </c:pt>
                      <c:pt idx="4">
                        <c:v>2004</c:v>
                      </c:pt>
                      <c:pt idx="5">
                        <c:v>2005</c:v>
                      </c:pt>
                      <c:pt idx="6">
                        <c:v>2006</c:v>
                      </c:pt>
                      <c:pt idx="7">
                        <c:v>2007</c:v>
                      </c:pt>
                      <c:pt idx="8">
                        <c:v>2008</c:v>
                      </c:pt>
                      <c:pt idx="9">
                        <c:v>2009</c:v>
                      </c:pt>
                      <c:pt idx="10">
                        <c:v>2010</c:v>
                      </c:pt>
                      <c:pt idx="11">
                        <c:v>2011</c:v>
                      </c:pt>
                      <c:pt idx="12">
                        <c:v>2012</c:v>
                      </c:pt>
                      <c:pt idx="13">
                        <c:v>2013</c:v>
                      </c:pt>
                      <c:pt idx="14">
                        <c:v>2014</c:v>
                      </c:pt>
                      <c:pt idx="15">
                        <c:v>2015</c:v>
                      </c:pt>
                      <c:pt idx="16">
                        <c:v>2016</c:v>
                      </c:pt>
                      <c:pt idx="17">
                        <c:v>2017</c:v>
                      </c:pt>
                      <c:pt idx="18">
                        <c:v>2018</c:v>
                      </c:pt>
                      <c:pt idx="19">
                        <c:v>2019</c:v>
                      </c:pt>
                      <c:pt idx="20">
                        <c:v>2020</c:v>
                      </c:pt>
                      <c:pt idx="21">
                        <c:v>2021</c:v>
                      </c:pt>
                      <c:pt idx="22">
                        <c:v>2022</c:v>
                      </c:pt>
                      <c:pt idx="23">
                        <c:v>2023</c:v>
                      </c:pt>
                      <c:pt idx="24">
                        <c:v>2024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0FC0-450F-9B22-A7D0C773EBEF}"/>
                  </c:ext>
                </c:extLst>
              </c15:ser>
            </c15:filteredLineSeries>
          </c:ext>
        </c:extLst>
      </c:lineChart>
      <c:catAx>
        <c:axId val="8270989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Calendar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097472"/>
        <c:crosses val="autoZero"/>
        <c:auto val="1"/>
        <c:lblAlgn val="ctr"/>
        <c:lblOffset val="100"/>
        <c:noMultiLvlLbl val="0"/>
      </c:catAx>
      <c:valAx>
        <c:axId val="827097472"/>
        <c:scaling>
          <c:orientation val="minMax"/>
          <c:min val="2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.0_);_(* \(#,##0.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098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2. Residuals of Trend Normalized</a:t>
            </a:r>
            <a:r>
              <a:rPr lang="en-US" baseline="0"/>
              <a:t> </a:t>
            </a:r>
            <a:r>
              <a:rPr lang="en-US"/>
              <a:t>Annual Peaks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4"/>
          <c:order val="0"/>
          <c:tx>
            <c:strRef>
              <c:f>'Peak Volatility'!$F$3</c:f>
              <c:strCache>
                <c:ptCount val="1"/>
                <c:pt idx="0">
                  <c:v>Zero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'Peak Volatility'!$B$15:$B$28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'Peak Volatility'!$F$15:$F$28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E37-4B8F-9AD7-0174F406AE31}"/>
            </c:ext>
          </c:extLst>
        </c:ser>
        <c:ser>
          <c:idx val="3"/>
          <c:order val="1"/>
          <c:tx>
            <c:strRef>
              <c:f>'Peak Volatility'!$E$3</c:f>
              <c:strCache>
                <c:ptCount val="1"/>
                <c:pt idx="0">
                  <c:v>Residual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'Peak Volatility'!$B$15:$B$28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'Peak Volatility'!$E$15:$E$28</c:f>
              <c:numCache>
                <c:formatCode>_(* #,##0.0_);_(* \(#,##0.0\);_(* "-"??_);_(@_)</c:formatCode>
                <c:ptCount val="14"/>
                <c:pt idx="0">
                  <c:v>145.52815124567132</c:v>
                </c:pt>
                <c:pt idx="1">
                  <c:v>124.11167850310449</c:v>
                </c:pt>
                <c:pt idx="2">
                  <c:v>34.695205760544923</c:v>
                </c:pt>
                <c:pt idx="3">
                  <c:v>-77.721266982021916</c:v>
                </c:pt>
                <c:pt idx="4">
                  <c:v>-11.137739724581479</c:v>
                </c:pt>
                <c:pt idx="5">
                  <c:v>12.445787532851682</c:v>
                </c:pt>
                <c:pt idx="6">
                  <c:v>25.53421692412212</c:v>
                </c:pt>
                <c:pt idx="7">
                  <c:v>-336.38715795227472</c:v>
                </c:pt>
                <c:pt idx="8">
                  <c:v>-158.80363069483428</c:v>
                </c:pt>
                <c:pt idx="9">
                  <c:v>-63.220103437401121</c:v>
                </c:pt>
                <c:pt idx="10">
                  <c:v>-31.636576179960684</c:v>
                </c:pt>
                <c:pt idx="11">
                  <c:v>-98.053048922527523</c:v>
                </c:pt>
                <c:pt idx="12">
                  <c:v>192.53047833491291</c:v>
                </c:pt>
                <c:pt idx="13">
                  <c:v>242.11400559234607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E37-4B8F-9AD7-0174F406AE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28310240"/>
        <c:axId val="928312640"/>
        <c:extLst/>
      </c:lineChart>
      <c:catAx>
        <c:axId val="9283102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kern="1200" baseline="0">
                    <a:solidFill>
                      <a:sysClr val="windowText" lastClr="000000"/>
                    </a:solidFill>
                  </a:rPr>
                  <a:t>Calendar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8312640"/>
        <c:crosses val="autoZero"/>
        <c:auto val="1"/>
        <c:lblAlgn val="ctr"/>
        <c:lblOffset val="100"/>
        <c:noMultiLvlLbl val="0"/>
      </c:catAx>
      <c:valAx>
        <c:axId val="928312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8310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</cx:chartData>
  <cx:chart>
    <cx:title pos="t" align="ctr" overlay="0">
      <cx:tx>
        <cx:txData>
          <cx:v>3. Histogram of Residuals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ysClr val="windowText" lastClr="000000"/>
              </a:solidFill>
              <a:latin typeface="+mn-lt"/>
            </a:defRPr>
          </a:pPr>
          <a:r>
            <a:rPr lang="en-US" sz="1400" b="0" i="0" u="none" strike="noStrike" baseline="0">
              <a:solidFill>
                <a:sysClr val="windowText" lastClr="000000"/>
              </a:solidFill>
              <a:latin typeface="+mn-lt"/>
            </a:rPr>
            <a:t>3. Histogram of Residuals</a:t>
          </a:r>
        </a:p>
      </cx:txPr>
    </cx:title>
    <cx:plotArea>
      <cx:plotAreaRegion>
        <cx:series layoutId="clusteredColumn" uniqueId="{B949076C-72A7-4575-B8B4-B10055EF5FBE}">
          <cx:dataId val="0"/>
          <cx:layoutPr>
            <cx:binning intervalClosed="r">
              <cx:binSize val="100"/>
            </cx:binning>
          </cx:layoutPr>
        </cx:series>
      </cx:plotAreaRegion>
      <cx:axis id="0">
        <cx:catScaling gapWidth="0.0299999993"/>
        <cx:title>
          <cx:tx>
            <cx:txData>
              <cx:v>MW (Residual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 sz="1000">
                  <a:solidFill>
                    <a:sysClr val="windowText" lastClr="000000"/>
                  </a:solidFill>
                  <a:latin typeface="+mn-lt"/>
                </a:defRPr>
              </a:pPr>
              <a:r>
                <a:rPr lang="en-US" sz="1000" b="0" i="0" u="none" strike="noStrike" baseline="0">
                  <a:solidFill>
                    <a:sysClr val="windowText" lastClr="000000"/>
                  </a:solidFill>
                  <a:latin typeface="+mn-lt"/>
                </a:rPr>
                <a:t>MW (Residual</a:t>
              </a:r>
            </a:p>
          </cx:txPr>
        </cx:title>
        <cx:tickLabels/>
        <cx:numFmt formatCode="#,##0" sourceLinked="0"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ysClr val="windowText" lastClr="000000"/>
                </a:solidFill>
                <a:latin typeface="+mn-lt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>
              <a:solidFill>
                <a:sysClr val="windowText" lastClr="000000"/>
              </a:solidFill>
              <a:latin typeface="+mn-lt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ysClr val="windowText" lastClr="000000"/>
                </a:solidFill>
                <a:latin typeface="+mn-lt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>
              <a:solidFill>
                <a:sysClr val="windowText" lastClr="000000"/>
              </a:solidFill>
              <a:latin typeface="+mn-lt"/>
            </a:endParaRPr>
          </a:p>
        </cx:txPr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107041</xdr:colOff>
      <xdr:row>1</xdr:row>
      <xdr:rowOff>130401</xdr:rowOff>
    </xdr:from>
    <xdr:to>
      <xdr:col>16</xdr:col>
      <xdr:colOff>489856</xdr:colOff>
      <xdr:row>17</xdr:row>
      <xdr:rowOff>54428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0FB0316-C20B-A9F8-C938-581EF376A08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65539</xdr:colOff>
      <xdr:row>18</xdr:row>
      <xdr:rowOff>146730</xdr:rowOff>
    </xdr:from>
    <xdr:to>
      <xdr:col>16</xdr:col>
      <xdr:colOff>394605</xdr:colOff>
      <xdr:row>34</xdr:row>
      <xdr:rowOff>136072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F15BE13-DC3C-178F-DE54-EE9A0DE8D3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39598</xdr:colOff>
      <xdr:row>1</xdr:row>
      <xdr:rowOff>116518</xdr:rowOff>
    </xdr:from>
    <xdr:to>
      <xdr:col>24</xdr:col>
      <xdr:colOff>503463</xdr:colOff>
      <xdr:row>17</xdr:row>
      <xdr:rowOff>68036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76B3783C-BB96-9FC5-FC67-2EDEA833920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326848" y="297493"/>
              <a:ext cx="5264465" cy="311381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17</xdr:col>
      <xdr:colOff>23389</xdr:colOff>
      <xdr:row>18</xdr:row>
      <xdr:rowOff>109785</xdr:rowOff>
    </xdr:from>
    <xdr:to>
      <xdr:col>24</xdr:col>
      <xdr:colOff>545193</xdr:colOff>
      <xdr:row>34</xdr:row>
      <xdr:rowOff>130629</xdr:rowOff>
    </xdr:to>
    <xdr:grpSp>
      <xdr:nvGrpSpPr>
        <xdr:cNvPr id="8" name="Group 7">
          <a:extLst>
            <a:ext uri="{FF2B5EF4-FFF2-40B4-BE49-F238E27FC236}">
              <a16:creationId xmlns:a16="http://schemas.microsoft.com/office/drawing/2014/main" id="{84A54EE4-38E6-9E9B-79CF-7A7C6B873F8A}"/>
            </a:ext>
          </a:extLst>
        </xdr:cNvPr>
        <xdr:cNvGrpSpPr/>
      </xdr:nvGrpSpPr>
      <xdr:grpSpPr>
        <a:xfrm>
          <a:off x="12269818" y="3565999"/>
          <a:ext cx="5284304" cy="2851130"/>
          <a:chOff x="4354348" y="9155497"/>
          <a:chExt cx="5369148" cy="3048984"/>
        </a:xfrm>
      </xdr:grpSpPr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67FE2D68-5D70-57BA-B01F-0F881FA9DA4D}"/>
              </a:ext>
            </a:extLst>
          </xdr:cNvPr>
          <xdr:cNvSpPr txBox="1"/>
        </xdr:nvSpPr>
        <xdr:spPr>
          <a:xfrm>
            <a:off x="4355225" y="9155497"/>
            <a:ext cx="5363670" cy="629121"/>
          </a:xfrm>
          <a:prstGeom prst="rect">
            <a:avLst/>
          </a:prstGeom>
          <a:solidFill>
            <a:sysClr val="window" lastClr="FFFFFF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n-US" sz="1400" b="0"/>
              <a:t>4. Distribution Density Curve with 95% Confidence Interval</a:t>
            </a:r>
          </a:p>
        </xdr:txBody>
      </xdr:sp>
      <xdr:pic>
        <xdr:nvPicPr>
          <xdr:cNvPr id="5" name="Picture 4">
            <a:extLst>
              <a:ext uri="{FF2B5EF4-FFF2-40B4-BE49-F238E27FC236}">
                <a16:creationId xmlns:a16="http://schemas.microsoft.com/office/drawing/2014/main" id="{DC9A072D-EE77-9947-77E5-768A33F8D795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 bwMode="auto">
          <a:xfrm>
            <a:off x="4354348" y="9600992"/>
            <a:ext cx="5369148" cy="260348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GH_excel_theme">
  <a:themeElements>
    <a:clrScheme name="Guidehouse">
      <a:dk1>
        <a:srgbClr val="000000"/>
      </a:dk1>
      <a:lt1>
        <a:srgbClr val="FFFFFF"/>
      </a:lt1>
      <a:dk2>
        <a:srgbClr val="565656"/>
      </a:dk2>
      <a:lt2>
        <a:srgbClr val="E0E0E0"/>
      </a:lt2>
      <a:accent1>
        <a:srgbClr val="93D500"/>
      </a:accent1>
      <a:accent2>
        <a:srgbClr val="68952D"/>
      </a:accent2>
      <a:accent3>
        <a:srgbClr val="FADC33"/>
      </a:accent3>
      <a:accent4>
        <a:srgbClr val="FF7714"/>
      </a:accent4>
      <a:accent5>
        <a:srgbClr val="F9B723"/>
      </a:accent5>
      <a:accent6>
        <a:srgbClr val="1F55C9"/>
      </a:accent6>
      <a:hlink>
        <a:srgbClr val="1F55C9"/>
      </a:hlink>
      <a:folHlink>
        <a:srgbClr val="008AE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0BAB77-95DB-44D5-AD1B-67FAC62C1A8A}">
  <dimension ref="B2:AD28"/>
  <sheetViews>
    <sheetView tabSelected="1" workbookViewId="0">
      <selection activeCell="Z28" sqref="Z28"/>
    </sheetView>
  </sheetViews>
  <sheetFormatPr defaultRowHeight="14.25" x14ac:dyDescent="0.2"/>
  <cols>
    <col min="1" max="1" width="3.125" customWidth="1"/>
    <col min="3" max="15" width="6.75" customWidth="1"/>
    <col min="17" max="17" width="7.875" customWidth="1"/>
    <col min="18" max="30" width="7.625" customWidth="1"/>
  </cols>
  <sheetData>
    <row r="2" spans="2:30" s="5" customFormat="1" ht="38.1" customHeight="1" x14ac:dyDescent="0.2">
      <c r="B2" s="15" t="s">
        <v>16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Q2" s="15" t="s">
        <v>17</v>
      </c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</row>
    <row r="3" spans="2:30" ht="30" x14ac:dyDescent="0.25">
      <c r="B3" s="7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8</v>
      </c>
      <c r="K3" s="1" t="s">
        <v>9</v>
      </c>
      <c r="L3" s="1" t="s">
        <v>10</v>
      </c>
      <c r="M3" s="1" t="s">
        <v>11</v>
      </c>
      <c r="N3" s="1" t="s">
        <v>12</v>
      </c>
      <c r="O3" s="1" t="s">
        <v>13</v>
      </c>
      <c r="Q3" s="6" t="s">
        <v>0</v>
      </c>
      <c r="R3" s="1" t="s">
        <v>1</v>
      </c>
      <c r="S3" s="1" t="s">
        <v>2</v>
      </c>
      <c r="T3" s="1" t="s">
        <v>3</v>
      </c>
      <c r="U3" s="1" t="s">
        <v>4</v>
      </c>
      <c r="V3" s="1" t="s">
        <v>5</v>
      </c>
      <c r="W3" s="1" t="s">
        <v>6</v>
      </c>
      <c r="X3" s="1" t="s">
        <v>7</v>
      </c>
      <c r="Y3" s="1" t="s">
        <v>8</v>
      </c>
      <c r="Z3" s="1" t="s">
        <v>9</v>
      </c>
      <c r="AA3" s="1" t="s">
        <v>10</v>
      </c>
      <c r="AB3" s="1" t="s">
        <v>11</v>
      </c>
      <c r="AC3" s="1" t="s">
        <v>12</v>
      </c>
      <c r="AD3" s="1" t="s">
        <v>13</v>
      </c>
    </row>
    <row r="4" spans="2:30" x14ac:dyDescent="0.2">
      <c r="B4" s="8">
        <v>2000</v>
      </c>
      <c r="C4">
        <v>339</v>
      </c>
      <c r="D4">
        <v>345</v>
      </c>
      <c r="E4">
        <v>366</v>
      </c>
      <c r="F4">
        <v>443</v>
      </c>
      <c r="G4">
        <v>492</v>
      </c>
      <c r="H4">
        <v>517</v>
      </c>
      <c r="I4">
        <v>560</v>
      </c>
      <c r="J4">
        <v>557</v>
      </c>
      <c r="K4">
        <v>516</v>
      </c>
      <c r="L4">
        <v>530</v>
      </c>
      <c r="M4">
        <v>443</v>
      </c>
      <c r="N4">
        <v>424</v>
      </c>
      <c r="O4">
        <f>SUM(C4:N4)</f>
        <v>5532</v>
      </c>
      <c r="Q4">
        <v>2000</v>
      </c>
    </row>
    <row r="5" spans="2:30" x14ac:dyDescent="0.2">
      <c r="B5" s="8">
        <v>2001</v>
      </c>
      <c r="C5">
        <v>388</v>
      </c>
      <c r="D5">
        <v>342</v>
      </c>
      <c r="E5">
        <v>448</v>
      </c>
      <c r="F5">
        <v>464</v>
      </c>
      <c r="G5">
        <v>555</v>
      </c>
      <c r="H5">
        <v>540</v>
      </c>
      <c r="I5">
        <v>563</v>
      </c>
      <c r="J5">
        <v>569</v>
      </c>
      <c r="K5">
        <v>544</v>
      </c>
      <c r="L5">
        <v>535</v>
      </c>
      <c r="M5">
        <v>437</v>
      </c>
      <c r="N5">
        <v>421</v>
      </c>
      <c r="O5">
        <f t="shared" ref="O5:O27" si="0">SUM(C5:N5)</f>
        <v>5806</v>
      </c>
      <c r="Q5">
        <v>2001</v>
      </c>
    </row>
    <row r="6" spans="2:30" x14ac:dyDescent="0.2">
      <c r="B6" s="8">
        <v>2002</v>
      </c>
      <c r="C6">
        <v>410</v>
      </c>
      <c r="D6">
        <v>359</v>
      </c>
      <c r="E6">
        <v>445</v>
      </c>
      <c r="F6">
        <v>435</v>
      </c>
      <c r="G6">
        <v>503</v>
      </c>
      <c r="H6">
        <v>548</v>
      </c>
      <c r="I6">
        <v>562</v>
      </c>
      <c r="J6">
        <v>566</v>
      </c>
      <c r="K6">
        <v>549</v>
      </c>
      <c r="L6">
        <v>530</v>
      </c>
      <c r="M6">
        <v>483</v>
      </c>
      <c r="N6">
        <v>429</v>
      </c>
      <c r="O6">
        <f t="shared" si="0"/>
        <v>5819</v>
      </c>
      <c r="Q6">
        <v>2002</v>
      </c>
    </row>
    <row r="7" spans="2:30" x14ac:dyDescent="0.2">
      <c r="B7" s="8">
        <v>2003</v>
      </c>
      <c r="C7">
        <v>405</v>
      </c>
      <c r="D7">
        <v>370</v>
      </c>
      <c r="E7">
        <v>465</v>
      </c>
      <c r="F7">
        <v>446</v>
      </c>
      <c r="G7">
        <v>517</v>
      </c>
      <c r="H7">
        <v>517</v>
      </c>
      <c r="I7">
        <v>542</v>
      </c>
      <c r="J7">
        <v>543</v>
      </c>
      <c r="K7">
        <v>560</v>
      </c>
      <c r="L7">
        <v>532</v>
      </c>
      <c r="M7">
        <v>453</v>
      </c>
      <c r="N7">
        <v>410</v>
      </c>
      <c r="O7">
        <f t="shared" si="0"/>
        <v>5760</v>
      </c>
      <c r="Q7">
        <v>2003</v>
      </c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spans="2:30" x14ac:dyDescent="0.2">
      <c r="B8" s="8">
        <v>2004</v>
      </c>
      <c r="C8">
        <v>351</v>
      </c>
      <c r="D8">
        <v>348</v>
      </c>
      <c r="E8">
        <v>397</v>
      </c>
      <c r="F8">
        <v>421</v>
      </c>
      <c r="G8">
        <v>457</v>
      </c>
      <c r="H8">
        <v>541</v>
      </c>
      <c r="I8">
        <v>553</v>
      </c>
      <c r="J8">
        <v>593</v>
      </c>
      <c r="K8">
        <v>558</v>
      </c>
      <c r="L8">
        <v>538</v>
      </c>
      <c r="M8">
        <v>442</v>
      </c>
      <c r="N8">
        <v>423</v>
      </c>
      <c r="O8">
        <f t="shared" si="0"/>
        <v>5622</v>
      </c>
      <c r="Q8">
        <v>2004</v>
      </c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spans="2:30" x14ac:dyDescent="0.2">
      <c r="B9" s="8">
        <v>2005</v>
      </c>
      <c r="C9">
        <v>353</v>
      </c>
      <c r="D9">
        <v>295</v>
      </c>
      <c r="E9">
        <v>463</v>
      </c>
      <c r="F9">
        <v>503</v>
      </c>
      <c r="G9">
        <v>529</v>
      </c>
      <c r="H9">
        <v>571</v>
      </c>
      <c r="I9">
        <v>590</v>
      </c>
      <c r="J9">
        <v>583</v>
      </c>
      <c r="K9">
        <v>571</v>
      </c>
      <c r="L9">
        <v>529</v>
      </c>
      <c r="M9">
        <v>468</v>
      </c>
      <c r="N9">
        <v>366</v>
      </c>
      <c r="O9">
        <f t="shared" si="0"/>
        <v>5821</v>
      </c>
      <c r="Q9">
        <v>2005</v>
      </c>
      <c r="R9" s="2">
        <f t="shared" ref="R9:R22" si="1">_xlfn.STDEV.P(C4:C14)</f>
        <v>30.260849430649873</v>
      </c>
      <c r="S9" s="2">
        <f t="shared" ref="S9:S22" si="2">_xlfn.STDEV.P(D4:D14)</f>
        <v>33.159270047494182</v>
      </c>
      <c r="T9" s="2">
        <f t="shared" ref="T9:T22" si="3">_xlfn.STDEV.P(E4:E14)</f>
        <v>37.473296277273199</v>
      </c>
      <c r="U9" s="2">
        <f t="shared" ref="U9:U22" si="4">_xlfn.STDEV.P(F4:F14)</f>
        <v>23.761556561974931</v>
      </c>
      <c r="V9" s="2">
        <f t="shared" ref="V9:V22" si="5">_xlfn.STDEV.P(G4:G14)</f>
        <v>31.565490100571164</v>
      </c>
      <c r="W9" s="2">
        <f t="shared" ref="W9:W22" si="6">_xlfn.STDEV.P(H4:H14)</f>
        <v>17.364826232434481</v>
      </c>
      <c r="X9" s="2">
        <f t="shared" ref="X9:X22" si="7">_xlfn.STDEV.P(I4:I14)</f>
        <v>21.800750612598808</v>
      </c>
      <c r="Y9" s="2">
        <f t="shared" ref="Y9:Y22" si="8">_xlfn.STDEV.P(J4:J14)</f>
        <v>21.908902300206645</v>
      </c>
      <c r="Z9" s="2">
        <f t="shared" ref="Z9:Z22" si="9">_xlfn.STDEV.P(K4:K14)</f>
        <v>18.118070063059072</v>
      </c>
      <c r="AA9" s="2">
        <f t="shared" ref="AA9:AA22" si="10">_xlfn.STDEV.P(L4:L14)</f>
        <v>24.131526651092688</v>
      </c>
      <c r="AB9" s="2">
        <f t="shared" ref="AB9:AB22" si="11">_xlfn.STDEV.P(M4:M14)</f>
        <v>19.298010859684368</v>
      </c>
      <c r="AC9" s="2">
        <f t="shared" ref="AC9:AC22" si="12">_xlfn.STDEV.P(N4:N14)</f>
        <v>28.072220909234442</v>
      </c>
      <c r="AD9" s="2">
        <f t="shared" ref="AD9:AD22" si="13">_xlfn.STDEV.P(O4:O14)</f>
        <v>151.68633360211754</v>
      </c>
    </row>
    <row r="10" spans="2:30" x14ac:dyDescent="0.2">
      <c r="B10" s="8">
        <v>2006</v>
      </c>
      <c r="C10">
        <v>332</v>
      </c>
      <c r="D10">
        <v>329</v>
      </c>
      <c r="E10">
        <v>430</v>
      </c>
      <c r="F10">
        <v>432</v>
      </c>
      <c r="G10">
        <v>541</v>
      </c>
      <c r="H10">
        <v>549</v>
      </c>
      <c r="I10">
        <v>541</v>
      </c>
      <c r="J10">
        <v>548</v>
      </c>
      <c r="K10">
        <v>571</v>
      </c>
      <c r="L10">
        <v>568</v>
      </c>
      <c r="M10">
        <v>492</v>
      </c>
      <c r="N10">
        <v>436</v>
      </c>
      <c r="O10">
        <f t="shared" si="0"/>
        <v>5769</v>
      </c>
      <c r="Q10">
        <v>2006</v>
      </c>
      <c r="R10" s="2">
        <f t="shared" si="1"/>
        <v>27.826796051870524</v>
      </c>
      <c r="S10" s="2">
        <f t="shared" si="2"/>
        <v>33.002128656614993</v>
      </c>
      <c r="T10" s="2">
        <f t="shared" si="3"/>
        <v>32.90858864508732</v>
      </c>
      <c r="U10" s="2">
        <f t="shared" si="4"/>
        <v>23.863593073553805</v>
      </c>
      <c r="V10" s="2">
        <f t="shared" si="5"/>
        <v>35.144800821649113</v>
      </c>
      <c r="W10" s="2">
        <f t="shared" si="6"/>
        <v>16.554942334616552</v>
      </c>
      <c r="X10" s="2">
        <f t="shared" si="7"/>
        <v>23.155957054447956</v>
      </c>
      <c r="Y10" s="2">
        <f t="shared" si="8"/>
        <v>21.827649460987221</v>
      </c>
      <c r="Z10" s="2">
        <f t="shared" si="9"/>
        <v>15.429391293971364</v>
      </c>
      <c r="AA10" s="2">
        <f t="shared" si="10"/>
        <v>23.990356189157438</v>
      </c>
      <c r="AB10" s="2">
        <f t="shared" si="11"/>
        <v>18.718003001485933</v>
      </c>
      <c r="AC10" s="2">
        <f t="shared" si="12"/>
        <v>28.028615837838373</v>
      </c>
      <c r="AD10" s="2">
        <f t="shared" si="13"/>
        <v>137.76282169483287</v>
      </c>
    </row>
    <row r="11" spans="2:30" x14ac:dyDescent="0.2">
      <c r="B11" s="8">
        <v>2007</v>
      </c>
      <c r="C11">
        <v>385</v>
      </c>
      <c r="D11">
        <v>397</v>
      </c>
      <c r="E11">
        <v>473</v>
      </c>
      <c r="F11">
        <v>461</v>
      </c>
      <c r="G11">
        <v>576</v>
      </c>
      <c r="H11">
        <v>574</v>
      </c>
      <c r="I11">
        <v>582</v>
      </c>
      <c r="J11">
        <v>573</v>
      </c>
      <c r="K11">
        <v>544</v>
      </c>
      <c r="L11">
        <v>542</v>
      </c>
      <c r="M11">
        <v>451</v>
      </c>
      <c r="N11">
        <v>403</v>
      </c>
      <c r="O11">
        <f t="shared" si="0"/>
        <v>5961</v>
      </c>
      <c r="Q11">
        <v>2007</v>
      </c>
      <c r="R11" s="2">
        <f t="shared" si="1"/>
        <v>27.82679605187052</v>
      </c>
      <c r="S11" s="2">
        <f t="shared" si="2"/>
        <v>32.985095557321337</v>
      </c>
      <c r="T11" s="2">
        <f t="shared" si="3"/>
        <v>32.85580819629012</v>
      </c>
      <c r="U11" s="2">
        <f t="shared" si="4"/>
        <v>24.466877593464062</v>
      </c>
      <c r="V11" s="2">
        <f t="shared" si="5"/>
        <v>33.092157818596675</v>
      </c>
      <c r="W11" s="2">
        <f t="shared" si="6"/>
        <v>28.284563438837449</v>
      </c>
      <c r="X11" s="2">
        <f t="shared" si="7"/>
        <v>23.988978185411842</v>
      </c>
      <c r="Y11" s="2">
        <f t="shared" si="8"/>
        <v>21.695488353020149</v>
      </c>
      <c r="Z11" s="2">
        <f t="shared" si="9"/>
        <v>20.337239384565542</v>
      </c>
      <c r="AA11" s="2">
        <f t="shared" si="10"/>
        <v>27.383109953834712</v>
      </c>
      <c r="AB11" s="2">
        <f t="shared" si="11"/>
        <v>25.438956265298476</v>
      </c>
      <c r="AC11" s="2">
        <f t="shared" si="12"/>
        <v>30.514865636168029</v>
      </c>
      <c r="AD11" s="2">
        <f t="shared" si="13"/>
        <v>170.72117328633979</v>
      </c>
    </row>
    <row r="12" spans="2:30" x14ac:dyDescent="0.2">
      <c r="B12" s="8">
        <v>2008</v>
      </c>
      <c r="C12">
        <v>355</v>
      </c>
      <c r="D12">
        <v>343</v>
      </c>
      <c r="E12">
        <v>402</v>
      </c>
      <c r="F12">
        <v>423</v>
      </c>
      <c r="G12">
        <v>523</v>
      </c>
      <c r="H12">
        <v>542</v>
      </c>
      <c r="I12">
        <v>578</v>
      </c>
      <c r="J12">
        <v>603</v>
      </c>
      <c r="K12">
        <v>532</v>
      </c>
      <c r="L12">
        <v>520</v>
      </c>
      <c r="M12">
        <v>456</v>
      </c>
      <c r="N12">
        <v>408</v>
      </c>
      <c r="O12">
        <f t="shared" si="0"/>
        <v>5685</v>
      </c>
      <c r="Q12">
        <v>2008</v>
      </c>
      <c r="R12" s="2">
        <f t="shared" si="1"/>
        <v>29.016666627108641</v>
      </c>
      <c r="S12" s="2">
        <f t="shared" si="2"/>
        <v>33.22873395617983</v>
      </c>
      <c r="T12" s="2">
        <f t="shared" si="3"/>
        <v>33.238432400306607</v>
      </c>
      <c r="U12" s="2">
        <f t="shared" si="4"/>
        <v>25.567606054123317</v>
      </c>
      <c r="V12" s="2">
        <f t="shared" si="5"/>
        <v>32.91436421838992</v>
      </c>
      <c r="W12" s="2">
        <f t="shared" si="6"/>
        <v>30.254294142312869</v>
      </c>
      <c r="X12" s="2">
        <f t="shared" si="7"/>
        <v>24.092109747095954</v>
      </c>
      <c r="Y12" s="2">
        <f t="shared" si="8"/>
        <v>21.705771026797656</v>
      </c>
      <c r="Z12" s="2">
        <f t="shared" si="9"/>
        <v>21.613815600059802</v>
      </c>
      <c r="AA12" s="2">
        <f t="shared" si="10"/>
        <v>28.823200021929075</v>
      </c>
      <c r="AB12" s="2">
        <f t="shared" si="11"/>
        <v>25.187560881127332</v>
      </c>
      <c r="AC12" s="2">
        <f t="shared" si="12"/>
        <v>35.417696468580445</v>
      </c>
      <c r="AD12" s="2">
        <f t="shared" si="13"/>
        <v>179.82176667076499</v>
      </c>
    </row>
    <row r="13" spans="2:30" x14ac:dyDescent="0.2">
      <c r="B13" s="8">
        <v>2009</v>
      </c>
      <c r="C13">
        <v>420</v>
      </c>
      <c r="D13">
        <v>361</v>
      </c>
      <c r="E13">
        <v>398</v>
      </c>
      <c r="F13">
        <v>448</v>
      </c>
      <c r="G13">
        <v>493</v>
      </c>
      <c r="H13">
        <v>556</v>
      </c>
      <c r="I13">
        <v>620</v>
      </c>
      <c r="J13">
        <v>610</v>
      </c>
      <c r="K13">
        <v>583</v>
      </c>
      <c r="L13">
        <v>610</v>
      </c>
      <c r="M13">
        <v>492</v>
      </c>
      <c r="N13">
        <v>479</v>
      </c>
      <c r="O13">
        <f t="shared" si="0"/>
        <v>6070</v>
      </c>
      <c r="Q13">
        <v>2009</v>
      </c>
      <c r="R13" s="2">
        <f t="shared" si="1"/>
        <v>40.01921026310545</v>
      </c>
      <c r="S13" s="2">
        <f t="shared" si="2"/>
        <v>35.85093103670178</v>
      </c>
      <c r="T13" s="2">
        <f t="shared" si="3"/>
        <v>34.23013992578533</v>
      </c>
      <c r="U13" s="2">
        <f t="shared" si="4"/>
        <v>32.848009613022064</v>
      </c>
      <c r="V13" s="2">
        <f t="shared" si="5"/>
        <v>32.924908303241473</v>
      </c>
      <c r="W13" s="2">
        <f t="shared" si="6"/>
        <v>32.649149179553831</v>
      </c>
      <c r="X13" s="2">
        <f t="shared" si="7"/>
        <v>27.445212140216508</v>
      </c>
      <c r="Y13" s="2">
        <f t="shared" si="8"/>
        <v>18.498603923200207</v>
      </c>
      <c r="Z13" s="2">
        <f t="shared" si="9"/>
        <v>21.808331109581129</v>
      </c>
      <c r="AA13" s="2">
        <f t="shared" si="10"/>
        <v>31.15676173245372</v>
      </c>
      <c r="AB13" s="2">
        <f t="shared" si="11"/>
        <v>25.057289729638384</v>
      </c>
      <c r="AC13" s="2">
        <f t="shared" si="12"/>
        <v>35.923702435776505</v>
      </c>
      <c r="AD13" s="2">
        <f t="shared" si="13"/>
        <v>216.83249428651692</v>
      </c>
    </row>
    <row r="14" spans="2:30" x14ac:dyDescent="0.2">
      <c r="B14" s="8">
        <v>2010</v>
      </c>
      <c r="C14">
        <v>408</v>
      </c>
      <c r="D14">
        <v>428</v>
      </c>
      <c r="E14">
        <v>493</v>
      </c>
      <c r="F14">
        <v>480</v>
      </c>
      <c r="G14">
        <v>537</v>
      </c>
      <c r="H14">
        <v>539</v>
      </c>
      <c r="I14">
        <v>568</v>
      </c>
      <c r="J14">
        <v>602</v>
      </c>
      <c r="K14">
        <v>554</v>
      </c>
      <c r="L14">
        <v>548</v>
      </c>
      <c r="M14">
        <v>447</v>
      </c>
      <c r="N14">
        <v>381</v>
      </c>
      <c r="O14">
        <f t="shared" si="0"/>
        <v>5985</v>
      </c>
      <c r="Q14">
        <v>2010</v>
      </c>
      <c r="R14" s="2">
        <f t="shared" si="1"/>
        <v>40.341312417958164</v>
      </c>
      <c r="S14" s="2">
        <f t="shared" si="2"/>
        <v>36.772699179672379</v>
      </c>
      <c r="T14" s="2">
        <f t="shared" si="3"/>
        <v>31.857897291483482</v>
      </c>
      <c r="U14" s="2">
        <f t="shared" si="4"/>
        <v>31.554491762873049</v>
      </c>
      <c r="V14" s="2">
        <f t="shared" si="5"/>
        <v>30.734533838142621</v>
      </c>
      <c r="W14" s="2">
        <f t="shared" si="6"/>
        <v>32.389162558480415</v>
      </c>
      <c r="X14" s="2">
        <f t="shared" si="7"/>
        <v>26.496530257799407</v>
      </c>
      <c r="Y14" s="2">
        <f t="shared" si="8"/>
        <v>18.528066715077081</v>
      </c>
      <c r="Z14" s="2">
        <f t="shared" si="9"/>
        <v>22.712722615200523</v>
      </c>
      <c r="AA14" s="2">
        <f t="shared" si="10"/>
        <v>33.440461462275266</v>
      </c>
      <c r="AB14" s="2">
        <f t="shared" si="11"/>
        <v>23.333372687884953</v>
      </c>
      <c r="AC14" s="2">
        <f t="shared" si="12"/>
        <v>37.983902636566086</v>
      </c>
      <c r="AD14" s="2">
        <f t="shared" si="13"/>
        <v>213.38275081905624</v>
      </c>
    </row>
    <row r="15" spans="2:30" x14ac:dyDescent="0.2">
      <c r="B15" s="8">
        <v>2011</v>
      </c>
      <c r="C15">
        <v>386</v>
      </c>
      <c r="D15">
        <v>362</v>
      </c>
      <c r="E15">
        <v>399</v>
      </c>
      <c r="F15">
        <v>440</v>
      </c>
      <c r="G15">
        <v>461</v>
      </c>
      <c r="H15">
        <v>523</v>
      </c>
      <c r="I15">
        <v>541</v>
      </c>
      <c r="J15">
        <v>558</v>
      </c>
      <c r="K15">
        <v>533</v>
      </c>
      <c r="L15">
        <v>533</v>
      </c>
      <c r="M15">
        <v>472</v>
      </c>
      <c r="N15">
        <v>422</v>
      </c>
      <c r="O15">
        <f t="shared" si="0"/>
        <v>5630</v>
      </c>
      <c r="Q15">
        <v>2011</v>
      </c>
      <c r="R15" s="2">
        <f t="shared" si="1"/>
        <v>38.843402494572636</v>
      </c>
      <c r="S15" s="2">
        <f t="shared" si="2"/>
        <v>29.572994158033346</v>
      </c>
      <c r="T15" s="2">
        <f t="shared" si="3"/>
        <v>31.07788137476237</v>
      </c>
      <c r="U15" s="2">
        <f t="shared" si="4"/>
        <v>29.85502158849641</v>
      </c>
      <c r="V15" s="2">
        <f t="shared" si="5"/>
        <v>30.749319686084515</v>
      </c>
      <c r="W15" s="2">
        <f t="shared" si="6"/>
        <v>32.41619837913403</v>
      </c>
      <c r="X15" s="2">
        <f t="shared" si="7"/>
        <v>26.390268679794364</v>
      </c>
      <c r="Y15" s="2">
        <f t="shared" si="8"/>
        <v>18.53876884836809</v>
      </c>
      <c r="Z15" s="2">
        <f t="shared" si="9"/>
        <v>22.643846882826526</v>
      </c>
      <c r="AA15" s="2">
        <f t="shared" si="10"/>
        <v>31.548205276978074</v>
      </c>
      <c r="AB15" s="2">
        <f t="shared" si="11"/>
        <v>23.956227299937716</v>
      </c>
      <c r="AC15" s="2">
        <f t="shared" si="12"/>
        <v>35.427962062017741</v>
      </c>
      <c r="AD15" s="2">
        <f t="shared" si="13"/>
        <v>213.74573602629243</v>
      </c>
    </row>
    <row r="16" spans="2:30" x14ac:dyDescent="0.2">
      <c r="B16" s="8">
        <v>2012</v>
      </c>
      <c r="C16">
        <v>388</v>
      </c>
      <c r="D16">
        <v>376</v>
      </c>
      <c r="E16">
        <v>427</v>
      </c>
      <c r="F16">
        <v>473</v>
      </c>
      <c r="G16">
        <v>517</v>
      </c>
      <c r="H16">
        <v>626</v>
      </c>
      <c r="I16">
        <v>590</v>
      </c>
      <c r="J16">
        <v>581</v>
      </c>
      <c r="K16">
        <v>603</v>
      </c>
      <c r="L16">
        <v>592</v>
      </c>
      <c r="M16">
        <v>532</v>
      </c>
      <c r="N16">
        <v>458</v>
      </c>
      <c r="O16">
        <f t="shared" si="0"/>
        <v>6163</v>
      </c>
      <c r="Q16">
        <v>2012</v>
      </c>
      <c r="R16" s="2">
        <f t="shared" si="1"/>
        <v>32.114722043026099</v>
      </c>
      <c r="S16" s="2">
        <f t="shared" si="2"/>
        <v>25.854328090123239</v>
      </c>
      <c r="T16" s="2">
        <f t="shared" si="3"/>
        <v>31.75265980919831</v>
      </c>
      <c r="U16" s="2">
        <f t="shared" si="4"/>
        <v>27.787564850676972</v>
      </c>
      <c r="V16" s="2">
        <f t="shared" si="5"/>
        <v>30.79927014268867</v>
      </c>
      <c r="W16" s="2">
        <f t="shared" si="6"/>
        <v>32.244417801207746</v>
      </c>
      <c r="X16" s="2">
        <f t="shared" si="7"/>
        <v>24.030627839908082</v>
      </c>
      <c r="Y16" s="2">
        <f t="shared" si="8"/>
        <v>17.416150953915931</v>
      </c>
      <c r="Z16" s="2">
        <f t="shared" si="9"/>
        <v>23.996605490261583</v>
      </c>
      <c r="AA16" s="2">
        <f t="shared" si="10"/>
        <v>31.548205276978074</v>
      </c>
      <c r="AB16" s="2">
        <f t="shared" si="11"/>
        <v>25.035842075507507</v>
      </c>
      <c r="AC16" s="2">
        <f t="shared" si="12"/>
        <v>36.15942660263579</v>
      </c>
      <c r="AD16" s="2">
        <f t="shared" si="13"/>
        <v>205.76235915332285</v>
      </c>
    </row>
    <row r="17" spans="2:30" x14ac:dyDescent="0.2">
      <c r="B17" s="8">
        <v>2013</v>
      </c>
      <c r="C17">
        <v>421</v>
      </c>
      <c r="D17">
        <v>375</v>
      </c>
      <c r="E17">
        <v>455</v>
      </c>
      <c r="F17">
        <v>484</v>
      </c>
      <c r="G17">
        <v>513</v>
      </c>
      <c r="H17">
        <v>516</v>
      </c>
      <c r="I17">
        <v>559</v>
      </c>
      <c r="J17">
        <v>593</v>
      </c>
      <c r="K17">
        <v>589</v>
      </c>
      <c r="L17">
        <v>589</v>
      </c>
      <c r="M17">
        <v>469</v>
      </c>
      <c r="N17">
        <v>482</v>
      </c>
      <c r="O17">
        <f t="shared" si="0"/>
        <v>6045</v>
      </c>
      <c r="Q17">
        <v>2013</v>
      </c>
      <c r="R17" s="2">
        <f t="shared" si="1"/>
        <v>31.568108187622752</v>
      </c>
      <c r="S17" s="2">
        <f t="shared" si="2"/>
        <v>29.377846266186182</v>
      </c>
      <c r="T17" s="2">
        <f t="shared" si="3"/>
        <v>29.690135267987667</v>
      </c>
      <c r="U17" s="2">
        <f t="shared" si="4"/>
        <v>27.714303971561314</v>
      </c>
      <c r="V17" s="2">
        <f t="shared" si="5"/>
        <v>28.412545244534627</v>
      </c>
      <c r="W17" s="2">
        <f t="shared" si="6"/>
        <v>32.513951233176634</v>
      </c>
      <c r="X17" s="2">
        <f t="shared" si="7"/>
        <v>24.73228558813809</v>
      </c>
      <c r="Y17" s="2">
        <f t="shared" si="8"/>
        <v>18.494582633216126</v>
      </c>
      <c r="Z17" s="2">
        <f t="shared" si="9"/>
        <v>23.412052107213519</v>
      </c>
      <c r="AA17" s="2">
        <f t="shared" si="10"/>
        <v>32.691647276527569</v>
      </c>
      <c r="AB17" s="2">
        <f t="shared" si="11"/>
        <v>23.002335490478544</v>
      </c>
      <c r="AC17" s="2">
        <f t="shared" si="12"/>
        <v>33.302520193517928</v>
      </c>
      <c r="AD17" s="2">
        <f t="shared" si="13"/>
        <v>213.06132758256621</v>
      </c>
    </row>
    <row r="18" spans="2:30" x14ac:dyDescent="0.2">
      <c r="B18" s="8">
        <v>2014</v>
      </c>
      <c r="C18">
        <v>479</v>
      </c>
      <c r="D18">
        <v>409</v>
      </c>
      <c r="E18">
        <v>476</v>
      </c>
      <c r="F18">
        <v>529</v>
      </c>
      <c r="G18">
        <v>511</v>
      </c>
      <c r="H18">
        <v>610</v>
      </c>
      <c r="I18">
        <v>627</v>
      </c>
      <c r="J18">
        <v>572</v>
      </c>
      <c r="K18">
        <v>553</v>
      </c>
      <c r="L18">
        <v>605</v>
      </c>
      <c r="M18">
        <v>489</v>
      </c>
      <c r="N18">
        <v>452</v>
      </c>
      <c r="O18">
        <f t="shared" si="0"/>
        <v>6312</v>
      </c>
      <c r="Q18">
        <v>2014</v>
      </c>
      <c r="R18" s="2">
        <f t="shared" si="1"/>
        <v>25.173447903273857</v>
      </c>
      <c r="S18" s="2">
        <f t="shared" si="2"/>
        <v>26.887276169867238</v>
      </c>
      <c r="T18" s="2">
        <f t="shared" si="3"/>
        <v>28.43929303674323</v>
      </c>
      <c r="U18" s="2">
        <f t="shared" si="4"/>
        <v>23.391741143382383</v>
      </c>
      <c r="V18" s="2">
        <f t="shared" si="5"/>
        <v>28.730149453201701</v>
      </c>
      <c r="W18" s="2">
        <f t="shared" si="6"/>
        <v>32.065532072732523</v>
      </c>
      <c r="X18" s="2">
        <f t="shared" si="7"/>
        <v>25.010080612253226</v>
      </c>
      <c r="Y18" s="2">
        <f t="shared" si="8"/>
        <v>19.883129607162115</v>
      </c>
      <c r="Z18" s="2">
        <f t="shared" si="9"/>
        <v>22.647804291908617</v>
      </c>
      <c r="AA18" s="2">
        <f t="shared" si="10"/>
        <v>28.213764883928903</v>
      </c>
      <c r="AB18" s="2">
        <f t="shared" si="11"/>
        <v>23.191263672853221</v>
      </c>
      <c r="AC18" s="2">
        <f t="shared" si="12"/>
        <v>35.256087921622708</v>
      </c>
      <c r="AD18" s="2">
        <f t="shared" si="13"/>
        <v>191.25937190697749</v>
      </c>
    </row>
    <row r="19" spans="2:30" x14ac:dyDescent="0.2">
      <c r="B19" s="8">
        <v>2015</v>
      </c>
      <c r="C19">
        <v>438</v>
      </c>
      <c r="D19">
        <v>402</v>
      </c>
      <c r="E19">
        <v>432</v>
      </c>
      <c r="F19">
        <v>501</v>
      </c>
      <c r="G19">
        <v>568</v>
      </c>
      <c r="H19">
        <v>574</v>
      </c>
      <c r="I19">
        <v>589</v>
      </c>
      <c r="J19">
        <v>571</v>
      </c>
      <c r="K19">
        <v>586</v>
      </c>
      <c r="L19">
        <v>613</v>
      </c>
      <c r="M19">
        <v>491</v>
      </c>
      <c r="N19">
        <v>472</v>
      </c>
      <c r="O19">
        <f t="shared" si="0"/>
        <v>6237</v>
      </c>
      <c r="Q19">
        <v>2015</v>
      </c>
      <c r="R19" s="2">
        <f t="shared" si="1"/>
        <v>26.722015562125538</v>
      </c>
      <c r="S19" s="2">
        <f t="shared" si="2"/>
        <v>28.904230580566324</v>
      </c>
      <c r="T19" s="2">
        <f t="shared" si="3"/>
        <v>27.940905763343341</v>
      </c>
      <c r="U19" s="2">
        <f t="shared" si="4"/>
        <v>22.603663858647135</v>
      </c>
      <c r="V19" s="2">
        <f t="shared" si="5"/>
        <v>36.169710171416881</v>
      </c>
      <c r="W19" s="2">
        <f t="shared" si="6"/>
        <v>33.286137387037876</v>
      </c>
      <c r="X19" s="2">
        <f t="shared" si="7"/>
        <v>23.563524129923511</v>
      </c>
      <c r="Y19" s="2">
        <f t="shared" si="8"/>
        <v>20.207191257381535</v>
      </c>
      <c r="Z19" s="2">
        <f t="shared" si="9"/>
        <v>22.647804291908617</v>
      </c>
      <c r="AA19" s="2">
        <f t="shared" si="10"/>
        <v>26.456888368603749</v>
      </c>
      <c r="AB19" s="2">
        <f t="shared" si="11"/>
        <v>23.412576969026254</v>
      </c>
      <c r="AC19" s="2">
        <f t="shared" si="12"/>
        <v>35.273898762176799</v>
      </c>
      <c r="AD19" s="2">
        <f t="shared" si="13"/>
        <v>199.65826000276709</v>
      </c>
    </row>
    <row r="20" spans="2:30" x14ac:dyDescent="0.2">
      <c r="B20" s="8">
        <v>2016</v>
      </c>
      <c r="C20">
        <v>431</v>
      </c>
      <c r="D20">
        <v>412</v>
      </c>
      <c r="E20">
        <v>441</v>
      </c>
      <c r="F20">
        <v>462</v>
      </c>
      <c r="G20">
        <v>530</v>
      </c>
      <c r="H20">
        <v>572</v>
      </c>
      <c r="I20">
        <v>573</v>
      </c>
      <c r="J20">
        <v>584</v>
      </c>
      <c r="K20">
        <v>564</v>
      </c>
      <c r="L20">
        <v>591</v>
      </c>
      <c r="M20">
        <v>501</v>
      </c>
      <c r="N20">
        <v>495</v>
      </c>
      <c r="O20">
        <f t="shared" si="0"/>
        <v>6156</v>
      </c>
      <c r="Q20">
        <v>2016</v>
      </c>
      <c r="R20" s="2">
        <f t="shared" si="1"/>
        <v>26.507132986680276</v>
      </c>
      <c r="S20" s="2">
        <f t="shared" si="2"/>
        <v>26.701595581754479</v>
      </c>
      <c r="T20" s="2">
        <f t="shared" si="3"/>
        <v>22.366223058091357</v>
      </c>
      <c r="U20" s="2">
        <f t="shared" si="4"/>
        <v>22.944057009738181</v>
      </c>
      <c r="V20" s="2">
        <f t="shared" si="5"/>
        <v>36.144567393539461</v>
      </c>
      <c r="W20" s="2">
        <f t="shared" si="6"/>
        <v>35.275773064374597</v>
      </c>
      <c r="X20" s="2">
        <f t="shared" si="7"/>
        <v>23.108797652098211</v>
      </c>
      <c r="Y20" s="2">
        <f t="shared" si="8"/>
        <v>20.207191257381531</v>
      </c>
      <c r="Z20" s="2">
        <f t="shared" si="9"/>
        <v>23.196219019061896</v>
      </c>
      <c r="AA20" s="2">
        <f t="shared" si="10"/>
        <v>25.96310159877088</v>
      </c>
      <c r="AB20" s="2">
        <f t="shared" si="11"/>
        <v>20.823143513531381</v>
      </c>
      <c r="AC20" s="2">
        <f t="shared" si="12"/>
        <v>25.388876330438769</v>
      </c>
      <c r="AD20" s="2">
        <f t="shared" si="13"/>
        <v>196.76336426710265</v>
      </c>
    </row>
    <row r="21" spans="2:30" x14ac:dyDescent="0.2">
      <c r="B21" s="8">
        <v>2017</v>
      </c>
      <c r="C21">
        <v>433</v>
      </c>
      <c r="D21">
        <v>415</v>
      </c>
      <c r="E21">
        <v>415</v>
      </c>
      <c r="F21">
        <v>467</v>
      </c>
      <c r="G21">
        <v>542</v>
      </c>
      <c r="H21">
        <v>555</v>
      </c>
      <c r="I21">
        <v>600</v>
      </c>
      <c r="J21">
        <v>614</v>
      </c>
      <c r="K21" s="4">
        <v>592.57873958181005</v>
      </c>
      <c r="L21">
        <v>568</v>
      </c>
      <c r="M21">
        <v>508</v>
      </c>
      <c r="N21">
        <v>472</v>
      </c>
      <c r="O21">
        <f t="shared" si="0"/>
        <v>6181.5787395818097</v>
      </c>
      <c r="Q21">
        <v>2017</v>
      </c>
      <c r="R21" s="2">
        <f t="shared" si="1"/>
        <v>24.746316196340338</v>
      </c>
      <c r="S21" s="2">
        <f t="shared" si="2"/>
        <v>29.521248825742532</v>
      </c>
      <c r="T21" s="2">
        <f t="shared" si="3"/>
        <v>20.956073696983132</v>
      </c>
      <c r="U21" s="2">
        <f t="shared" si="4"/>
        <v>25.125470268202882</v>
      </c>
      <c r="V21" s="2">
        <f t="shared" si="5"/>
        <v>29.865815611644702</v>
      </c>
      <c r="W21" s="2">
        <f t="shared" si="6"/>
        <v>33.056675598929978</v>
      </c>
      <c r="X21" s="2">
        <f t="shared" si="7"/>
        <v>22.446999099991991</v>
      </c>
      <c r="Y21" s="2">
        <f t="shared" si="8"/>
        <v>18.027068719333442</v>
      </c>
      <c r="Z21" s="2">
        <f t="shared" si="9"/>
        <v>18.918873006721494</v>
      </c>
      <c r="AA21" s="2">
        <f t="shared" si="10"/>
        <v>21.453775024687783</v>
      </c>
      <c r="AB21" s="2">
        <f t="shared" si="11"/>
        <v>19.946622987238751</v>
      </c>
      <c r="AC21" s="2">
        <f t="shared" si="12"/>
        <v>21.770781845141904</v>
      </c>
      <c r="AD21" s="2">
        <f t="shared" si="13"/>
        <v>143.95685259325361</v>
      </c>
    </row>
    <row r="22" spans="2:30" x14ac:dyDescent="0.2">
      <c r="B22" s="8">
        <v>2018</v>
      </c>
      <c r="C22">
        <v>439</v>
      </c>
      <c r="D22">
        <v>339</v>
      </c>
      <c r="E22">
        <v>432</v>
      </c>
      <c r="F22">
        <v>464</v>
      </c>
      <c r="G22">
        <v>481</v>
      </c>
      <c r="H22">
        <v>542</v>
      </c>
      <c r="I22">
        <v>564</v>
      </c>
      <c r="J22">
        <v>562</v>
      </c>
      <c r="K22">
        <v>552</v>
      </c>
      <c r="L22">
        <v>531</v>
      </c>
      <c r="M22">
        <v>481</v>
      </c>
      <c r="N22">
        <v>449</v>
      </c>
      <c r="O22">
        <f t="shared" si="0"/>
        <v>5836</v>
      </c>
      <c r="Q22">
        <v>2018</v>
      </c>
      <c r="R22" s="2">
        <f t="shared" si="1"/>
        <v>21.738110648017564</v>
      </c>
      <c r="S22" s="2">
        <f t="shared" si="2"/>
        <v>29.361243921675037</v>
      </c>
      <c r="T22" s="2">
        <f t="shared" si="3"/>
        <v>21.24745974121484</v>
      </c>
      <c r="U22" s="2">
        <f t="shared" si="4"/>
        <v>29.763530848927207</v>
      </c>
      <c r="V22" s="2">
        <f t="shared" si="5"/>
        <v>31.230415350667474</v>
      </c>
      <c r="W22" s="2">
        <f t="shared" si="6"/>
        <v>32.893265908826386</v>
      </c>
      <c r="X22" s="2">
        <f t="shared" si="7"/>
        <v>24.081130090722091</v>
      </c>
      <c r="Y22" s="2">
        <f t="shared" si="8"/>
        <v>21.504179874296895</v>
      </c>
      <c r="Z22" s="2">
        <f t="shared" si="9"/>
        <v>23.64316206479943</v>
      </c>
      <c r="AA22" s="2">
        <f t="shared" si="10"/>
        <v>27.03288477954457</v>
      </c>
      <c r="AB22" s="2">
        <f t="shared" si="11"/>
        <v>20.682967001060128</v>
      </c>
      <c r="AC22" s="2">
        <f t="shared" si="12"/>
        <v>21.557917377448419</v>
      </c>
      <c r="AD22" s="2">
        <f t="shared" si="13"/>
        <v>157.96539867494158</v>
      </c>
    </row>
    <row r="23" spans="2:30" x14ac:dyDescent="0.2">
      <c r="B23" s="8">
        <v>2019</v>
      </c>
      <c r="C23">
        <v>404</v>
      </c>
      <c r="D23">
        <v>370</v>
      </c>
      <c r="E23">
        <v>455</v>
      </c>
      <c r="F23">
        <v>478</v>
      </c>
      <c r="G23">
        <v>532</v>
      </c>
      <c r="H23">
        <v>566</v>
      </c>
      <c r="I23">
        <v>597</v>
      </c>
      <c r="J23">
        <v>616</v>
      </c>
      <c r="K23">
        <v>604</v>
      </c>
      <c r="L23">
        <v>586</v>
      </c>
      <c r="M23">
        <v>522</v>
      </c>
      <c r="N23">
        <v>519</v>
      </c>
      <c r="O23">
        <f t="shared" si="0"/>
        <v>6249</v>
      </c>
      <c r="Q23">
        <v>2019</v>
      </c>
      <c r="R23" s="2">
        <f t="shared" ref="R23:Z23" si="14">_xlfn.STDEV.P(C18:C28)</f>
        <v>25.003470833446471</v>
      </c>
      <c r="S23" s="2">
        <f t="shared" si="14"/>
        <v>30.231886182452467</v>
      </c>
      <c r="T23" s="2">
        <f t="shared" si="14"/>
        <v>28.17096565233652</v>
      </c>
      <c r="U23" s="2">
        <f t="shared" si="14"/>
        <v>29.971060421845557</v>
      </c>
      <c r="V23" s="2">
        <f t="shared" si="14"/>
        <v>37.063269559136614</v>
      </c>
      <c r="W23" s="2">
        <f t="shared" si="14"/>
        <v>34.785767014353148</v>
      </c>
      <c r="X23" s="2">
        <f t="shared" si="14"/>
        <v>27.809267733991604</v>
      </c>
      <c r="Y23" s="2">
        <f t="shared" si="14"/>
        <v>26.87497837785023</v>
      </c>
      <c r="Z23" s="2">
        <f t="shared" si="14"/>
        <v>28.441765739626945</v>
      </c>
      <c r="AA23" s="2"/>
      <c r="AB23" s="2"/>
      <c r="AC23" s="2"/>
      <c r="AD23" s="2"/>
    </row>
    <row r="24" spans="2:30" x14ac:dyDescent="0.2">
      <c r="B24" s="8">
        <v>2020</v>
      </c>
      <c r="C24">
        <v>454</v>
      </c>
      <c r="D24">
        <v>435</v>
      </c>
      <c r="E24">
        <v>402</v>
      </c>
      <c r="F24">
        <v>499</v>
      </c>
      <c r="G24">
        <v>600</v>
      </c>
      <c r="H24">
        <v>594</v>
      </c>
      <c r="I24">
        <v>607</v>
      </c>
      <c r="J24">
        <v>613</v>
      </c>
      <c r="K24">
        <v>583</v>
      </c>
      <c r="L24">
        <v>571</v>
      </c>
      <c r="M24">
        <v>480</v>
      </c>
      <c r="N24">
        <v>441</v>
      </c>
      <c r="O24">
        <f t="shared" si="0"/>
        <v>6279</v>
      </c>
      <c r="Q24">
        <v>2020</v>
      </c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spans="2:30" x14ac:dyDescent="0.2">
      <c r="B25" s="8">
        <v>2021</v>
      </c>
      <c r="C25">
        <v>412</v>
      </c>
      <c r="D25">
        <v>389</v>
      </c>
      <c r="E25">
        <v>446</v>
      </c>
      <c r="F25">
        <v>466</v>
      </c>
      <c r="G25">
        <v>536</v>
      </c>
      <c r="H25">
        <v>518</v>
      </c>
      <c r="I25">
        <v>580</v>
      </c>
      <c r="J25">
        <v>602</v>
      </c>
      <c r="K25">
        <v>604</v>
      </c>
      <c r="L25">
        <v>602</v>
      </c>
      <c r="M25">
        <v>524</v>
      </c>
      <c r="N25">
        <v>468</v>
      </c>
      <c r="O25">
        <f t="shared" si="0"/>
        <v>6147</v>
      </c>
      <c r="Q25">
        <v>2021</v>
      </c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2:30" x14ac:dyDescent="0.2">
      <c r="B26" s="8">
        <v>2022</v>
      </c>
      <c r="C26">
        <v>401</v>
      </c>
      <c r="D26">
        <v>339</v>
      </c>
      <c r="E26">
        <v>410</v>
      </c>
      <c r="F26">
        <v>427</v>
      </c>
      <c r="G26">
        <v>520</v>
      </c>
      <c r="H26">
        <v>556</v>
      </c>
      <c r="I26">
        <v>545</v>
      </c>
      <c r="J26">
        <v>599</v>
      </c>
      <c r="K26">
        <v>565</v>
      </c>
      <c r="L26">
        <v>575</v>
      </c>
      <c r="M26">
        <v>518</v>
      </c>
      <c r="N26">
        <v>453</v>
      </c>
      <c r="O26">
        <f t="shared" si="0"/>
        <v>5908</v>
      </c>
      <c r="Q26">
        <v>2022</v>
      </c>
    </row>
    <row r="27" spans="2:30" x14ac:dyDescent="0.2">
      <c r="B27" s="8">
        <v>2023</v>
      </c>
      <c r="C27">
        <v>418</v>
      </c>
      <c r="D27">
        <v>382</v>
      </c>
      <c r="E27">
        <v>421</v>
      </c>
      <c r="F27">
        <v>422</v>
      </c>
      <c r="G27">
        <v>569</v>
      </c>
      <c r="H27">
        <v>625</v>
      </c>
      <c r="I27">
        <v>615</v>
      </c>
      <c r="J27">
        <v>635</v>
      </c>
      <c r="K27">
        <v>634</v>
      </c>
      <c r="L27">
        <v>641</v>
      </c>
      <c r="M27">
        <v>537</v>
      </c>
      <c r="N27">
        <v>464</v>
      </c>
      <c r="O27">
        <f t="shared" si="0"/>
        <v>6363</v>
      </c>
      <c r="Q27">
        <v>2023</v>
      </c>
    </row>
    <row r="28" spans="2:30" x14ac:dyDescent="0.2">
      <c r="B28" s="8">
        <v>2024</v>
      </c>
      <c r="C28">
        <v>475</v>
      </c>
      <c r="D28">
        <v>418</v>
      </c>
      <c r="E28">
        <v>501</v>
      </c>
      <c r="F28">
        <v>489</v>
      </c>
      <c r="G28">
        <v>613</v>
      </c>
      <c r="H28">
        <v>639</v>
      </c>
      <c r="I28">
        <v>647</v>
      </c>
      <c r="J28">
        <v>653</v>
      </c>
      <c r="K28">
        <v>639</v>
      </c>
      <c r="Q28">
        <v>2024</v>
      </c>
    </row>
  </sheetData>
  <mergeCells count="2">
    <mergeCell ref="B2:O2"/>
    <mergeCell ref="Q2:AD2"/>
  </mergeCells>
  <conditionalFormatting sqref="R7:AC8 R24:AC25 R9:AD23">
    <cfRule type="colorScale" priority="7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8">
      <colorScale>
        <cfvo type="min"/>
        <cfvo type="max"/>
        <color rgb="FFFCFCFF"/>
        <color rgb="FFF8696B"/>
      </colorScale>
    </cfRule>
  </conditionalFormatting>
  <conditionalFormatting sqref="R9:AC23"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AD7:AD8 AD24">
    <cfRule type="colorScale" priority="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5">
      <colorScale>
        <cfvo type="min"/>
        <cfvo type="max"/>
        <color rgb="FFFCFCFF"/>
        <color rgb="FFF8696B"/>
      </colorScale>
    </cfRule>
  </conditionalFormatting>
  <conditionalFormatting sqref="AD9:AD23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  <ignoredErrors>
    <ignoredError sqref="O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FEA32-CDD1-4C61-B9ED-04E51E55EC5D}">
  <dimension ref="B3:H31"/>
  <sheetViews>
    <sheetView zoomScale="70" zoomScaleNormal="70" workbookViewId="0">
      <selection activeCell="M44" sqref="M44"/>
    </sheetView>
  </sheetViews>
  <sheetFormatPr defaultRowHeight="14.25" x14ac:dyDescent="0.2"/>
  <cols>
    <col min="1" max="1" width="3.875" customWidth="1"/>
    <col min="2" max="3" width="11.375" customWidth="1"/>
    <col min="4" max="4" width="13.25" customWidth="1"/>
    <col min="5" max="5" width="11.375" customWidth="1"/>
    <col min="6" max="6" width="3.375" style="10" customWidth="1"/>
    <col min="8" max="8" width="16.625" customWidth="1"/>
  </cols>
  <sheetData>
    <row r="3" spans="2:8" ht="35.450000000000003" customHeight="1" x14ac:dyDescent="0.25">
      <c r="B3" s="11" t="s">
        <v>0</v>
      </c>
      <c r="C3" s="11" t="s">
        <v>14</v>
      </c>
      <c r="D3" s="11" t="s">
        <v>15</v>
      </c>
      <c r="E3" s="11" t="s">
        <v>18</v>
      </c>
      <c r="F3" s="9" t="s">
        <v>19</v>
      </c>
      <c r="H3" s="12" t="s">
        <v>20</v>
      </c>
    </row>
    <row r="4" spans="2:8" x14ac:dyDescent="0.2">
      <c r="B4">
        <v>2000</v>
      </c>
      <c r="C4" s="3">
        <v>3202</v>
      </c>
      <c r="D4" s="3"/>
      <c r="E4" s="3"/>
      <c r="H4" s="14">
        <f>_xlfn.STDEV.S(E15:E28)*1.96</f>
        <v>294.46781254630787</v>
      </c>
    </row>
    <row r="5" spans="2:8" x14ac:dyDescent="0.2">
      <c r="B5">
        <v>2001</v>
      </c>
      <c r="C5" s="3">
        <v>3297</v>
      </c>
      <c r="D5" s="3"/>
      <c r="E5" s="3"/>
    </row>
    <row r="6" spans="2:8" x14ac:dyDescent="0.2">
      <c r="B6">
        <v>2002</v>
      </c>
      <c r="C6" s="3">
        <v>3376</v>
      </c>
      <c r="D6" s="3"/>
      <c r="E6" s="3"/>
    </row>
    <row r="7" spans="2:8" x14ac:dyDescent="0.2">
      <c r="B7">
        <v>2003</v>
      </c>
      <c r="C7" s="3">
        <v>3499</v>
      </c>
      <c r="D7" s="3"/>
      <c r="E7" s="3"/>
    </row>
    <row r="8" spans="2:8" x14ac:dyDescent="0.2">
      <c r="B8">
        <v>2004</v>
      </c>
      <c r="C8" s="3">
        <v>3560</v>
      </c>
      <c r="D8" s="3"/>
      <c r="E8" s="3"/>
    </row>
    <row r="9" spans="2:8" x14ac:dyDescent="0.2">
      <c r="B9">
        <v>2005</v>
      </c>
      <c r="C9" s="3">
        <v>3685</v>
      </c>
      <c r="D9" s="3"/>
      <c r="E9" s="3"/>
    </row>
    <row r="10" spans="2:8" x14ac:dyDescent="0.2">
      <c r="B10">
        <v>2006</v>
      </c>
      <c r="C10" s="3">
        <v>3604</v>
      </c>
      <c r="D10" s="3"/>
      <c r="E10" s="3"/>
    </row>
    <row r="11" spans="2:8" x14ac:dyDescent="0.2">
      <c r="B11">
        <v>2007</v>
      </c>
      <c r="C11" s="3">
        <v>3546</v>
      </c>
      <c r="D11" s="3"/>
      <c r="E11" s="3"/>
    </row>
    <row r="12" spans="2:8" x14ac:dyDescent="0.2">
      <c r="B12">
        <v>2008</v>
      </c>
      <c r="C12" s="3">
        <v>3351</v>
      </c>
      <c r="D12" s="3"/>
      <c r="E12" s="3"/>
    </row>
    <row r="13" spans="2:8" x14ac:dyDescent="0.2">
      <c r="B13">
        <v>2009</v>
      </c>
      <c r="C13" s="3">
        <v>3404</v>
      </c>
      <c r="D13" s="3"/>
      <c r="E13" s="3"/>
    </row>
    <row r="14" spans="2:8" x14ac:dyDescent="0.2">
      <c r="B14">
        <v>2010</v>
      </c>
      <c r="C14" s="3">
        <v>3406</v>
      </c>
      <c r="D14" s="3"/>
      <c r="E14" s="3"/>
    </row>
    <row r="15" spans="2:8" x14ac:dyDescent="0.2">
      <c r="B15">
        <v>2011</v>
      </c>
      <c r="C15" s="3">
        <v>3303</v>
      </c>
      <c r="D15" s="3" cm="1">
        <f t="array" ref="D15:D28">_xlfn.FORECAST.LINEAR(B15:B28, C15:C28, B15:B28)</f>
        <v>3157.4718487543287</v>
      </c>
      <c r="E15" s="3">
        <f t="shared" ref="E15:E28" si="0">C15-D15</f>
        <v>145.52815124567132</v>
      </c>
      <c r="F15" s="10">
        <v>0</v>
      </c>
    </row>
    <row r="16" spans="2:8" x14ac:dyDescent="0.2">
      <c r="B16">
        <v>2012</v>
      </c>
      <c r="C16" s="3">
        <v>3265</v>
      </c>
      <c r="D16" s="3">
        <v>3140.8883214968955</v>
      </c>
      <c r="E16" s="3">
        <f t="shared" si="0"/>
        <v>124.11167850310449</v>
      </c>
      <c r="F16" s="10">
        <v>0</v>
      </c>
    </row>
    <row r="17" spans="2:6" x14ac:dyDescent="0.2">
      <c r="B17">
        <v>2013</v>
      </c>
      <c r="C17" s="3">
        <v>3159</v>
      </c>
      <c r="D17" s="3">
        <v>3124.3047942394551</v>
      </c>
      <c r="E17" s="3">
        <f t="shared" si="0"/>
        <v>34.695205760544923</v>
      </c>
      <c r="F17" s="10">
        <v>0</v>
      </c>
    </row>
    <row r="18" spans="2:6" x14ac:dyDescent="0.2">
      <c r="B18">
        <v>2014</v>
      </c>
      <c r="C18" s="3">
        <v>3030</v>
      </c>
      <c r="D18" s="3">
        <v>3107.7212669820219</v>
      </c>
      <c r="E18" s="3">
        <f t="shared" si="0"/>
        <v>-77.721266982021916</v>
      </c>
      <c r="F18" s="10">
        <v>0</v>
      </c>
    </row>
    <row r="19" spans="2:6" x14ac:dyDescent="0.2">
      <c r="B19">
        <v>2015</v>
      </c>
      <c r="C19" s="3">
        <v>3080</v>
      </c>
      <c r="D19" s="3">
        <v>3091.1377397245815</v>
      </c>
      <c r="E19" s="3">
        <f t="shared" si="0"/>
        <v>-11.137739724581479</v>
      </c>
      <c r="F19" s="10">
        <v>0</v>
      </c>
    </row>
    <row r="20" spans="2:6" x14ac:dyDescent="0.2">
      <c r="B20">
        <v>2016</v>
      </c>
      <c r="C20" s="3">
        <v>3087</v>
      </c>
      <c r="D20" s="3">
        <v>3074.5542124671483</v>
      </c>
      <c r="E20" s="3">
        <f t="shared" si="0"/>
        <v>12.445787532851682</v>
      </c>
      <c r="F20" s="10">
        <v>0</v>
      </c>
    </row>
    <row r="21" spans="2:6" x14ac:dyDescent="0.2">
      <c r="B21">
        <v>2017</v>
      </c>
      <c r="C21" s="3">
        <v>3083.50490213383</v>
      </c>
      <c r="D21" s="3">
        <v>3057.9706852097079</v>
      </c>
      <c r="E21" s="3">
        <f t="shared" si="0"/>
        <v>25.53421692412212</v>
      </c>
      <c r="F21" s="10">
        <v>0</v>
      </c>
    </row>
    <row r="22" spans="2:6" x14ac:dyDescent="0.2">
      <c r="B22">
        <v>2018</v>
      </c>
      <c r="C22" s="3">
        <v>2705</v>
      </c>
      <c r="D22" s="3">
        <v>3041.3871579522747</v>
      </c>
      <c r="E22" s="3">
        <f t="shared" si="0"/>
        <v>-336.38715795227472</v>
      </c>
      <c r="F22" s="10">
        <v>0</v>
      </c>
    </row>
    <row r="23" spans="2:6" x14ac:dyDescent="0.2">
      <c r="B23">
        <v>2019</v>
      </c>
      <c r="C23" s="3">
        <v>2866</v>
      </c>
      <c r="D23" s="3">
        <v>3024.8036306948343</v>
      </c>
      <c r="E23" s="3">
        <f t="shared" si="0"/>
        <v>-158.80363069483428</v>
      </c>
      <c r="F23" s="10">
        <v>0</v>
      </c>
    </row>
    <row r="24" spans="2:6" x14ac:dyDescent="0.2">
      <c r="B24">
        <v>2020</v>
      </c>
      <c r="C24" s="3">
        <v>2945</v>
      </c>
      <c r="D24" s="3">
        <v>3008.2201034374011</v>
      </c>
      <c r="E24" s="3">
        <f t="shared" si="0"/>
        <v>-63.220103437401121</v>
      </c>
      <c r="F24" s="10">
        <v>0</v>
      </c>
    </row>
    <row r="25" spans="2:6" x14ac:dyDescent="0.2">
      <c r="B25">
        <v>2021</v>
      </c>
      <c r="C25" s="3">
        <v>2960</v>
      </c>
      <c r="D25" s="3">
        <v>2991.6365761799607</v>
      </c>
      <c r="E25" s="3">
        <f t="shared" si="0"/>
        <v>-31.636576179960684</v>
      </c>
      <c r="F25" s="10">
        <v>0</v>
      </c>
    </row>
    <row r="26" spans="2:6" x14ac:dyDescent="0.2">
      <c r="B26">
        <v>2022</v>
      </c>
      <c r="C26" s="3">
        <v>2877</v>
      </c>
      <c r="D26" s="3">
        <v>2975.0530489225275</v>
      </c>
      <c r="E26" s="3">
        <f t="shared" si="0"/>
        <v>-98.053048922527523</v>
      </c>
      <c r="F26" s="10">
        <v>0</v>
      </c>
    </row>
    <row r="27" spans="2:6" x14ac:dyDescent="0.2">
      <c r="B27">
        <v>2023</v>
      </c>
      <c r="C27" s="3">
        <v>3151</v>
      </c>
      <c r="D27" s="3">
        <v>2958.4695216650871</v>
      </c>
      <c r="E27" s="3">
        <f t="shared" si="0"/>
        <v>192.53047833491291</v>
      </c>
      <c r="F27" s="10">
        <v>0</v>
      </c>
    </row>
    <row r="28" spans="2:6" x14ac:dyDescent="0.2">
      <c r="B28">
        <v>2024</v>
      </c>
      <c r="C28" s="3">
        <v>3184</v>
      </c>
      <c r="D28" s="3">
        <v>2941.8859944076539</v>
      </c>
      <c r="E28" s="3">
        <f t="shared" si="0"/>
        <v>242.11400559234607</v>
      </c>
      <c r="F28" s="10">
        <v>0</v>
      </c>
    </row>
    <row r="31" spans="2:6" x14ac:dyDescent="0.2">
      <c r="E31" s="13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2f3a428-6f88-4a3b-a56e-a51f3802cd3a" xsi:nil="true"/>
    <lcf76f155ced4ddcb4097134ff3c332f xmlns="0c8abe86-4c23-4dbf-a634-6ab8873c4d7e">
      <Terms xmlns="http://schemas.microsoft.com/office/infopath/2007/PartnerControls"/>
    </lcf76f155ced4ddcb4097134ff3c332f>
    <Status xmlns="0c8abe86-4c23-4dbf-a634-6ab8873c4d7e" xsi:nil="true"/>
    <_Flow_SignoffStatus xmlns="0c8abe86-4c23-4dbf-a634-6ab8873c4d7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EA6322E9C4F64EA11805546AE140D7" ma:contentTypeVersion="24" ma:contentTypeDescription="Create a new document." ma:contentTypeScope="" ma:versionID="6dceeecd08461ff5c07414a8fcaaccdd">
  <xsd:schema xmlns:xsd="http://www.w3.org/2001/XMLSchema" xmlns:xs="http://www.w3.org/2001/XMLSchema" xmlns:p="http://schemas.microsoft.com/office/2006/metadata/properties" xmlns:ns2="0c8abe86-4c23-4dbf-a634-6ab8873c4d7e" xmlns:ns3="5e1628cc-a815-47df-b5ad-ee310ca8d5b1" xmlns:ns4="32f3a428-6f88-4a3b-a56e-a51f3802cd3a" targetNamespace="http://schemas.microsoft.com/office/2006/metadata/properties" ma:root="true" ma:fieldsID="844007aa245cfcc9e2f0155d740c4111" ns2:_="" ns3:_="" ns4:_="">
    <xsd:import namespace="0c8abe86-4c23-4dbf-a634-6ab8873c4d7e"/>
    <xsd:import namespace="5e1628cc-a815-47df-b5ad-ee310ca8d5b1"/>
    <xsd:import namespace="32f3a428-6f88-4a3b-a56e-a51f3802cd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DateTaken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Status" minOccurs="0"/>
                <xsd:element ref="ns2:MediaServiceLocation" minOccurs="0"/>
                <xsd:element ref="ns2:MediaServiceSearchProperties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abe86-4c23-4dbf-a634-6ab8873c4d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0" nillable="true" ma:displayName="KeyPoints" ma:hidden="true" ma:internalName="MediaServiceKeyPoints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f9950e38-0095-4bd7-ac52-55c480c4bc0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Status" ma:index="23" nillable="true" ma:displayName="File Status" ma:format="Dropdown" ma:internalName="Status">
      <xsd:simpleType>
        <xsd:restriction base="dms:Choice">
          <xsd:enumeration value="Draft"/>
          <xsd:enumeration value="Sent"/>
          <xsd:enumeration value="Pending Internal Action"/>
          <xsd:enumeration value="Choice 4"/>
        </xsd:restrict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6" nillable="true" ma:displayName="Sign-off status" ma:internalName="_x0024_Resources_x003a_core_x002c_Signoff_Status">
      <xsd:simpleType>
        <xsd:restriction base="dms:Text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1628cc-a815-47df-b5ad-ee310ca8d5b1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f3a428-6f88-4a3b-a56e-a51f3802cd3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9652a190-c5de-468a-a212-3b3cca4a9d49}" ma:internalName="TaxCatchAll" ma:readOnly="false" ma:showField="CatchAllData" ma:web="5e1628cc-a815-47df-b5ad-ee310ca8d5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FDB48F-DB0E-43F3-95A1-E81073AA145D}">
  <ds:schemaRefs>
    <ds:schemaRef ds:uri="10e305a3-3318-4ef5-833f-673c13590661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elements/1.1/"/>
    <ds:schemaRef ds:uri="a19b1a79-296a-47ed-9e01-f65794eabdc1"/>
    <ds:schemaRef ds:uri="http://purl.org/dc/dcmitype/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sharepoint/v3"/>
    <ds:schemaRef ds:uri="d93d733e-eace-4225-9b0a-518f59ef53fe"/>
    <ds:schemaRef ds:uri="32f3a428-6f88-4a3b-a56e-a51f3802cd3a"/>
  </ds:schemaRefs>
</ds:datastoreItem>
</file>

<file path=customXml/itemProps2.xml><?xml version="1.0" encoding="utf-8"?>
<ds:datastoreItem xmlns:ds="http://schemas.openxmlformats.org/officeDocument/2006/customXml" ds:itemID="{36EBC82E-3237-4B8B-A2E7-EE0EDD5CF9B2}"/>
</file>

<file path=customXml/itemProps3.xml><?xml version="1.0" encoding="utf-8"?>
<ds:datastoreItem xmlns:ds="http://schemas.openxmlformats.org/officeDocument/2006/customXml" ds:itemID="{D18FAF40-AFD2-4093-9802-FBC5F2673DE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CDD Volatility</vt:lpstr>
      <vt:lpstr>Peak Volatility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Grant Goettel</dc:creator>
  <cp:lastModifiedBy>Mount, Michael</cp:lastModifiedBy>
  <dcterms:created xsi:type="dcterms:W3CDTF">2024-10-31T17:44:52Z</dcterms:created>
  <dcterms:modified xsi:type="dcterms:W3CDTF">2026-02-17T16:00:45Z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0x01010047EA6322E9C4F64EA11805546AE140D7</vt:lpwstr>
  </property>
  <property fmtid="{D5CDD505-2E9C-101B-9397-08002B2CF9AE}" pid="3" name="MediaServiceImageTags">
    <vt:lpwstr/>
  </property>
</Properties>
</file>