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quantaservices-my.sharepoint.com/personal/michael_mount_quantaservices_com/Documents/Documents/Clients/LUMA/Load and Modifer Forecasts/Load Forecast Improvements/Improvement 3 for IRP/2024 High Forecast Update/"/>
    </mc:Choice>
  </mc:AlternateContent>
  <xr:revisionPtr revIDLastSave="0" documentId="8_{6F786297-1944-4EA4-9388-F6D9DB0CB77C}" xr6:coauthVersionLast="47" xr6:coauthVersionMax="47" xr10:uidLastSave="{00000000-0000-0000-0000-000000000000}"/>
  <bookViews>
    <workbookView xWindow="28680" yWindow="-120" windowWidth="29040" windowHeight="15720" xr2:uid="{0535392E-808B-4B71-A668-A3DFF825EF60}"/>
  </bookViews>
  <sheets>
    <sheet name="Scada Peak Deman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E49" i="1"/>
  <c r="D49" i="1"/>
  <c r="C49" i="1"/>
  <c r="F44" i="1"/>
  <c r="E44" i="1"/>
  <c r="D44" i="1"/>
  <c r="C44" i="1"/>
  <c r="D55" i="1"/>
  <c r="D54" i="1"/>
  <c r="D53" i="1"/>
  <c r="D52" i="1"/>
  <c r="D51" i="1"/>
  <c r="D50" i="1"/>
  <c r="C55" i="1"/>
  <c r="C54" i="1"/>
  <c r="F54" i="1" s="1"/>
  <c r="C53" i="1"/>
  <c r="F53" i="1" s="1"/>
  <c r="C52" i="1"/>
  <c r="C51" i="1"/>
  <c r="F51" i="1" s="1"/>
  <c r="C50" i="1"/>
  <c r="F50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" i="1"/>
  <c r="C47" i="1"/>
  <c r="F47" i="1" s="1"/>
  <c r="D47" i="1"/>
  <c r="D46" i="1"/>
  <c r="C46" i="1"/>
  <c r="F46" i="1" s="1"/>
  <c r="D45" i="1"/>
  <c r="C45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" i="1"/>
  <c r="F45" i="1" l="1"/>
  <c r="F55" i="1"/>
  <c r="F52" i="1"/>
  <c r="E50" i="1"/>
  <c r="E51" i="1"/>
  <c r="E52" i="1"/>
  <c r="E53" i="1"/>
  <c r="E54" i="1"/>
  <c r="E45" i="1"/>
  <c r="E46" i="1"/>
  <c r="E55" i="1"/>
  <c r="E47" i="1"/>
</calcChain>
</file>

<file path=xl/sharedStrings.xml><?xml version="1.0" encoding="utf-8"?>
<sst xmlns="http://schemas.openxmlformats.org/spreadsheetml/2006/main" count="17" uniqueCount="16">
  <si>
    <t>Demand</t>
  </si>
  <si>
    <t>Date</t>
  </si>
  <si>
    <t>SCADA</t>
  </si>
  <si>
    <t>Operation DB</t>
  </si>
  <si>
    <t>Abs Variance</t>
  </si>
  <si>
    <t>% Variance</t>
  </si>
  <si>
    <t>July 2021 to September 2024</t>
  </si>
  <si>
    <t>Average Demand</t>
  </si>
  <si>
    <t>Min Demand</t>
  </si>
  <si>
    <t>Max Demand</t>
  </si>
  <si>
    <t>FY22</t>
  </si>
  <si>
    <t>FY23</t>
  </si>
  <si>
    <t>FY24</t>
  </si>
  <si>
    <t>FY25</t>
  </si>
  <si>
    <t>CY23</t>
  </si>
  <si>
    <t>CY24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</si>
</sst>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7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2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0" fillId="0" borderId="2" xfId="0" applyNumberFormat="1" applyBorder="1"/>
    <xf numFmtId="0" fontId="0" fillId="0" borderId="6" xfId="0" applyBorder="1"/>
    <xf numFmtId="2" fontId="0" fillId="0" borderId="7" xfId="0" applyNumberFormat="1" applyBorder="1"/>
    <xf numFmtId="0" fontId="0" fillId="0" borderId="7" xfId="0" applyBorder="1"/>
    <xf numFmtId="0" fontId="0" fillId="0" borderId="8" xfId="0" applyBorder="1"/>
    <xf numFmtId="2" fontId="0" fillId="0" borderId="9" xfId="0" applyNumberFormat="1" applyBorder="1"/>
    <xf numFmtId="0" fontId="0" fillId="0" borderId="10" xfId="0" applyBorder="1"/>
    <xf numFmtId="2" fontId="0" fillId="0" borderId="11" xfId="0" applyNumberFormat="1" applyBorder="1"/>
    <xf numFmtId="0" fontId="2" fillId="0" borderId="3" xfId="0" applyFont="1" applyBorder="1"/>
    <xf numFmtId="0" fontId="2" fillId="0" borderId="6" xfId="0" applyFont="1" applyBorder="1"/>
    <xf numFmtId="0" fontId="3" fillId="0" borderId="0" xfId="0" applyFont="1"/>
    <xf numFmtId="0" fontId="4" fillId="2" borderId="1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Fiscal Year Peak Demand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271288363184108E-2"/>
          <c:y val="0.14806603825561454"/>
          <c:w val="0.87227491626970743"/>
          <c:h val="0.67703261264812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'Scada Peak Demand'!$C$49</c:f>
              <c:strCache>
                <c:ptCount val="1"/>
                <c:pt idx="0">
                  <c:v>SCADA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067663912653765E-3"/>
                  <c:y val="-4.2759948039164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08-4ADE-8E36-4306C05E24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Demand'!$B$50:$B$53</c:f>
              <c:strCache>
                <c:ptCount val="4"/>
                <c:pt idx="0">
                  <c:v>FY22</c:v>
                </c:pt>
                <c:pt idx="1">
                  <c:v>FY23</c:v>
                </c:pt>
                <c:pt idx="2">
                  <c:v>FY24</c:v>
                </c:pt>
                <c:pt idx="3">
                  <c:v>FY25</c:v>
                </c:pt>
              </c:strCache>
            </c:strRef>
          </c:cat>
          <c:val>
            <c:numRef>
              <c:f>'Scada Peak Demand'!$C$50:$C$53</c:f>
              <c:numCache>
                <c:formatCode>_(* #,##0_);_(* \(#,##0\);_(* "-"??_);_(@_)</c:formatCode>
                <c:ptCount val="4"/>
                <c:pt idx="0">
                  <c:v>3039.0189999999998</c:v>
                </c:pt>
                <c:pt idx="1">
                  <c:v>3126.7820000000002</c:v>
                </c:pt>
                <c:pt idx="2">
                  <c:v>3242.6660000000002</c:v>
                </c:pt>
                <c:pt idx="3">
                  <c:v>3184.799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8-4ADE-8E36-4306C05E241F}"/>
            </c:ext>
          </c:extLst>
        </c:ser>
        <c:ser>
          <c:idx val="1"/>
          <c:order val="1"/>
          <c:tx>
            <c:strRef>
              <c:f>'Scada Peak Demand'!$D$49</c:f>
              <c:strCache>
                <c:ptCount val="1"/>
                <c:pt idx="0">
                  <c:v>Operation DB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2202991737961036E-3"/>
                  <c:y val="-5.0534484046284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08-4ADE-8E36-4306C05E24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Demand'!$B$50:$B$53</c:f>
              <c:strCache>
                <c:ptCount val="4"/>
                <c:pt idx="0">
                  <c:v>FY22</c:v>
                </c:pt>
                <c:pt idx="1">
                  <c:v>FY23</c:v>
                </c:pt>
                <c:pt idx="2">
                  <c:v>FY24</c:v>
                </c:pt>
                <c:pt idx="3">
                  <c:v>FY25</c:v>
                </c:pt>
              </c:strCache>
            </c:strRef>
          </c:cat>
          <c:val>
            <c:numRef>
              <c:f>'Scada Peak Demand'!$D$50:$D$53</c:f>
              <c:numCache>
                <c:formatCode>_(* #,##0_);_(* \(#,##0\);_(* "-"??_);_(@_)</c:formatCode>
                <c:ptCount val="4"/>
                <c:pt idx="0">
                  <c:v>2960</c:v>
                </c:pt>
                <c:pt idx="1">
                  <c:v>3049</c:v>
                </c:pt>
                <c:pt idx="2">
                  <c:v>3181</c:v>
                </c:pt>
                <c:pt idx="3">
                  <c:v>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08-4ADE-8E36-4306C05E2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30272"/>
        <c:axId val="8430752"/>
      </c:barChart>
      <c:lineChart>
        <c:grouping val="standard"/>
        <c:varyColors val="0"/>
        <c:ser>
          <c:idx val="2"/>
          <c:order val="2"/>
          <c:tx>
            <c:strRef>
              <c:f>'Scada Peak Demand'!$F$49</c:f>
              <c:strCache>
                <c:ptCount val="1"/>
                <c:pt idx="0">
                  <c:v>% Variance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2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Demand'!$B$50:$B$53</c:f>
              <c:strCache>
                <c:ptCount val="4"/>
                <c:pt idx="0">
                  <c:v>FY22</c:v>
                </c:pt>
                <c:pt idx="1">
                  <c:v>FY23</c:v>
                </c:pt>
                <c:pt idx="2">
                  <c:v>FY24</c:v>
                </c:pt>
                <c:pt idx="3">
                  <c:v>FY25</c:v>
                </c:pt>
              </c:strCache>
            </c:strRef>
          </c:cat>
          <c:val>
            <c:numRef>
              <c:f>'Scada Peak Demand'!$F$50:$F$53</c:f>
              <c:numCache>
                <c:formatCode>0.00</c:formatCode>
                <c:ptCount val="4"/>
                <c:pt idx="0">
                  <c:v>2.6695608108108004</c:v>
                </c:pt>
                <c:pt idx="1">
                  <c:v>2.5510659232535371</c:v>
                </c:pt>
                <c:pt idx="2">
                  <c:v>1.9385727758566507</c:v>
                </c:pt>
                <c:pt idx="3">
                  <c:v>2.509422110552606E-2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08-4ADE-8E36-4306C05E2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380224"/>
        <c:axId val="1843383584"/>
      </c:lineChart>
      <c:catAx>
        <c:axId val="843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0752"/>
        <c:crosses val="autoZero"/>
        <c:auto val="1"/>
        <c:lblAlgn val="ctr"/>
        <c:lblOffset val="100"/>
        <c:noMultiLvlLbl val="0"/>
      </c:catAx>
      <c:valAx>
        <c:axId val="843075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0272"/>
        <c:crosses val="autoZero"/>
        <c:crossBetween val="between"/>
      </c:valAx>
      <c:valAx>
        <c:axId val="1843383584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380224"/>
        <c:crosses val="max"/>
        <c:crossBetween val="between"/>
      </c:valAx>
      <c:catAx>
        <c:axId val="184338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3383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Peak Load - SCADA and Operation DB (July 2021 to September 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'Scada Peak Demand'!$E$3</c:f>
              <c:strCache>
                <c:ptCount val="1"/>
                <c:pt idx="0">
                  <c:v>Abs Variance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'Scada Peak Demand'!$B$4:$B$42</c:f>
              <c:numCache>
                <c:formatCode>mmm\-yy</c:formatCode>
                <c:ptCount val="3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</c:numCache>
            </c:numRef>
          </c:cat>
          <c:val>
            <c:numRef>
              <c:f>'Scada Peak Demand'!$E$4:$E$42</c:f>
              <c:numCache>
                <c:formatCode>_(* #,##0_);_(* \(#,##0\);_(* "-"??_);_(@_)</c:formatCode>
                <c:ptCount val="39"/>
                <c:pt idx="0">
                  <c:v>93.467000000000098</c:v>
                </c:pt>
                <c:pt idx="1">
                  <c:v>79.018999999999778</c:v>
                </c:pt>
                <c:pt idx="2">
                  <c:v>88.856999999999971</c:v>
                </c:pt>
                <c:pt idx="3">
                  <c:v>65.304000000000087</c:v>
                </c:pt>
                <c:pt idx="4">
                  <c:v>78.210999999999785</c:v>
                </c:pt>
                <c:pt idx="5">
                  <c:v>61.268999999999778</c:v>
                </c:pt>
                <c:pt idx="6">
                  <c:v>58.79300000000012</c:v>
                </c:pt>
                <c:pt idx="7">
                  <c:v>67.552999999999884</c:v>
                </c:pt>
                <c:pt idx="8">
                  <c:v>66.949000000000069</c:v>
                </c:pt>
                <c:pt idx="9">
                  <c:v>67.581000000000131</c:v>
                </c:pt>
                <c:pt idx="10">
                  <c:v>95.398999999999887</c:v>
                </c:pt>
                <c:pt idx="11">
                  <c:v>80.469000000000051</c:v>
                </c:pt>
                <c:pt idx="12">
                  <c:v>58.981000000000222</c:v>
                </c:pt>
                <c:pt idx="13">
                  <c:v>49.909000000000106</c:v>
                </c:pt>
                <c:pt idx="14">
                  <c:v>63.423999999999978</c:v>
                </c:pt>
                <c:pt idx="15">
                  <c:v>56.396000000000186</c:v>
                </c:pt>
                <c:pt idx="16">
                  <c:v>71.971000000000004</c:v>
                </c:pt>
                <c:pt idx="17">
                  <c:v>62.985999999999876</c:v>
                </c:pt>
                <c:pt idx="18">
                  <c:v>83.835000000000036</c:v>
                </c:pt>
                <c:pt idx="19">
                  <c:v>59.438999999999851</c:v>
                </c:pt>
                <c:pt idx="20">
                  <c:v>75.929000000000087</c:v>
                </c:pt>
                <c:pt idx="21">
                  <c:v>73.47400000000016</c:v>
                </c:pt>
                <c:pt idx="22">
                  <c:v>73.858999999999924</c:v>
                </c:pt>
                <c:pt idx="23">
                  <c:v>77.782000000000153</c:v>
                </c:pt>
                <c:pt idx="24">
                  <c:v>72.844000000000051</c:v>
                </c:pt>
                <c:pt idx="25">
                  <c:v>91.666000000000167</c:v>
                </c:pt>
                <c:pt idx="26">
                  <c:v>87.077000000000226</c:v>
                </c:pt>
                <c:pt idx="27">
                  <c:v>59.989000000000033</c:v>
                </c:pt>
                <c:pt idx="28">
                  <c:v>50.369999999999891</c:v>
                </c:pt>
                <c:pt idx="29">
                  <c:v>39.121000000000095</c:v>
                </c:pt>
                <c:pt idx="30">
                  <c:v>-1.6750000000001819</c:v>
                </c:pt>
                <c:pt idx="31">
                  <c:v>-2.7139999999999418</c:v>
                </c:pt>
                <c:pt idx="32">
                  <c:v>1.862999999999829</c:v>
                </c:pt>
                <c:pt idx="33">
                  <c:v>6.237999999999829</c:v>
                </c:pt>
                <c:pt idx="34">
                  <c:v>1.7750000000000909</c:v>
                </c:pt>
                <c:pt idx="35">
                  <c:v>5.1729999999997744</c:v>
                </c:pt>
                <c:pt idx="36">
                  <c:v>-9.3319999999998799</c:v>
                </c:pt>
                <c:pt idx="37">
                  <c:v>-4.3710000000000946</c:v>
                </c:pt>
                <c:pt idx="38">
                  <c:v>10.798999999999978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5-489A-AFCA-C5855C2E5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380165536"/>
        <c:axId val="1380168896"/>
      </c:barChart>
      <c:lineChart>
        <c:grouping val="standard"/>
        <c:varyColors val="0"/>
        <c:ser>
          <c:idx val="0"/>
          <c:order val="0"/>
          <c:tx>
            <c:strRef>
              <c:f>'Scada Peak Demand'!$C$3</c:f>
              <c:strCache>
                <c:ptCount val="1"/>
                <c:pt idx="0">
                  <c:v>SCADA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'Scada Peak Demand'!$B$4:$B$42</c:f>
              <c:numCache>
                <c:formatCode>mmm\-yy</c:formatCode>
                <c:ptCount val="3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</c:numCache>
            </c:numRef>
          </c:cat>
          <c:val>
            <c:numRef>
              <c:f>'Scada Peak Demand'!$C$4:$C$42</c:f>
              <c:numCache>
                <c:formatCode>_(* #,##0_);_(* \(#,##0\);_(* "-"??_);_(@_)</c:formatCode>
                <c:ptCount val="39"/>
                <c:pt idx="0">
                  <c:v>2894.4670000000001</c:v>
                </c:pt>
                <c:pt idx="1">
                  <c:v>3039.0189999999998</c:v>
                </c:pt>
                <c:pt idx="2">
                  <c:v>3017.857</c:v>
                </c:pt>
                <c:pt idx="3">
                  <c:v>2858.3040000000001</c:v>
                </c:pt>
                <c:pt idx="4">
                  <c:v>2720.2109999999998</c:v>
                </c:pt>
                <c:pt idx="5">
                  <c:v>2665.2689999999998</c:v>
                </c:pt>
                <c:pt idx="6">
                  <c:v>2470.7930000000001</c:v>
                </c:pt>
                <c:pt idx="7">
                  <c:v>2440.5529999999999</c:v>
                </c:pt>
                <c:pt idx="8">
                  <c:v>2495.9490000000001</c:v>
                </c:pt>
                <c:pt idx="9">
                  <c:v>2533.5810000000001</c:v>
                </c:pt>
                <c:pt idx="10">
                  <c:v>2889.3989999999999</c:v>
                </c:pt>
                <c:pt idx="11">
                  <c:v>3002.4690000000001</c:v>
                </c:pt>
                <c:pt idx="12">
                  <c:v>2843.9810000000002</c:v>
                </c:pt>
                <c:pt idx="13">
                  <c:v>2919.9090000000001</c:v>
                </c:pt>
                <c:pt idx="14">
                  <c:v>2940.424</c:v>
                </c:pt>
                <c:pt idx="15">
                  <c:v>2702.3960000000002</c:v>
                </c:pt>
                <c:pt idx="16">
                  <c:v>2561.971</c:v>
                </c:pt>
                <c:pt idx="17">
                  <c:v>2444.9859999999999</c:v>
                </c:pt>
                <c:pt idx="18">
                  <c:v>2344.835</c:v>
                </c:pt>
                <c:pt idx="19">
                  <c:v>2317.4389999999999</c:v>
                </c:pt>
                <c:pt idx="20">
                  <c:v>2449.9290000000001</c:v>
                </c:pt>
                <c:pt idx="21">
                  <c:v>2600.4740000000002</c:v>
                </c:pt>
                <c:pt idx="22">
                  <c:v>2848.8589999999999</c:v>
                </c:pt>
                <c:pt idx="23">
                  <c:v>3126.7820000000002</c:v>
                </c:pt>
                <c:pt idx="24">
                  <c:v>2971.8440000000001</c:v>
                </c:pt>
                <c:pt idx="25">
                  <c:v>3242.6660000000002</c:v>
                </c:pt>
                <c:pt idx="26">
                  <c:v>3172.0770000000002</c:v>
                </c:pt>
                <c:pt idx="27">
                  <c:v>3068.989</c:v>
                </c:pt>
                <c:pt idx="28">
                  <c:v>2804.37</c:v>
                </c:pt>
                <c:pt idx="29">
                  <c:v>2652.1210000000001</c:v>
                </c:pt>
                <c:pt idx="30">
                  <c:v>2445.3249999999998</c:v>
                </c:pt>
                <c:pt idx="31">
                  <c:v>2523.2860000000001</c:v>
                </c:pt>
                <c:pt idx="32">
                  <c:v>2778.8629999999998</c:v>
                </c:pt>
                <c:pt idx="33">
                  <c:v>2690.2379999999998</c:v>
                </c:pt>
                <c:pt idx="34">
                  <c:v>3003.7750000000001</c:v>
                </c:pt>
                <c:pt idx="35">
                  <c:v>3186.1729999999998</c:v>
                </c:pt>
                <c:pt idx="36">
                  <c:v>3139.6680000000001</c:v>
                </c:pt>
                <c:pt idx="37">
                  <c:v>3179.6289999999999</c:v>
                </c:pt>
                <c:pt idx="38">
                  <c:v>3184.799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5-489A-AFCA-C5855C2E54CC}"/>
            </c:ext>
          </c:extLst>
        </c:ser>
        <c:ser>
          <c:idx val="1"/>
          <c:order val="1"/>
          <c:tx>
            <c:strRef>
              <c:f>'Scada Peak Demand'!$D$3</c:f>
              <c:strCache>
                <c:ptCount val="1"/>
                <c:pt idx="0">
                  <c:v>Operation DB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'Scada Peak Demand'!$B$4:$B$42</c:f>
              <c:numCache>
                <c:formatCode>mmm\-yy</c:formatCode>
                <c:ptCount val="3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</c:numCache>
            </c:numRef>
          </c:cat>
          <c:val>
            <c:numRef>
              <c:f>'Scada Peak Demand'!$D$4:$D$42</c:f>
              <c:numCache>
                <c:formatCode>_(* #,##0_);_(* \(#,##0\);_(* "-"??_);_(@_)</c:formatCode>
                <c:ptCount val="39"/>
                <c:pt idx="0">
                  <c:v>2801</c:v>
                </c:pt>
                <c:pt idx="1">
                  <c:v>2960</c:v>
                </c:pt>
                <c:pt idx="2">
                  <c:v>2929</c:v>
                </c:pt>
                <c:pt idx="3">
                  <c:v>2793</c:v>
                </c:pt>
                <c:pt idx="4">
                  <c:v>2642</c:v>
                </c:pt>
                <c:pt idx="5">
                  <c:v>2604</c:v>
                </c:pt>
                <c:pt idx="6">
                  <c:v>2412</c:v>
                </c:pt>
                <c:pt idx="7">
                  <c:v>2373</c:v>
                </c:pt>
                <c:pt idx="8">
                  <c:v>2429</c:v>
                </c:pt>
                <c:pt idx="9">
                  <c:v>2466</c:v>
                </c:pt>
                <c:pt idx="10">
                  <c:v>2794</c:v>
                </c:pt>
                <c:pt idx="11">
                  <c:v>2922</c:v>
                </c:pt>
                <c:pt idx="12">
                  <c:v>2785</c:v>
                </c:pt>
                <c:pt idx="13">
                  <c:v>2870</c:v>
                </c:pt>
                <c:pt idx="14">
                  <c:v>2877</c:v>
                </c:pt>
                <c:pt idx="15">
                  <c:v>2646</c:v>
                </c:pt>
                <c:pt idx="16">
                  <c:v>2490</c:v>
                </c:pt>
                <c:pt idx="17">
                  <c:v>2382</c:v>
                </c:pt>
                <c:pt idx="18">
                  <c:v>2261</c:v>
                </c:pt>
                <c:pt idx="19">
                  <c:v>2258</c:v>
                </c:pt>
                <c:pt idx="20">
                  <c:v>2374</c:v>
                </c:pt>
                <c:pt idx="21">
                  <c:v>2527</c:v>
                </c:pt>
                <c:pt idx="22">
                  <c:v>2775</c:v>
                </c:pt>
                <c:pt idx="23">
                  <c:v>3049</c:v>
                </c:pt>
                <c:pt idx="24">
                  <c:v>2899</c:v>
                </c:pt>
                <c:pt idx="25">
                  <c:v>3151</c:v>
                </c:pt>
                <c:pt idx="26">
                  <c:v>3085</c:v>
                </c:pt>
                <c:pt idx="27">
                  <c:v>3009</c:v>
                </c:pt>
                <c:pt idx="28">
                  <c:v>2754</c:v>
                </c:pt>
                <c:pt idx="29">
                  <c:v>2613</c:v>
                </c:pt>
                <c:pt idx="30">
                  <c:v>2447</c:v>
                </c:pt>
                <c:pt idx="31">
                  <c:v>2526</c:v>
                </c:pt>
                <c:pt idx="32">
                  <c:v>2777</c:v>
                </c:pt>
                <c:pt idx="33">
                  <c:v>2684</c:v>
                </c:pt>
                <c:pt idx="34">
                  <c:v>3002</c:v>
                </c:pt>
                <c:pt idx="35">
                  <c:v>3181</c:v>
                </c:pt>
                <c:pt idx="36">
                  <c:v>3149</c:v>
                </c:pt>
                <c:pt idx="37">
                  <c:v>3184</c:v>
                </c:pt>
                <c:pt idx="38">
                  <c:v>3174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95-489A-AFCA-C5855C2E5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3376"/>
        <c:axId val="8085296"/>
      </c:lineChart>
      <c:dateAx>
        <c:axId val="808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5296"/>
        <c:crosses val="autoZero"/>
        <c:auto val="1"/>
        <c:lblOffset val="100"/>
        <c:baseTimeUnit val="months"/>
      </c:dateAx>
      <c:valAx>
        <c:axId val="808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3376"/>
        <c:crosses val="autoZero"/>
        <c:crossBetween val="between"/>
      </c:valAx>
      <c:valAx>
        <c:axId val="13801688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165536"/>
        <c:crosses val="max"/>
        <c:crossBetween val="between"/>
      </c:valAx>
      <c:dateAx>
        <c:axId val="138016553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38016889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Peak Load - SCADA and Operation DB (July 2021 to September 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'Scada Peak Demand'!$C$44</c:f>
              <c:strCache>
                <c:ptCount val="1"/>
                <c:pt idx="0">
                  <c:v>SCADA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Demand'!$B$45:$B$47</c:f>
              <c:strCache>
                <c:ptCount val="3"/>
                <c:pt idx="0">
                  <c:v>Average Demand</c:v>
                </c:pt>
                <c:pt idx="1">
                  <c:v>Min Demand</c:v>
                </c:pt>
                <c:pt idx="2">
                  <c:v>Max Demand</c:v>
                </c:pt>
              </c:strCache>
            </c:strRef>
          </c:cat>
          <c:val>
            <c:numRef>
              <c:f>'Scada Peak Demand'!$C$45:$C$47</c:f>
              <c:numCache>
                <c:formatCode>_(* #,##0_);_(* \(#,##0\);_(* "-"??_);_(@_)</c:formatCode>
                <c:ptCount val="3"/>
                <c:pt idx="0">
                  <c:v>2799.3251025641021</c:v>
                </c:pt>
                <c:pt idx="1">
                  <c:v>2317.4389999999999</c:v>
                </c:pt>
                <c:pt idx="2">
                  <c:v>3242.6660000000002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6-417C-B686-150FC5839AA7}"/>
            </c:ext>
          </c:extLst>
        </c:ser>
        <c:ser>
          <c:idx val="1"/>
          <c:order val="1"/>
          <c:tx>
            <c:strRef>
              <c:f>'Scada Peak Demand'!$D$44</c:f>
              <c:strCache>
                <c:ptCount val="1"/>
                <c:pt idx="0">
                  <c:v>Operation DB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Demand'!$B$45:$B$47</c:f>
              <c:strCache>
                <c:ptCount val="3"/>
                <c:pt idx="0">
                  <c:v>Average Demand</c:v>
                </c:pt>
                <c:pt idx="1">
                  <c:v>Min Demand</c:v>
                </c:pt>
                <c:pt idx="2">
                  <c:v>Max Demand</c:v>
                </c:pt>
              </c:strCache>
            </c:strRef>
          </c:cat>
          <c:val>
            <c:numRef>
              <c:f>'Scada Peak Demand'!$D$45:$D$47</c:f>
              <c:numCache>
                <c:formatCode>_(* #,##0_);_(* \(#,##0\);_(* "-"??_);_(@_)</c:formatCode>
                <c:ptCount val="3"/>
                <c:pt idx="0">
                  <c:v>2744.9743589743589</c:v>
                </c:pt>
                <c:pt idx="1">
                  <c:v>2258</c:v>
                </c:pt>
                <c:pt idx="2">
                  <c:v>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46-417C-B686-150FC5839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30272"/>
        <c:axId val="8430752"/>
      </c:barChart>
      <c:lineChart>
        <c:grouping val="standard"/>
        <c:varyColors val="0"/>
        <c:ser>
          <c:idx val="2"/>
          <c:order val="2"/>
          <c:tx>
            <c:strRef>
              <c:f>'Scada Peak Demand'!$E$44</c:f>
              <c:strCache>
                <c:ptCount val="1"/>
                <c:pt idx="0">
                  <c:v>Abs Variance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Demand'!$B$45:$B$47</c:f>
              <c:strCache>
                <c:ptCount val="3"/>
                <c:pt idx="0">
                  <c:v>Average Demand</c:v>
                </c:pt>
                <c:pt idx="1">
                  <c:v>Min Demand</c:v>
                </c:pt>
                <c:pt idx="2">
                  <c:v>Max Demand</c:v>
                </c:pt>
              </c:strCache>
            </c:strRef>
          </c:cat>
          <c:val>
            <c:numRef>
              <c:f>'Scada Peak Demand'!$E$45:$E$47</c:f>
              <c:numCache>
                <c:formatCode>_(* #,##0_);_(* \(#,##0\);_(* "-"??_);_(@_)</c:formatCode>
                <c:ptCount val="3"/>
                <c:pt idx="0">
                  <c:v>54.350743589743161</c:v>
                </c:pt>
                <c:pt idx="1">
                  <c:v>59.438999999999851</c:v>
                </c:pt>
                <c:pt idx="2">
                  <c:v>58.666000000000167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46-417C-B686-150FC5839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801056"/>
        <c:axId val="1374802496"/>
      </c:lineChart>
      <c:catAx>
        <c:axId val="843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0752"/>
        <c:crosses val="autoZero"/>
        <c:auto val="1"/>
        <c:lblAlgn val="ctr"/>
        <c:lblOffset val="100"/>
        <c:noMultiLvlLbl val="0"/>
      </c:catAx>
      <c:valAx>
        <c:axId val="8430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0272"/>
        <c:crosses val="autoZero"/>
        <c:crossBetween val="between"/>
      </c:valAx>
      <c:valAx>
        <c:axId val="1374802496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4801056"/>
        <c:crosses val="max"/>
        <c:crossBetween val="between"/>
      </c:valAx>
      <c:catAx>
        <c:axId val="1374801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4802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Calendar Year Peak Demand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271288363184108E-2"/>
          <c:y val="0.14806603825561454"/>
          <c:w val="0.87227491626970743"/>
          <c:h val="0.67703261264812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'Scada Peak Demand'!$C$49</c:f>
              <c:strCache>
                <c:ptCount val="1"/>
                <c:pt idx="0">
                  <c:v>SCADA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Demand'!$B$54:$B$55</c:f>
              <c:strCache>
                <c:ptCount val="2"/>
                <c:pt idx="0">
                  <c:v>CY23</c:v>
                </c:pt>
                <c:pt idx="1">
                  <c:v>CY24</c:v>
                </c:pt>
              </c:strCache>
            </c:strRef>
          </c:cat>
          <c:val>
            <c:numRef>
              <c:f>'Scada Peak Demand'!$C$54:$C$55</c:f>
              <c:numCache>
                <c:formatCode>_(* #,##0_);_(* \(#,##0\);_(* "-"??_);_(@_)</c:formatCode>
                <c:ptCount val="2"/>
                <c:pt idx="0">
                  <c:v>3242.6660000000002</c:v>
                </c:pt>
                <c:pt idx="1">
                  <c:v>3186.1729999999998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5-48E6-B2A8-B6ED48938877}"/>
            </c:ext>
          </c:extLst>
        </c:ser>
        <c:ser>
          <c:idx val="1"/>
          <c:order val="1"/>
          <c:tx>
            <c:strRef>
              <c:f>'Scada Peak Demand'!$D$49</c:f>
              <c:strCache>
                <c:ptCount val="1"/>
                <c:pt idx="0">
                  <c:v>Operation DB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Demand'!$B$54:$B$55</c:f>
              <c:strCache>
                <c:ptCount val="2"/>
                <c:pt idx="0">
                  <c:v>CY23</c:v>
                </c:pt>
                <c:pt idx="1">
                  <c:v>CY24</c:v>
                </c:pt>
              </c:strCache>
            </c:strRef>
          </c:cat>
          <c:val>
            <c:numRef>
              <c:f>'Scada Peak Demand'!$D$54:$D$55</c:f>
              <c:numCache>
                <c:formatCode>_(* #,##0_);_(* \(#,##0\);_(* "-"??_);_(@_)</c:formatCode>
                <c:ptCount val="2"/>
                <c:pt idx="0">
                  <c:v>3151</c:v>
                </c:pt>
                <c:pt idx="1">
                  <c:v>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D5-48E6-B2A8-B6ED48938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30272"/>
        <c:axId val="8430752"/>
      </c:barChart>
      <c:lineChart>
        <c:grouping val="standard"/>
        <c:varyColors val="0"/>
        <c:ser>
          <c:idx val="2"/>
          <c:order val="2"/>
          <c:tx>
            <c:strRef>
              <c:f>'Scada Peak Demand'!$F$49</c:f>
              <c:strCache>
                <c:ptCount val="1"/>
                <c:pt idx="0">
                  <c:v>% Variance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Demand'!$B$54:$B$55</c:f>
              <c:strCache>
                <c:ptCount val="2"/>
                <c:pt idx="0">
                  <c:v>CY23</c:v>
                </c:pt>
                <c:pt idx="1">
                  <c:v>CY24</c:v>
                </c:pt>
              </c:strCache>
            </c:strRef>
          </c:cat>
          <c:val>
            <c:numRef>
              <c:f>'Scada Peak Demand'!$F$54:$F$55</c:f>
              <c:numCache>
                <c:formatCode>0.00</c:formatCode>
                <c:ptCount val="2"/>
                <c:pt idx="0">
                  <c:v>2.9091082196128326</c:v>
                </c:pt>
                <c:pt idx="1">
                  <c:v>6.8247487437189669E-2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D5-48E6-B2A8-B6ED48938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380224"/>
        <c:axId val="1843383584"/>
      </c:lineChart>
      <c:catAx>
        <c:axId val="843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0752"/>
        <c:crosses val="autoZero"/>
        <c:auto val="1"/>
        <c:lblAlgn val="ctr"/>
        <c:lblOffset val="100"/>
        <c:noMultiLvlLbl val="0"/>
      </c:catAx>
      <c:valAx>
        <c:axId val="843075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0272"/>
        <c:crosses val="autoZero"/>
        <c:crossBetween val="between"/>
      </c:valAx>
      <c:valAx>
        <c:axId val="1843383584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380224"/>
        <c:crosses val="max"/>
        <c:crossBetween val="between"/>
      </c:valAx>
      <c:catAx>
        <c:axId val="184338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3383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Fiscal Year Peak Demand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271288363184108E-2"/>
          <c:y val="0.15584057426273523"/>
          <c:w val="0.87227491626970743"/>
          <c:h val="0.67703261264812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'Scada Peak Demand'!$C$49</c:f>
              <c:strCache>
                <c:ptCount val="1"/>
                <c:pt idx="0">
                  <c:v>SCADA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498541203204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3E-4A3A-8A42-01F1CC8785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Demand'!$B$50:$B$53</c:f>
              <c:strCache>
                <c:ptCount val="4"/>
                <c:pt idx="0">
                  <c:v>FY22</c:v>
                </c:pt>
                <c:pt idx="1">
                  <c:v>FY23</c:v>
                </c:pt>
                <c:pt idx="2">
                  <c:v>FY24</c:v>
                </c:pt>
                <c:pt idx="3">
                  <c:v>FY25</c:v>
                </c:pt>
              </c:strCache>
            </c:strRef>
          </c:cat>
          <c:val>
            <c:numRef>
              <c:f>'Scada Peak Demand'!$C$50:$C$53</c:f>
              <c:numCache>
                <c:formatCode>_(* #,##0_);_(* \(#,##0\);_(* "-"??_);_(@_)</c:formatCode>
                <c:ptCount val="4"/>
                <c:pt idx="0">
                  <c:v>3039.0189999999998</c:v>
                </c:pt>
                <c:pt idx="1">
                  <c:v>3126.7820000000002</c:v>
                </c:pt>
                <c:pt idx="2">
                  <c:v>3242.6660000000002</c:v>
                </c:pt>
                <c:pt idx="3">
                  <c:v>3184.799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E-4A3A-8A42-01F1CC878500}"/>
            </c:ext>
          </c:extLst>
        </c:ser>
        <c:ser>
          <c:idx val="1"/>
          <c:order val="1"/>
          <c:tx>
            <c:strRef>
              <c:f>'Scada Peak Demand'!$D$49</c:f>
              <c:strCache>
                <c:ptCount val="1"/>
                <c:pt idx="0">
                  <c:v>Operation DB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6270655650614799E-3"/>
                  <c:y val="-2.721087602492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3E-4A3A-8A42-01F1CC878500}"/>
                </c:ext>
              </c:extLst>
            </c:dLbl>
            <c:dLbl>
              <c:idx val="1"/>
              <c:layout>
                <c:manualLayout>
                  <c:x val="1.2660897521388336E-2"/>
                  <c:y val="-2.7210876024922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3E-4A3A-8A42-01F1CC8785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Demand'!$B$50:$B$53</c:f>
              <c:strCache>
                <c:ptCount val="4"/>
                <c:pt idx="0">
                  <c:v>FY22</c:v>
                </c:pt>
                <c:pt idx="1">
                  <c:v>FY23</c:v>
                </c:pt>
                <c:pt idx="2">
                  <c:v>FY24</c:v>
                </c:pt>
                <c:pt idx="3">
                  <c:v>FY25</c:v>
                </c:pt>
              </c:strCache>
            </c:strRef>
          </c:cat>
          <c:val>
            <c:numRef>
              <c:f>'Scada Peak Demand'!$D$50:$D$53</c:f>
              <c:numCache>
                <c:formatCode>_(* #,##0_);_(* \(#,##0\);_(* "-"??_);_(@_)</c:formatCode>
                <c:ptCount val="4"/>
                <c:pt idx="0">
                  <c:v>2960</c:v>
                </c:pt>
                <c:pt idx="1">
                  <c:v>3049</c:v>
                </c:pt>
                <c:pt idx="2">
                  <c:v>3181</c:v>
                </c:pt>
                <c:pt idx="3">
                  <c:v>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E-4A3A-8A42-01F1CC878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30272"/>
        <c:axId val="8430752"/>
      </c:barChart>
      <c:lineChart>
        <c:grouping val="standard"/>
        <c:varyColors val="0"/>
        <c:ser>
          <c:idx val="2"/>
          <c:order val="2"/>
          <c:tx>
            <c:strRef>
              <c:f>'Scada Peak Demand'!$E$49</c:f>
              <c:strCache>
                <c:ptCount val="1"/>
                <c:pt idx="0">
                  <c:v>Abs Variance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Demand'!$B$50:$B$53</c:f>
              <c:strCache>
                <c:ptCount val="4"/>
                <c:pt idx="0">
                  <c:v>FY22</c:v>
                </c:pt>
                <c:pt idx="1">
                  <c:v>FY23</c:v>
                </c:pt>
                <c:pt idx="2">
                  <c:v>FY24</c:v>
                </c:pt>
                <c:pt idx="3">
                  <c:v>FY25</c:v>
                </c:pt>
              </c:strCache>
            </c:strRef>
          </c:cat>
          <c:val>
            <c:numRef>
              <c:f>'Scada Peak Demand'!$E$50:$E$53</c:f>
              <c:numCache>
                <c:formatCode>_(* #,##0_);_(* \(#,##0\);_(* "-"??_);_(@_)</c:formatCode>
                <c:ptCount val="4"/>
                <c:pt idx="0">
                  <c:v>79.018999999999778</c:v>
                </c:pt>
                <c:pt idx="1">
                  <c:v>77.782000000000153</c:v>
                </c:pt>
                <c:pt idx="2">
                  <c:v>61.666000000000167</c:v>
                </c:pt>
                <c:pt idx="3">
                  <c:v>0.79899999999997817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3E-4A3A-8A42-01F1CC878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380224"/>
        <c:axId val="1843383584"/>
      </c:lineChart>
      <c:catAx>
        <c:axId val="843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0752"/>
        <c:crosses val="autoZero"/>
        <c:auto val="1"/>
        <c:lblAlgn val="ctr"/>
        <c:lblOffset val="100"/>
        <c:noMultiLvlLbl val="0"/>
      </c:catAx>
      <c:valAx>
        <c:axId val="843075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0272"/>
        <c:crosses val="autoZero"/>
        <c:crossBetween val="between"/>
      </c:valAx>
      <c:valAx>
        <c:axId val="1843383584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380224"/>
        <c:crosses val="max"/>
        <c:crossBetween val="between"/>
      </c:valAx>
      <c:catAx>
        <c:axId val="184338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3383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Calendar Year Peak Demand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271288363184108E-2"/>
          <c:y val="0.14806603825561454"/>
          <c:w val="0.87227491626970743"/>
          <c:h val="0.67703261264812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'Scada Peak Demand'!$C$49</c:f>
              <c:strCache>
                <c:ptCount val="1"/>
                <c:pt idx="0">
                  <c:v>SCADA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Demand'!$B$54:$B$55</c:f>
              <c:strCache>
                <c:ptCount val="2"/>
                <c:pt idx="0">
                  <c:v>CY23</c:v>
                </c:pt>
                <c:pt idx="1">
                  <c:v>CY24</c:v>
                </c:pt>
              </c:strCache>
            </c:strRef>
          </c:cat>
          <c:val>
            <c:numRef>
              <c:f>'Scada Peak Demand'!$C$54:$C$55</c:f>
              <c:numCache>
                <c:formatCode>_(* #,##0_);_(* \(#,##0\);_(* "-"??_);_(@_)</c:formatCode>
                <c:ptCount val="2"/>
                <c:pt idx="0">
                  <c:v>3242.6660000000002</c:v>
                </c:pt>
                <c:pt idx="1">
                  <c:v>3186.1729999999998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F-42A6-A7A3-6DE975E8CB55}"/>
            </c:ext>
          </c:extLst>
        </c:ser>
        <c:ser>
          <c:idx val="1"/>
          <c:order val="1"/>
          <c:tx>
            <c:strRef>
              <c:f>'Scada Peak Demand'!$D$49</c:f>
              <c:strCache>
                <c:ptCount val="1"/>
                <c:pt idx="0">
                  <c:v>Operation DB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Demand'!$B$54:$B$55</c:f>
              <c:strCache>
                <c:ptCount val="2"/>
                <c:pt idx="0">
                  <c:v>CY23</c:v>
                </c:pt>
                <c:pt idx="1">
                  <c:v>CY24</c:v>
                </c:pt>
              </c:strCache>
            </c:strRef>
          </c:cat>
          <c:val>
            <c:numRef>
              <c:f>'Scada Peak Demand'!$D$54:$D$55</c:f>
              <c:numCache>
                <c:formatCode>_(* #,##0_);_(* \(#,##0\);_(* "-"??_);_(@_)</c:formatCode>
                <c:ptCount val="2"/>
                <c:pt idx="0">
                  <c:v>3151</c:v>
                </c:pt>
                <c:pt idx="1">
                  <c:v>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F-42A6-A7A3-6DE975E8C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30272"/>
        <c:axId val="8430752"/>
      </c:barChart>
      <c:lineChart>
        <c:grouping val="standard"/>
        <c:varyColors val="0"/>
        <c:ser>
          <c:idx val="2"/>
          <c:order val="2"/>
          <c:tx>
            <c:strRef>
              <c:f>'Scada Peak Demand'!$E$49</c:f>
              <c:strCache>
                <c:ptCount val="1"/>
                <c:pt idx="0">
                  <c:v>Abs Variance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Demand'!$B$54:$B$55</c:f>
              <c:strCache>
                <c:ptCount val="2"/>
                <c:pt idx="0">
                  <c:v>CY23</c:v>
                </c:pt>
                <c:pt idx="1">
                  <c:v>CY24</c:v>
                </c:pt>
              </c:strCache>
            </c:strRef>
          </c:cat>
          <c:val>
            <c:numRef>
              <c:f>'Scada Peak Demand'!$E$54:$E$55</c:f>
              <c:numCache>
                <c:formatCode>_(* #,##0_);_(* \(#,##0\);_(* "-"??_);_(@_)</c:formatCode>
                <c:ptCount val="2"/>
                <c:pt idx="0">
                  <c:v>91.666000000000167</c:v>
                </c:pt>
                <c:pt idx="1">
                  <c:v>2.1729999999997744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0F-42A6-A7A3-6DE975E8C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380224"/>
        <c:axId val="1843383584"/>
      </c:lineChart>
      <c:catAx>
        <c:axId val="843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0752"/>
        <c:crosses val="autoZero"/>
        <c:auto val="1"/>
        <c:lblAlgn val="ctr"/>
        <c:lblOffset val="100"/>
        <c:noMultiLvlLbl val="0"/>
      </c:catAx>
      <c:valAx>
        <c:axId val="843075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0272"/>
        <c:crosses val="autoZero"/>
        <c:crossBetween val="between"/>
      </c:valAx>
      <c:valAx>
        <c:axId val="1843383584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380224"/>
        <c:crosses val="max"/>
        <c:crossBetween val="between"/>
      </c:valAx>
      <c:catAx>
        <c:axId val="184338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3383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Peak Load - SCADA and Operation DB (July 2021 to September 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'Scada Peak Demand'!$F$3</c:f>
              <c:strCache>
                <c:ptCount val="1"/>
                <c:pt idx="0">
                  <c:v>% Variance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'Scada Peak Demand'!$B$4:$B$42</c:f>
              <c:numCache>
                <c:formatCode>mmm\-yy</c:formatCode>
                <c:ptCount val="3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</c:numCache>
            </c:numRef>
          </c:cat>
          <c:val>
            <c:numRef>
              <c:f>'Scada Peak Demand'!$F$4:$F$42</c:f>
              <c:numCache>
                <c:formatCode>0.00</c:formatCode>
                <c:ptCount val="39"/>
                <c:pt idx="0">
                  <c:v>3.3369153873616497</c:v>
                </c:pt>
                <c:pt idx="1">
                  <c:v>2.6695608108108004</c:v>
                </c:pt>
                <c:pt idx="2">
                  <c:v>3.0336975076818096</c:v>
                </c:pt>
                <c:pt idx="3">
                  <c:v>2.3381310418904455</c:v>
                </c:pt>
                <c:pt idx="4">
                  <c:v>2.9602952308856789</c:v>
                </c:pt>
                <c:pt idx="5">
                  <c:v>2.3528801843317959</c:v>
                </c:pt>
                <c:pt idx="6">
                  <c:v>2.4375207296849055</c:v>
                </c:pt>
                <c:pt idx="7">
                  <c:v>2.8467340918668205</c:v>
                </c:pt>
                <c:pt idx="8">
                  <c:v>2.7562371346232961</c:v>
                </c:pt>
                <c:pt idx="9">
                  <c:v>2.740510948905106</c:v>
                </c:pt>
                <c:pt idx="10">
                  <c:v>3.414423765211172</c:v>
                </c:pt>
                <c:pt idx="11">
                  <c:v>2.7539014373716642</c:v>
                </c:pt>
                <c:pt idx="12">
                  <c:v>2.1178096947935376</c:v>
                </c:pt>
                <c:pt idx="13">
                  <c:v>1.7389895470383276</c:v>
                </c:pt>
                <c:pt idx="14">
                  <c:v>2.2045185957594748</c:v>
                </c:pt>
                <c:pt idx="15">
                  <c:v>2.1313681027966824</c:v>
                </c:pt>
                <c:pt idx="16">
                  <c:v>2.8904016064257076</c:v>
                </c:pt>
                <c:pt idx="17">
                  <c:v>2.6442485306465091</c:v>
                </c:pt>
                <c:pt idx="18">
                  <c:v>3.7078726227333103</c:v>
                </c:pt>
                <c:pt idx="19">
                  <c:v>2.6323737821080551</c:v>
                </c:pt>
                <c:pt idx="20">
                  <c:v>3.1983572030328533</c:v>
                </c:pt>
                <c:pt idx="21">
                  <c:v>2.9075583696082319</c:v>
                </c:pt>
                <c:pt idx="22">
                  <c:v>2.6615855855855797</c:v>
                </c:pt>
                <c:pt idx="23">
                  <c:v>2.5510659232535371</c:v>
                </c:pt>
                <c:pt idx="24">
                  <c:v>2.5127285270783117</c:v>
                </c:pt>
                <c:pt idx="25">
                  <c:v>2.9091082196128326</c:v>
                </c:pt>
                <c:pt idx="26">
                  <c:v>2.8225931928687276</c:v>
                </c:pt>
                <c:pt idx="27">
                  <c:v>1.9936523762047242</c:v>
                </c:pt>
                <c:pt idx="28">
                  <c:v>1.8289760348583872</c:v>
                </c:pt>
                <c:pt idx="29">
                  <c:v>1.4971680061232284</c:v>
                </c:pt>
                <c:pt idx="30">
                  <c:v>-6.8451164691463173E-2</c:v>
                </c:pt>
                <c:pt idx="31">
                  <c:v>-0.10744259699129177</c:v>
                </c:pt>
                <c:pt idx="32">
                  <c:v>6.7086784299608127E-2</c:v>
                </c:pt>
                <c:pt idx="33">
                  <c:v>0.2324143070044693</c:v>
                </c:pt>
                <c:pt idx="34">
                  <c:v>5.912724850101192E-2</c:v>
                </c:pt>
                <c:pt idx="35">
                  <c:v>0.16262181703865508</c:v>
                </c:pt>
                <c:pt idx="36">
                  <c:v>-0.29634804699903983</c:v>
                </c:pt>
                <c:pt idx="37">
                  <c:v>-0.13728015075377131</c:v>
                </c:pt>
                <c:pt idx="38">
                  <c:v>0.34023314429740825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3E-4536-889C-D31473BE9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380165536"/>
        <c:axId val="1380168896"/>
      </c:barChart>
      <c:lineChart>
        <c:grouping val="standard"/>
        <c:varyColors val="0"/>
        <c:ser>
          <c:idx val="0"/>
          <c:order val="0"/>
          <c:tx>
            <c:strRef>
              <c:f>'Scada Peak Demand'!$C$3</c:f>
              <c:strCache>
                <c:ptCount val="1"/>
                <c:pt idx="0">
                  <c:v>SCADA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'Scada Peak Demand'!$B$4:$B$42</c:f>
              <c:numCache>
                <c:formatCode>mmm\-yy</c:formatCode>
                <c:ptCount val="3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</c:numCache>
            </c:numRef>
          </c:cat>
          <c:val>
            <c:numRef>
              <c:f>'Scada Peak Demand'!$C$4:$C$42</c:f>
              <c:numCache>
                <c:formatCode>_(* #,##0_);_(* \(#,##0\);_(* "-"??_);_(@_)</c:formatCode>
                <c:ptCount val="39"/>
                <c:pt idx="0">
                  <c:v>2894.4670000000001</c:v>
                </c:pt>
                <c:pt idx="1">
                  <c:v>3039.0189999999998</c:v>
                </c:pt>
                <c:pt idx="2">
                  <c:v>3017.857</c:v>
                </c:pt>
                <c:pt idx="3">
                  <c:v>2858.3040000000001</c:v>
                </c:pt>
                <c:pt idx="4">
                  <c:v>2720.2109999999998</c:v>
                </c:pt>
                <c:pt idx="5">
                  <c:v>2665.2689999999998</c:v>
                </c:pt>
                <c:pt idx="6">
                  <c:v>2470.7930000000001</c:v>
                </c:pt>
                <c:pt idx="7">
                  <c:v>2440.5529999999999</c:v>
                </c:pt>
                <c:pt idx="8">
                  <c:v>2495.9490000000001</c:v>
                </c:pt>
                <c:pt idx="9">
                  <c:v>2533.5810000000001</c:v>
                </c:pt>
                <c:pt idx="10">
                  <c:v>2889.3989999999999</c:v>
                </c:pt>
                <c:pt idx="11">
                  <c:v>3002.4690000000001</c:v>
                </c:pt>
                <c:pt idx="12">
                  <c:v>2843.9810000000002</c:v>
                </c:pt>
                <c:pt idx="13">
                  <c:v>2919.9090000000001</c:v>
                </c:pt>
                <c:pt idx="14">
                  <c:v>2940.424</c:v>
                </c:pt>
                <c:pt idx="15">
                  <c:v>2702.3960000000002</c:v>
                </c:pt>
                <c:pt idx="16">
                  <c:v>2561.971</c:v>
                </c:pt>
                <c:pt idx="17">
                  <c:v>2444.9859999999999</c:v>
                </c:pt>
                <c:pt idx="18">
                  <c:v>2344.835</c:v>
                </c:pt>
                <c:pt idx="19">
                  <c:v>2317.4389999999999</c:v>
                </c:pt>
                <c:pt idx="20">
                  <c:v>2449.9290000000001</c:v>
                </c:pt>
                <c:pt idx="21">
                  <c:v>2600.4740000000002</c:v>
                </c:pt>
                <c:pt idx="22">
                  <c:v>2848.8589999999999</c:v>
                </c:pt>
                <c:pt idx="23">
                  <c:v>3126.7820000000002</c:v>
                </c:pt>
                <c:pt idx="24">
                  <c:v>2971.8440000000001</c:v>
                </c:pt>
                <c:pt idx="25">
                  <c:v>3242.6660000000002</c:v>
                </c:pt>
                <c:pt idx="26">
                  <c:v>3172.0770000000002</c:v>
                </c:pt>
                <c:pt idx="27">
                  <c:v>3068.989</c:v>
                </c:pt>
                <c:pt idx="28">
                  <c:v>2804.37</c:v>
                </c:pt>
                <c:pt idx="29">
                  <c:v>2652.1210000000001</c:v>
                </c:pt>
                <c:pt idx="30">
                  <c:v>2445.3249999999998</c:v>
                </c:pt>
                <c:pt idx="31">
                  <c:v>2523.2860000000001</c:v>
                </c:pt>
                <c:pt idx="32">
                  <c:v>2778.8629999999998</c:v>
                </c:pt>
                <c:pt idx="33">
                  <c:v>2690.2379999999998</c:v>
                </c:pt>
                <c:pt idx="34">
                  <c:v>3003.7750000000001</c:v>
                </c:pt>
                <c:pt idx="35">
                  <c:v>3186.1729999999998</c:v>
                </c:pt>
                <c:pt idx="36">
                  <c:v>3139.6680000000001</c:v>
                </c:pt>
                <c:pt idx="37">
                  <c:v>3179.6289999999999</c:v>
                </c:pt>
                <c:pt idx="38">
                  <c:v>3184.799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E-4536-889C-D31473BE92A6}"/>
            </c:ext>
          </c:extLst>
        </c:ser>
        <c:ser>
          <c:idx val="1"/>
          <c:order val="1"/>
          <c:tx>
            <c:strRef>
              <c:f>'Scada Peak Demand'!$D$3</c:f>
              <c:strCache>
                <c:ptCount val="1"/>
                <c:pt idx="0">
                  <c:v>Operation DB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'Scada Peak Demand'!$B$4:$B$42</c:f>
              <c:numCache>
                <c:formatCode>mmm\-yy</c:formatCode>
                <c:ptCount val="3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</c:numCache>
            </c:numRef>
          </c:cat>
          <c:val>
            <c:numRef>
              <c:f>'Scada Peak Demand'!$D$4:$D$42</c:f>
              <c:numCache>
                <c:formatCode>_(* #,##0_);_(* \(#,##0\);_(* "-"??_);_(@_)</c:formatCode>
                <c:ptCount val="39"/>
                <c:pt idx="0">
                  <c:v>2801</c:v>
                </c:pt>
                <c:pt idx="1">
                  <c:v>2960</c:v>
                </c:pt>
                <c:pt idx="2">
                  <c:v>2929</c:v>
                </c:pt>
                <c:pt idx="3">
                  <c:v>2793</c:v>
                </c:pt>
                <c:pt idx="4">
                  <c:v>2642</c:v>
                </c:pt>
                <c:pt idx="5">
                  <c:v>2604</c:v>
                </c:pt>
                <c:pt idx="6">
                  <c:v>2412</c:v>
                </c:pt>
                <c:pt idx="7">
                  <c:v>2373</c:v>
                </c:pt>
                <c:pt idx="8">
                  <c:v>2429</c:v>
                </c:pt>
                <c:pt idx="9">
                  <c:v>2466</c:v>
                </c:pt>
                <c:pt idx="10">
                  <c:v>2794</c:v>
                </c:pt>
                <c:pt idx="11">
                  <c:v>2922</c:v>
                </c:pt>
                <c:pt idx="12">
                  <c:v>2785</c:v>
                </c:pt>
                <c:pt idx="13">
                  <c:v>2870</c:v>
                </c:pt>
                <c:pt idx="14">
                  <c:v>2877</c:v>
                </c:pt>
                <c:pt idx="15">
                  <c:v>2646</c:v>
                </c:pt>
                <c:pt idx="16">
                  <c:v>2490</c:v>
                </c:pt>
                <c:pt idx="17">
                  <c:v>2382</c:v>
                </c:pt>
                <c:pt idx="18">
                  <c:v>2261</c:v>
                </c:pt>
                <c:pt idx="19">
                  <c:v>2258</c:v>
                </c:pt>
                <c:pt idx="20">
                  <c:v>2374</c:v>
                </c:pt>
                <c:pt idx="21">
                  <c:v>2527</c:v>
                </c:pt>
                <c:pt idx="22">
                  <c:v>2775</c:v>
                </c:pt>
                <c:pt idx="23">
                  <c:v>3049</c:v>
                </c:pt>
                <c:pt idx="24">
                  <c:v>2899</c:v>
                </c:pt>
                <c:pt idx="25">
                  <c:v>3151</c:v>
                </c:pt>
                <c:pt idx="26">
                  <c:v>3085</c:v>
                </c:pt>
                <c:pt idx="27">
                  <c:v>3009</c:v>
                </c:pt>
                <c:pt idx="28">
                  <c:v>2754</c:v>
                </c:pt>
                <c:pt idx="29">
                  <c:v>2613</c:v>
                </c:pt>
                <c:pt idx="30">
                  <c:v>2447</c:v>
                </c:pt>
                <c:pt idx="31">
                  <c:v>2526</c:v>
                </c:pt>
                <c:pt idx="32">
                  <c:v>2777</c:v>
                </c:pt>
                <c:pt idx="33">
                  <c:v>2684</c:v>
                </c:pt>
                <c:pt idx="34">
                  <c:v>3002</c:v>
                </c:pt>
                <c:pt idx="35">
                  <c:v>3181</c:v>
                </c:pt>
                <c:pt idx="36">
                  <c:v>3149</c:v>
                </c:pt>
                <c:pt idx="37">
                  <c:v>3184</c:v>
                </c:pt>
                <c:pt idx="38">
                  <c:v>3174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E-4536-889C-D31473BE9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3376"/>
        <c:axId val="8085296"/>
      </c:lineChart>
      <c:dateAx>
        <c:axId val="808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5296"/>
        <c:crosses val="autoZero"/>
        <c:auto val="1"/>
        <c:lblOffset val="100"/>
        <c:baseTimeUnit val="months"/>
      </c:dateAx>
      <c:valAx>
        <c:axId val="808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3376"/>
        <c:crosses val="autoZero"/>
        <c:crossBetween val="between"/>
      </c:valAx>
      <c:valAx>
        <c:axId val="13801688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165536"/>
        <c:crosses val="max"/>
        <c:crossBetween val="between"/>
      </c:valAx>
      <c:dateAx>
        <c:axId val="138016553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38016889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Peak Load - SCADA and Operation DB (July 2021 to September 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617414024986237E-2"/>
          <c:y val="0.14006531082230764"/>
          <c:w val="0.89984459787419857"/>
          <c:h val="0.668159476731109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'Scada Peak Demand'!$C$44</c:f>
              <c:strCache>
                <c:ptCount val="1"/>
                <c:pt idx="0">
                  <c:v>SCADA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Demand'!$B$45:$B$47</c:f>
              <c:strCache>
                <c:ptCount val="3"/>
                <c:pt idx="0">
                  <c:v>Average Demand</c:v>
                </c:pt>
                <c:pt idx="1">
                  <c:v>Min Demand</c:v>
                </c:pt>
                <c:pt idx="2">
                  <c:v>Max Demand</c:v>
                </c:pt>
              </c:strCache>
            </c:strRef>
          </c:cat>
          <c:val>
            <c:numRef>
              <c:f>'Scada Peak Demand'!$C$45:$C$47</c:f>
              <c:numCache>
                <c:formatCode>_(* #,##0_);_(* \(#,##0\);_(* "-"??_);_(@_)</c:formatCode>
                <c:ptCount val="3"/>
                <c:pt idx="0">
                  <c:v>2799.3251025641021</c:v>
                </c:pt>
                <c:pt idx="1">
                  <c:v>2317.4389999999999</c:v>
                </c:pt>
                <c:pt idx="2">
                  <c:v>3242.6660000000002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F-4DC8-B1AE-7F89A4E15090}"/>
            </c:ext>
          </c:extLst>
        </c:ser>
        <c:ser>
          <c:idx val="1"/>
          <c:order val="1"/>
          <c:tx>
            <c:strRef>
              <c:f>'Scada Peak Demand'!$D$44</c:f>
              <c:strCache>
                <c:ptCount val="1"/>
                <c:pt idx="0">
                  <c:v>Operation DB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Demand'!$B$45:$B$47</c:f>
              <c:strCache>
                <c:ptCount val="3"/>
                <c:pt idx="0">
                  <c:v>Average Demand</c:v>
                </c:pt>
                <c:pt idx="1">
                  <c:v>Min Demand</c:v>
                </c:pt>
                <c:pt idx="2">
                  <c:v>Max Demand</c:v>
                </c:pt>
              </c:strCache>
            </c:strRef>
          </c:cat>
          <c:val>
            <c:numRef>
              <c:f>'Scada Peak Demand'!$D$45:$D$47</c:f>
              <c:numCache>
                <c:formatCode>_(* #,##0_);_(* \(#,##0\);_(* "-"??_);_(@_)</c:formatCode>
                <c:ptCount val="3"/>
                <c:pt idx="0">
                  <c:v>2744.9743589743589</c:v>
                </c:pt>
                <c:pt idx="1">
                  <c:v>2258</c:v>
                </c:pt>
                <c:pt idx="2">
                  <c:v>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7F-4DC8-B1AE-7F89A4E15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30272"/>
        <c:axId val="8430752"/>
      </c:barChart>
      <c:lineChart>
        <c:grouping val="standard"/>
        <c:varyColors val="0"/>
        <c:ser>
          <c:idx val="2"/>
          <c:order val="2"/>
          <c:tx>
            <c:strRef>
              <c:f>'Scada Peak Demand'!$F$44</c:f>
              <c:strCache>
                <c:ptCount val="1"/>
                <c:pt idx="0">
                  <c:v>% Variance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Demand'!$B$45:$B$47</c:f>
              <c:strCache>
                <c:ptCount val="3"/>
                <c:pt idx="0">
                  <c:v>Average Demand</c:v>
                </c:pt>
                <c:pt idx="1">
                  <c:v>Min Demand</c:v>
                </c:pt>
                <c:pt idx="2">
                  <c:v>Max Demand</c:v>
                </c:pt>
              </c:strCache>
            </c:strRef>
          </c:cat>
          <c:val>
            <c:numRef>
              <c:f>'Scada Peak Demand'!$F$45:$F$47</c:f>
              <c:numCache>
                <c:formatCode>0.00</c:formatCode>
                <c:ptCount val="3"/>
                <c:pt idx="0">
                  <c:v>1.9800091542585774</c:v>
                </c:pt>
                <c:pt idx="1">
                  <c:v>2.6323737821080551</c:v>
                </c:pt>
                <c:pt idx="2">
                  <c:v>1.8425251256281472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7F-4DC8-B1AE-7F89A4E15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801056"/>
        <c:axId val="1374802496"/>
      </c:lineChart>
      <c:catAx>
        <c:axId val="843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0752"/>
        <c:crosses val="autoZero"/>
        <c:auto val="1"/>
        <c:lblAlgn val="ctr"/>
        <c:lblOffset val="100"/>
        <c:noMultiLvlLbl val="0"/>
      </c:catAx>
      <c:valAx>
        <c:axId val="8430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0272"/>
        <c:crosses val="autoZero"/>
        <c:crossBetween val="between"/>
      </c:valAx>
      <c:valAx>
        <c:axId val="1374802496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4801056"/>
        <c:crosses val="max"/>
        <c:crossBetween val="between"/>
      </c:valAx>
      <c:catAx>
        <c:axId val="1374801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4802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Peak Load - SCADA and Operation DB (July 2021 to September 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'Scada Peak Demand'!$E$3</c:f>
              <c:strCache>
                <c:ptCount val="1"/>
                <c:pt idx="0">
                  <c:v>Abs Variance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'Scada Peak Demand'!$B$4:$B$42</c:f>
              <c:numCache>
                <c:formatCode>mmm\-yy</c:formatCode>
                <c:ptCount val="3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</c:numCache>
            </c:numRef>
          </c:cat>
          <c:val>
            <c:numRef>
              <c:f>'Scada Peak Demand'!$E$4:$E$42</c:f>
              <c:numCache>
                <c:formatCode>_(* #,##0_);_(* \(#,##0\);_(* "-"??_);_(@_)</c:formatCode>
                <c:ptCount val="39"/>
                <c:pt idx="0">
                  <c:v>93.467000000000098</c:v>
                </c:pt>
                <c:pt idx="1">
                  <c:v>79.018999999999778</c:v>
                </c:pt>
                <c:pt idx="2">
                  <c:v>88.856999999999971</c:v>
                </c:pt>
                <c:pt idx="3">
                  <c:v>65.304000000000087</c:v>
                </c:pt>
                <c:pt idx="4">
                  <c:v>78.210999999999785</c:v>
                </c:pt>
                <c:pt idx="5">
                  <c:v>61.268999999999778</c:v>
                </c:pt>
                <c:pt idx="6">
                  <c:v>58.79300000000012</c:v>
                </c:pt>
                <c:pt idx="7">
                  <c:v>67.552999999999884</c:v>
                </c:pt>
                <c:pt idx="8">
                  <c:v>66.949000000000069</c:v>
                </c:pt>
                <c:pt idx="9">
                  <c:v>67.581000000000131</c:v>
                </c:pt>
                <c:pt idx="10">
                  <c:v>95.398999999999887</c:v>
                </c:pt>
                <c:pt idx="11">
                  <c:v>80.469000000000051</c:v>
                </c:pt>
                <c:pt idx="12">
                  <c:v>58.981000000000222</c:v>
                </c:pt>
                <c:pt idx="13">
                  <c:v>49.909000000000106</c:v>
                </c:pt>
                <c:pt idx="14">
                  <c:v>63.423999999999978</c:v>
                </c:pt>
                <c:pt idx="15">
                  <c:v>56.396000000000186</c:v>
                </c:pt>
                <c:pt idx="16">
                  <c:v>71.971000000000004</c:v>
                </c:pt>
                <c:pt idx="17">
                  <c:v>62.985999999999876</c:v>
                </c:pt>
                <c:pt idx="18">
                  <c:v>83.835000000000036</c:v>
                </c:pt>
                <c:pt idx="19">
                  <c:v>59.438999999999851</c:v>
                </c:pt>
                <c:pt idx="20">
                  <c:v>75.929000000000087</c:v>
                </c:pt>
                <c:pt idx="21">
                  <c:v>73.47400000000016</c:v>
                </c:pt>
                <c:pt idx="22">
                  <c:v>73.858999999999924</c:v>
                </c:pt>
                <c:pt idx="23">
                  <c:v>77.782000000000153</c:v>
                </c:pt>
                <c:pt idx="24">
                  <c:v>72.844000000000051</c:v>
                </c:pt>
                <c:pt idx="25">
                  <c:v>91.666000000000167</c:v>
                </c:pt>
                <c:pt idx="26">
                  <c:v>87.077000000000226</c:v>
                </c:pt>
                <c:pt idx="27">
                  <c:v>59.989000000000033</c:v>
                </c:pt>
                <c:pt idx="28">
                  <c:v>50.369999999999891</c:v>
                </c:pt>
                <c:pt idx="29">
                  <c:v>39.121000000000095</c:v>
                </c:pt>
                <c:pt idx="30">
                  <c:v>-1.6750000000001819</c:v>
                </c:pt>
                <c:pt idx="31">
                  <c:v>-2.7139999999999418</c:v>
                </c:pt>
                <c:pt idx="32">
                  <c:v>1.862999999999829</c:v>
                </c:pt>
                <c:pt idx="33">
                  <c:v>6.237999999999829</c:v>
                </c:pt>
                <c:pt idx="34">
                  <c:v>1.7750000000000909</c:v>
                </c:pt>
                <c:pt idx="35">
                  <c:v>5.1729999999997744</c:v>
                </c:pt>
                <c:pt idx="36">
                  <c:v>-9.3319999999998799</c:v>
                </c:pt>
                <c:pt idx="37">
                  <c:v>-4.3710000000000946</c:v>
                </c:pt>
                <c:pt idx="38">
                  <c:v>10.798999999999978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5-489A-AFCA-C5855C2E5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380165536"/>
        <c:axId val="1380168896"/>
      </c:barChart>
      <c:lineChart>
        <c:grouping val="standard"/>
        <c:varyColors val="0"/>
        <c:ser>
          <c:idx val="0"/>
          <c:order val="0"/>
          <c:tx>
            <c:strRef>
              <c:f>'Scada Peak Demand'!$C$3</c:f>
              <c:strCache>
                <c:ptCount val="1"/>
                <c:pt idx="0">
                  <c:v>SCADA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'Scada Peak Demand'!$B$4:$B$42</c:f>
              <c:numCache>
                <c:formatCode>mmm\-yy</c:formatCode>
                <c:ptCount val="3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</c:numCache>
            </c:numRef>
          </c:cat>
          <c:val>
            <c:numRef>
              <c:f>'Scada Peak Demand'!$C$4:$C$42</c:f>
              <c:numCache>
                <c:formatCode>_(* #,##0_);_(* \(#,##0\);_(* "-"??_);_(@_)</c:formatCode>
                <c:ptCount val="39"/>
                <c:pt idx="0">
                  <c:v>2894.4670000000001</c:v>
                </c:pt>
                <c:pt idx="1">
                  <c:v>3039.0189999999998</c:v>
                </c:pt>
                <c:pt idx="2">
                  <c:v>3017.857</c:v>
                </c:pt>
                <c:pt idx="3">
                  <c:v>2858.3040000000001</c:v>
                </c:pt>
                <c:pt idx="4">
                  <c:v>2720.2109999999998</c:v>
                </c:pt>
                <c:pt idx="5">
                  <c:v>2665.2689999999998</c:v>
                </c:pt>
                <c:pt idx="6">
                  <c:v>2470.7930000000001</c:v>
                </c:pt>
                <c:pt idx="7">
                  <c:v>2440.5529999999999</c:v>
                </c:pt>
                <c:pt idx="8">
                  <c:v>2495.9490000000001</c:v>
                </c:pt>
                <c:pt idx="9">
                  <c:v>2533.5810000000001</c:v>
                </c:pt>
                <c:pt idx="10">
                  <c:v>2889.3989999999999</c:v>
                </c:pt>
                <c:pt idx="11">
                  <c:v>3002.4690000000001</c:v>
                </c:pt>
                <c:pt idx="12">
                  <c:v>2843.9810000000002</c:v>
                </c:pt>
                <c:pt idx="13">
                  <c:v>2919.9090000000001</c:v>
                </c:pt>
                <c:pt idx="14">
                  <c:v>2940.424</c:v>
                </c:pt>
                <c:pt idx="15">
                  <c:v>2702.3960000000002</c:v>
                </c:pt>
                <c:pt idx="16">
                  <c:v>2561.971</c:v>
                </c:pt>
                <c:pt idx="17">
                  <c:v>2444.9859999999999</c:v>
                </c:pt>
                <c:pt idx="18">
                  <c:v>2344.835</c:v>
                </c:pt>
                <c:pt idx="19">
                  <c:v>2317.4389999999999</c:v>
                </c:pt>
                <c:pt idx="20">
                  <c:v>2449.9290000000001</c:v>
                </c:pt>
                <c:pt idx="21">
                  <c:v>2600.4740000000002</c:v>
                </c:pt>
                <c:pt idx="22">
                  <c:v>2848.8589999999999</c:v>
                </c:pt>
                <c:pt idx="23">
                  <c:v>3126.7820000000002</c:v>
                </c:pt>
                <c:pt idx="24">
                  <c:v>2971.8440000000001</c:v>
                </c:pt>
                <c:pt idx="25">
                  <c:v>3242.6660000000002</c:v>
                </c:pt>
                <c:pt idx="26">
                  <c:v>3172.0770000000002</c:v>
                </c:pt>
                <c:pt idx="27">
                  <c:v>3068.989</c:v>
                </c:pt>
                <c:pt idx="28">
                  <c:v>2804.37</c:v>
                </c:pt>
                <c:pt idx="29">
                  <c:v>2652.1210000000001</c:v>
                </c:pt>
                <c:pt idx="30">
                  <c:v>2445.3249999999998</c:v>
                </c:pt>
                <c:pt idx="31">
                  <c:v>2523.2860000000001</c:v>
                </c:pt>
                <c:pt idx="32">
                  <c:v>2778.8629999999998</c:v>
                </c:pt>
                <c:pt idx="33">
                  <c:v>2690.2379999999998</c:v>
                </c:pt>
                <c:pt idx="34">
                  <c:v>3003.7750000000001</c:v>
                </c:pt>
                <c:pt idx="35">
                  <c:v>3186.1729999999998</c:v>
                </c:pt>
                <c:pt idx="36">
                  <c:v>3139.6680000000001</c:v>
                </c:pt>
                <c:pt idx="37">
                  <c:v>3179.6289999999999</c:v>
                </c:pt>
                <c:pt idx="38">
                  <c:v>3184.799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5-489A-AFCA-C5855C2E54CC}"/>
            </c:ext>
          </c:extLst>
        </c:ser>
        <c:ser>
          <c:idx val="1"/>
          <c:order val="1"/>
          <c:tx>
            <c:strRef>
              <c:f>'Scada Peak Demand'!$D$3</c:f>
              <c:strCache>
                <c:ptCount val="1"/>
                <c:pt idx="0">
                  <c:v>Operation DB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'Scada Peak Demand'!$B$4:$B$42</c:f>
              <c:numCache>
                <c:formatCode>mmm\-yy</c:formatCode>
                <c:ptCount val="3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</c:numCache>
            </c:numRef>
          </c:cat>
          <c:val>
            <c:numRef>
              <c:f>'Scada Peak Demand'!$D$4:$D$42</c:f>
              <c:numCache>
                <c:formatCode>_(* #,##0_);_(* \(#,##0\);_(* "-"??_);_(@_)</c:formatCode>
                <c:ptCount val="39"/>
                <c:pt idx="0">
                  <c:v>2801</c:v>
                </c:pt>
                <c:pt idx="1">
                  <c:v>2960</c:v>
                </c:pt>
                <c:pt idx="2">
                  <c:v>2929</c:v>
                </c:pt>
                <c:pt idx="3">
                  <c:v>2793</c:v>
                </c:pt>
                <c:pt idx="4">
                  <c:v>2642</c:v>
                </c:pt>
                <c:pt idx="5">
                  <c:v>2604</c:v>
                </c:pt>
                <c:pt idx="6">
                  <c:v>2412</c:v>
                </c:pt>
                <c:pt idx="7">
                  <c:v>2373</c:v>
                </c:pt>
                <c:pt idx="8">
                  <c:v>2429</c:v>
                </c:pt>
                <c:pt idx="9">
                  <c:v>2466</c:v>
                </c:pt>
                <c:pt idx="10">
                  <c:v>2794</c:v>
                </c:pt>
                <c:pt idx="11">
                  <c:v>2922</c:v>
                </c:pt>
                <c:pt idx="12">
                  <c:v>2785</c:v>
                </c:pt>
                <c:pt idx="13">
                  <c:v>2870</c:v>
                </c:pt>
                <c:pt idx="14">
                  <c:v>2877</c:v>
                </c:pt>
                <c:pt idx="15">
                  <c:v>2646</c:v>
                </c:pt>
                <c:pt idx="16">
                  <c:v>2490</c:v>
                </c:pt>
                <c:pt idx="17">
                  <c:v>2382</c:v>
                </c:pt>
                <c:pt idx="18">
                  <c:v>2261</c:v>
                </c:pt>
                <c:pt idx="19">
                  <c:v>2258</c:v>
                </c:pt>
                <c:pt idx="20">
                  <c:v>2374</c:v>
                </c:pt>
                <c:pt idx="21">
                  <c:v>2527</c:v>
                </c:pt>
                <c:pt idx="22">
                  <c:v>2775</c:v>
                </c:pt>
                <c:pt idx="23">
                  <c:v>3049</c:v>
                </c:pt>
                <c:pt idx="24">
                  <c:v>2899</c:v>
                </c:pt>
                <c:pt idx="25">
                  <c:v>3151</c:v>
                </c:pt>
                <c:pt idx="26">
                  <c:v>3085</c:v>
                </c:pt>
                <c:pt idx="27">
                  <c:v>3009</c:v>
                </c:pt>
                <c:pt idx="28">
                  <c:v>2754</c:v>
                </c:pt>
                <c:pt idx="29">
                  <c:v>2613</c:v>
                </c:pt>
                <c:pt idx="30">
                  <c:v>2447</c:v>
                </c:pt>
                <c:pt idx="31">
                  <c:v>2526</c:v>
                </c:pt>
                <c:pt idx="32">
                  <c:v>2777</c:v>
                </c:pt>
                <c:pt idx="33">
                  <c:v>2684</c:v>
                </c:pt>
                <c:pt idx="34">
                  <c:v>3002</c:v>
                </c:pt>
                <c:pt idx="35">
                  <c:v>3181</c:v>
                </c:pt>
                <c:pt idx="36">
                  <c:v>3149</c:v>
                </c:pt>
                <c:pt idx="37">
                  <c:v>3184</c:v>
                </c:pt>
                <c:pt idx="38">
                  <c:v>3174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95-489A-AFCA-C5855C2E5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3376"/>
        <c:axId val="8085296"/>
      </c:lineChart>
      <c:dateAx>
        <c:axId val="808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5296"/>
        <c:crosses val="autoZero"/>
        <c:auto val="1"/>
        <c:lblOffset val="100"/>
        <c:baseTimeUnit val="months"/>
      </c:dateAx>
      <c:valAx>
        <c:axId val="808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3376"/>
        <c:crosses val="autoZero"/>
        <c:crossBetween val="between"/>
      </c:valAx>
      <c:valAx>
        <c:axId val="13801688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165536"/>
        <c:crosses val="max"/>
        <c:crossBetween val="between"/>
      </c:valAx>
      <c:dateAx>
        <c:axId val="138016553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38016889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Peak Load - SCADA and Operation DB (July 2021 to September 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'Scada Peak Demand'!$C$44</c:f>
              <c:strCache>
                <c:ptCount val="1"/>
                <c:pt idx="0">
                  <c:v>SCADA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Demand'!$B$45:$B$47</c:f>
              <c:strCache>
                <c:ptCount val="3"/>
                <c:pt idx="0">
                  <c:v>Average Demand</c:v>
                </c:pt>
                <c:pt idx="1">
                  <c:v>Min Demand</c:v>
                </c:pt>
                <c:pt idx="2">
                  <c:v>Max Demand</c:v>
                </c:pt>
              </c:strCache>
            </c:strRef>
          </c:cat>
          <c:val>
            <c:numRef>
              <c:f>'Scada Peak Demand'!$C$45:$C$47</c:f>
              <c:numCache>
                <c:formatCode>_(* #,##0_);_(* \(#,##0\);_(* "-"??_);_(@_)</c:formatCode>
                <c:ptCount val="3"/>
                <c:pt idx="0">
                  <c:v>2799.3251025641021</c:v>
                </c:pt>
                <c:pt idx="1">
                  <c:v>2317.4389999999999</c:v>
                </c:pt>
                <c:pt idx="2">
                  <c:v>3242.6660000000002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6-417C-B686-150FC5839AA7}"/>
            </c:ext>
          </c:extLst>
        </c:ser>
        <c:ser>
          <c:idx val="1"/>
          <c:order val="1"/>
          <c:tx>
            <c:strRef>
              <c:f>'Scada Peak Demand'!$D$44</c:f>
              <c:strCache>
                <c:ptCount val="1"/>
                <c:pt idx="0">
                  <c:v>Operation DB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Demand'!$B$45:$B$47</c:f>
              <c:strCache>
                <c:ptCount val="3"/>
                <c:pt idx="0">
                  <c:v>Average Demand</c:v>
                </c:pt>
                <c:pt idx="1">
                  <c:v>Min Demand</c:v>
                </c:pt>
                <c:pt idx="2">
                  <c:v>Max Demand</c:v>
                </c:pt>
              </c:strCache>
            </c:strRef>
          </c:cat>
          <c:val>
            <c:numRef>
              <c:f>'Scada Peak Demand'!$D$45:$D$47</c:f>
              <c:numCache>
                <c:formatCode>_(* #,##0_);_(* \(#,##0\);_(* "-"??_);_(@_)</c:formatCode>
                <c:ptCount val="3"/>
                <c:pt idx="0">
                  <c:v>2744.9743589743589</c:v>
                </c:pt>
                <c:pt idx="1">
                  <c:v>2258</c:v>
                </c:pt>
                <c:pt idx="2">
                  <c:v>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46-417C-B686-150FC5839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30272"/>
        <c:axId val="8430752"/>
      </c:barChart>
      <c:lineChart>
        <c:grouping val="standard"/>
        <c:varyColors val="0"/>
        <c:ser>
          <c:idx val="2"/>
          <c:order val="2"/>
          <c:tx>
            <c:strRef>
              <c:f>'Scada Peak Demand'!$E$44</c:f>
              <c:strCache>
                <c:ptCount val="1"/>
                <c:pt idx="0">
                  <c:v>Abs Variance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Demand'!$B$45:$B$47</c:f>
              <c:strCache>
                <c:ptCount val="3"/>
                <c:pt idx="0">
                  <c:v>Average Demand</c:v>
                </c:pt>
                <c:pt idx="1">
                  <c:v>Min Demand</c:v>
                </c:pt>
                <c:pt idx="2">
                  <c:v>Max Demand</c:v>
                </c:pt>
              </c:strCache>
            </c:strRef>
          </c:cat>
          <c:val>
            <c:numRef>
              <c:f>'Scada Peak Demand'!$E$45:$E$47</c:f>
              <c:numCache>
                <c:formatCode>_(* #,##0_);_(* \(#,##0\);_(* "-"??_);_(@_)</c:formatCode>
                <c:ptCount val="3"/>
                <c:pt idx="0">
                  <c:v>54.350743589743161</c:v>
                </c:pt>
                <c:pt idx="1">
                  <c:v>59.438999999999851</c:v>
                </c:pt>
                <c:pt idx="2">
                  <c:v>58.666000000000167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46-417C-B686-150FC5839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801056"/>
        <c:axId val="1374802496"/>
      </c:lineChart>
      <c:catAx>
        <c:axId val="843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0752"/>
        <c:crosses val="autoZero"/>
        <c:auto val="1"/>
        <c:lblAlgn val="ctr"/>
        <c:lblOffset val="100"/>
        <c:noMultiLvlLbl val="0"/>
      </c:catAx>
      <c:valAx>
        <c:axId val="8430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0272"/>
        <c:crosses val="autoZero"/>
        <c:crossBetween val="between"/>
      </c:valAx>
      <c:valAx>
        <c:axId val="1374802496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4801056"/>
        <c:crosses val="max"/>
        <c:crossBetween val="between"/>
      </c:valAx>
      <c:catAx>
        <c:axId val="1374801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4802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Fiscal Year Peak Demand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271288363184108E-2"/>
          <c:y val="0.15584057426273523"/>
          <c:w val="0.87227491626970743"/>
          <c:h val="0.67703261264812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'Scada Peak Demand'!$C$49</c:f>
              <c:strCache>
                <c:ptCount val="1"/>
                <c:pt idx="0">
                  <c:v>SCADA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498541203204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3E-4A3A-8A42-01F1CC8785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Demand'!$B$50:$B$53</c:f>
              <c:strCache>
                <c:ptCount val="4"/>
                <c:pt idx="0">
                  <c:v>FY22</c:v>
                </c:pt>
                <c:pt idx="1">
                  <c:v>FY23</c:v>
                </c:pt>
                <c:pt idx="2">
                  <c:v>FY24</c:v>
                </c:pt>
                <c:pt idx="3">
                  <c:v>FY25</c:v>
                </c:pt>
              </c:strCache>
            </c:strRef>
          </c:cat>
          <c:val>
            <c:numRef>
              <c:f>'Scada Peak Demand'!$C$50:$C$53</c:f>
              <c:numCache>
                <c:formatCode>_(* #,##0_);_(* \(#,##0\);_(* "-"??_);_(@_)</c:formatCode>
                <c:ptCount val="4"/>
                <c:pt idx="0">
                  <c:v>3039.0189999999998</c:v>
                </c:pt>
                <c:pt idx="1">
                  <c:v>3126.7820000000002</c:v>
                </c:pt>
                <c:pt idx="2">
                  <c:v>3242.6660000000002</c:v>
                </c:pt>
                <c:pt idx="3">
                  <c:v>3184.799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E-4A3A-8A42-01F1CC878500}"/>
            </c:ext>
          </c:extLst>
        </c:ser>
        <c:ser>
          <c:idx val="1"/>
          <c:order val="1"/>
          <c:tx>
            <c:strRef>
              <c:f>'Scada Peak Demand'!$D$49</c:f>
              <c:strCache>
                <c:ptCount val="1"/>
                <c:pt idx="0">
                  <c:v>Operation DB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6270655650614799E-3"/>
                  <c:y val="-2.721087602492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3E-4A3A-8A42-01F1CC878500}"/>
                </c:ext>
              </c:extLst>
            </c:dLbl>
            <c:dLbl>
              <c:idx val="1"/>
              <c:layout>
                <c:manualLayout>
                  <c:x val="1.2660897521388336E-2"/>
                  <c:y val="-2.7210876024922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3E-4A3A-8A42-01F1CC8785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Demand'!$B$50:$B$53</c:f>
              <c:strCache>
                <c:ptCount val="4"/>
                <c:pt idx="0">
                  <c:v>FY22</c:v>
                </c:pt>
                <c:pt idx="1">
                  <c:v>FY23</c:v>
                </c:pt>
                <c:pt idx="2">
                  <c:v>FY24</c:v>
                </c:pt>
                <c:pt idx="3">
                  <c:v>FY25</c:v>
                </c:pt>
              </c:strCache>
            </c:strRef>
          </c:cat>
          <c:val>
            <c:numRef>
              <c:f>'Scada Peak Demand'!$D$50:$D$53</c:f>
              <c:numCache>
                <c:formatCode>_(* #,##0_);_(* \(#,##0\);_(* "-"??_);_(@_)</c:formatCode>
                <c:ptCount val="4"/>
                <c:pt idx="0">
                  <c:v>2960</c:v>
                </c:pt>
                <c:pt idx="1">
                  <c:v>3049</c:v>
                </c:pt>
                <c:pt idx="2">
                  <c:v>3181</c:v>
                </c:pt>
                <c:pt idx="3">
                  <c:v>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E-4A3A-8A42-01F1CC878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30272"/>
        <c:axId val="8430752"/>
      </c:barChart>
      <c:lineChart>
        <c:grouping val="standard"/>
        <c:varyColors val="0"/>
        <c:ser>
          <c:idx val="2"/>
          <c:order val="2"/>
          <c:tx>
            <c:strRef>
              <c:f>'Scada Peak Demand'!$E$49</c:f>
              <c:strCache>
                <c:ptCount val="1"/>
                <c:pt idx="0">
                  <c:v>Abs Variance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'Scada Peak Demand'!$B$50:$B$53</c:f>
              <c:strCache>
                <c:ptCount val="4"/>
                <c:pt idx="0">
                  <c:v>FY22</c:v>
                </c:pt>
                <c:pt idx="1">
                  <c:v>FY23</c:v>
                </c:pt>
                <c:pt idx="2">
                  <c:v>FY24</c:v>
                </c:pt>
                <c:pt idx="3">
                  <c:v>FY25</c:v>
                </c:pt>
              </c:strCache>
            </c:strRef>
          </c:cat>
          <c:val>
            <c:numRef>
              <c:f>'Scada Peak Demand'!$E$50:$E$53</c:f>
              <c:numCache>
                <c:formatCode>_(* #,##0_);_(* \(#,##0\);_(* "-"??_);_(@_)</c:formatCode>
                <c:ptCount val="4"/>
                <c:pt idx="0">
                  <c:v>79.018999999999778</c:v>
                </c:pt>
                <c:pt idx="1">
                  <c:v>77.782000000000153</c:v>
                </c:pt>
                <c:pt idx="2">
                  <c:v>61.666000000000167</c:v>
                </c:pt>
                <c:pt idx="3">
                  <c:v>0.79899999999997817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3E-4A3A-8A42-01F1CC878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380224"/>
        <c:axId val="1843383584"/>
      </c:lineChart>
      <c:catAx>
        <c:axId val="843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0752"/>
        <c:crosses val="autoZero"/>
        <c:auto val="1"/>
        <c:lblAlgn val="ctr"/>
        <c:lblOffset val="100"/>
        <c:noMultiLvlLbl val="0"/>
      </c:catAx>
      <c:valAx>
        <c:axId val="843075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0272"/>
        <c:crosses val="autoZero"/>
        <c:crossBetween val="between"/>
      </c:valAx>
      <c:valAx>
        <c:axId val="1843383584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380224"/>
        <c:crosses val="max"/>
        <c:crossBetween val="between"/>
      </c:valAx>
      <c:catAx>
        <c:axId val="184338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3383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581758</xdr:colOff>
      <xdr:row>40</xdr:row>
      <xdr:rowOff>36195</xdr:rowOff>
    </xdr:from>
    <xdr:to>
      <xdr:col>21</xdr:col>
      <xdr:colOff>10991</xdr:colOff>
      <xdr:row>57</xdr:row>
      <xdr:rowOff>7621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CF1180B-F88F-45FA-BE82-DB0438C99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581758</xdr:colOff>
      <xdr:row>57</xdr:row>
      <xdr:rowOff>93345</xdr:rowOff>
    </xdr:from>
    <xdr:to>
      <xdr:col>21</xdr:col>
      <xdr:colOff>10991</xdr:colOff>
      <xdr:row>75</xdr:row>
      <xdr:rowOff>68581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3426209-F3DD-47C7-8D65-182371379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342240</xdr:colOff>
      <xdr:row>40</xdr:row>
      <xdr:rowOff>36195</xdr:rowOff>
    </xdr:from>
    <xdr:to>
      <xdr:col>35</xdr:col>
      <xdr:colOff>408916</xdr:colOff>
      <xdr:row>57</xdr:row>
      <xdr:rowOff>7621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6AF7299-B388-4F04-A82E-E1C053431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342240</xdr:colOff>
      <xdr:row>57</xdr:row>
      <xdr:rowOff>93345</xdr:rowOff>
    </xdr:from>
    <xdr:to>
      <xdr:col>35</xdr:col>
      <xdr:colOff>408916</xdr:colOff>
      <xdr:row>75</xdr:row>
      <xdr:rowOff>68581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6685F2D-3670-4C7D-9AB3-E7AA70E25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498305</xdr:colOff>
      <xdr:row>1</xdr:row>
      <xdr:rowOff>57883</xdr:rowOff>
    </xdr:from>
    <xdr:to>
      <xdr:col>21</xdr:col>
      <xdr:colOff>75395</xdr:colOff>
      <xdr:row>21</xdr:row>
      <xdr:rowOff>115033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40D8D0D-2472-12E9-60FB-47017B10B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572233</xdr:colOff>
      <xdr:row>22</xdr:row>
      <xdr:rowOff>11210</xdr:rowOff>
    </xdr:from>
    <xdr:to>
      <xdr:col>21</xdr:col>
      <xdr:colOff>1466</xdr:colOff>
      <xdr:row>39</xdr:row>
      <xdr:rowOff>167421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810F587-15CE-4D3A-1045-0C8A2FAA7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266993</xdr:colOff>
      <xdr:row>1</xdr:row>
      <xdr:rowOff>29308</xdr:rowOff>
    </xdr:from>
    <xdr:to>
      <xdr:col>35</xdr:col>
      <xdr:colOff>484163</xdr:colOff>
      <xdr:row>21</xdr:row>
      <xdr:rowOff>86458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92CC0A7-873C-46C5-E631-86A106BDB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342240</xdr:colOff>
      <xdr:row>21</xdr:row>
      <xdr:rowOff>163610</xdr:rowOff>
    </xdr:from>
    <xdr:to>
      <xdr:col>35</xdr:col>
      <xdr:colOff>408916</xdr:colOff>
      <xdr:row>39</xdr:row>
      <xdr:rowOff>138846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F57599F5-6402-8A31-C710-02978796E8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342240</xdr:colOff>
      <xdr:row>40</xdr:row>
      <xdr:rowOff>7620</xdr:rowOff>
    </xdr:from>
    <xdr:to>
      <xdr:col>35</xdr:col>
      <xdr:colOff>408916</xdr:colOff>
      <xdr:row>56</xdr:row>
      <xdr:rowOff>160021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307E3B22-228B-E951-1EA5-4FEC53F5D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266993</xdr:colOff>
      <xdr:row>1</xdr:row>
      <xdr:rowOff>733</xdr:rowOff>
    </xdr:from>
    <xdr:to>
      <xdr:col>35</xdr:col>
      <xdr:colOff>484163</xdr:colOff>
      <xdr:row>21</xdr:row>
      <xdr:rowOff>57883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37714EF-7CC8-F0AE-56A7-EC871453D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342240</xdr:colOff>
      <xdr:row>21</xdr:row>
      <xdr:rowOff>135035</xdr:rowOff>
    </xdr:from>
    <xdr:to>
      <xdr:col>35</xdr:col>
      <xdr:colOff>408916</xdr:colOff>
      <xdr:row>39</xdr:row>
      <xdr:rowOff>110271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1E5DFABA-9CAD-E384-5BFF-4F7BFC771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LUMA Energy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78BE21"/>
      </a:accent1>
      <a:accent2>
        <a:srgbClr val="17214C"/>
      </a:accent2>
      <a:accent3>
        <a:srgbClr val="49B7E9"/>
      </a:accent3>
      <a:accent4>
        <a:srgbClr val="658D1B"/>
      </a:accent4>
      <a:accent5>
        <a:srgbClr val="FFC72C"/>
      </a:accent5>
      <a:accent6>
        <a:srgbClr val="DB6B30"/>
      </a:accent6>
      <a:hlink>
        <a:srgbClr val="D0D3D4"/>
      </a:hlink>
      <a:folHlink>
        <a:srgbClr val="375C2C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6E57-416D-4761-96CF-D0401E334C0F}">
  <dimension ref="B2:F55"/>
  <sheetViews>
    <sheetView showGridLines="0" tabSelected="1" zoomScale="90" zoomScaleNormal="90" workbookViewId="0">
      <selection activeCell="AX32" sqref="AW32:AX32"/>
    </sheetView>
  </sheetViews>
  <sheetFormatPr defaultRowHeight="15" x14ac:dyDescent="0.25"/>
  <cols>
    <col min="2" max="2" width="29.28515625" customWidth="1"/>
    <col min="3" max="3" width="11.85546875" customWidth="1"/>
    <col min="4" max="4" width="14.85546875" bestFit="1" customWidth="1"/>
    <col min="5" max="5" width="8.85546875" customWidth="1"/>
  </cols>
  <sheetData>
    <row r="2" spans="2:6" ht="18.75" x14ac:dyDescent="0.3">
      <c r="B2" s="17" t="s">
        <v>0</v>
      </c>
    </row>
    <row r="3" spans="2:6" ht="30.75" thickBot="1" x14ac:dyDescent="0.3">
      <c r="B3" s="18" t="s">
        <v>1</v>
      </c>
      <c r="C3" s="18" t="s">
        <v>2</v>
      </c>
      <c r="D3" s="18" t="s">
        <v>3</v>
      </c>
      <c r="E3" s="19" t="s">
        <v>4</v>
      </c>
      <c r="F3" s="19" t="s">
        <v>5</v>
      </c>
    </row>
    <row r="4" spans="2:6" x14ac:dyDescent="0.25">
      <c r="B4" s="1">
        <v>44378</v>
      </c>
      <c r="C4" s="2">
        <v>2894.4670000000001</v>
      </c>
      <c r="D4" s="2">
        <v>2801</v>
      </c>
      <c r="E4" s="3">
        <f>C4-D4</f>
        <v>93.467000000000098</v>
      </c>
      <c r="F4" s="4">
        <f>((C4/D4)-1)*100</f>
        <v>3.3369153873616497</v>
      </c>
    </row>
    <row r="5" spans="2:6" x14ac:dyDescent="0.25">
      <c r="B5" s="1">
        <v>44409</v>
      </c>
      <c r="C5" s="2">
        <v>3039.0189999999998</v>
      </c>
      <c r="D5" s="2">
        <v>2960</v>
      </c>
      <c r="E5" s="3">
        <f t="shared" ref="E5:E47" si="0">C5-D5</f>
        <v>79.018999999999778</v>
      </c>
      <c r="F5" s="4">
        <f t="shared" ref="F5:F47" si="1">((C5/D5)-1)*100</f>
        <v>2.6695608108108004</v>
      </c>
    </row>
    <row r="6" spans="2:6" x14ac:dyDescent="0.25">
      <c r="B6" s="1">
        <v>44440</v>
      </c>
      <c r="C6" s="2">
        <v>3017.857</v>
      </c>
      <c r="D6" s="2">
        <v>2929</v>
      </c>
      <c r="E6" s="3">
        <f t="shared" si="0"/>
        <v>88.856999999999971</v>
      </c>
      <c r="F6" s="4">
        <f t="shared" si="1"/>
        <v>3.0336975076818096</v>
      </c>
    </row>
    <row r="7" spans="2:6" x14ac:dyDescent="0.25">
      <c r="B7" s="1">
        <v>44470</v>
      </c>
      <c r="C7" s="2">
        <v>2858.3040000000001</v>
      </c>
      <c r="D7" s="2">
        <v>2793</v>
      </c>
      <c r="E7" s="3">
        <f t="shared" si="0"/>
        <v>65.304000000000087</v>
      </c>
      <c r="F7" s="4">
        <f t="shared" si="1"/>
        <v>2.3381310418904455</v>
      </c>
    </row>
    <row r="8" spans="2:6" x14ac:dyDescent="0.25">
      <c r="B8" s="1">
        <v>44501</v>
      </c>
      <c r="C8" s="2">
        <v>2720.2109999999998</v>
      </c>
      <c r="D8" s="2">
        <v>2642</v>
      </c>
      <c r="E8" s="3">
        <f t="shared" si="0"/>
        <v>78.210999999999785</v>
      </c>
      <c r="F8" s="4">
        <f t="shared" si="1"/>
        <v>2.9602952308856789</v>
      </c>
    </row>
    <row r="9" spans="2:6" x14ac:dyDescent="0.25">
      <c r="B9" s="1">
        <v>44531</v>
      </c>
      <c r="C9" s="2">
        <v>2665.2689999999998</v>
      </c>
      <c r="D9" s="2">
        <v>2604</v>
      </c>
      <c r="E9" s="3">
        <f t="shared" si="0"/>
        <v>61.268999999999778</v>
      </c>
      <c r="F9" s="4">
        <f t="shared" si="1"/>
        <v>2.3528801843317959</v>
      </c>
    </row>
    <row r="10" spans="2:6" x14ac:dyDescent="0.25">
      <c r="B10" s="1">
        <v>44562</v>
      </c>
      <c r="C10" s="2">
        <v>2470.7930000000001</v>
      </c>
      <c r="D10" s="2">
        <v>2412</v>
      </c>
      <c r="E10" s="3">
        <f t="shared" si="0"/>
        <v>58.79300000000012</v>
      </c>
      <c r="F10" s="4">
        <f t="shared" si="1"/>
        <v>2.4375207296849055</v>
      </c>
    </row>
    <row r="11" spans="2:6" x14ac:dyDescent="0.25">
      <c r="B11" s="1">
        <v>44593</v>
      </c>
      <c r="C11" s="2">
        <v>2440.5529999999999</v>
      </c>
      <c r="D11" s="2">
        <v>2373</v>
      </c>
      <c r="E11" s="3">
        <f t="shared" si="0"/>
        <v>67.552999999999884</v>
      </c>
      <c r="F11" s="4">
        <f t="shared" si="1"/>
        <v>2.8467340918668205</v>
      </c>
    </row>
    <row r="12" spans="2:6" x14ac:dyDescent="0.25">
      <c r="B12" s="1">
        <v>44621</v>
      </c>
      <c r="C12" s="2">
        <v>2495.9490000000001</v>
      </c>
      <c r="D12" s="2">
        <v>2429</v>
      </c>
      <c r="E12" s="3">
        <f t="shared" si="0"/>
        <v>66.949000000000069</v>
      </c>
      <c r="F12" s="4">
        <f t="shared" si="1"/>
        <v>2.7562371346232961</v>
      </c>
    </row>
    <row r="13" spans="2:6" x14ac:dyDescent="0.25">
      <c r="B13" s="1">
        <v>44652</v>
      </c>
      <c r="C13" s="2">
        <v>2533.5810000000001</v>
      </c>
      <c r="D13" s="2">
        <v>2466</v>
      </c>
      <c r="E13" s="3">
        <f t="shared" si="0"/>
        <v>67.581000000000131</v>
      </c>
      <c r="F13" s="4">
        <f t="shared" si="1"/>
        <v>2.740510948905106</v>
      </c>
    </row>
    <row r="14" spans="2:6" x14ac:dyDescent="0.25">
      <c r="B14" s="1">
        <v>44682</v>
      </c>
      <c r="C14" s="2">
        <v>2889.3989999999999</v>
      </c>
      <c r="D14" s="2">
        <v>2794</v>
      </c>
      <c r="E14" s="3">
        <f t="shared" si="0"/>
        <v>95.398999999999887</v>
      </c>
      <c r="F14" s="4">
        <f t="shared" si="1"/>
        <v>3.414423765211172</v>
      </c>
    </row>
    <row r="15" spans="2:6" x14ac:dyDescent="0.25">
      <c r="B15" s="1">
        <v>44713</v>
      </c>
      <c r="C15" s="2">
        <v>3002.4690000000001</v>
      </c>
      <c r="D15" s="2">
        <v>2922</v>
      </c>
      <c r="E15" s="3">
        <f t="shared" si="0"/>
        <v>80.469000000000051</v>
      </c>
      <c r="F15" s="4">
        <f t="shared" si="1"/>
        <v>2.7539014373716642</v>
      </c>
    </row>
    <row r="16" spans="2:6" x14ac:dyDescent="0.25">
      <c r="B16" s="1">
        <v>44743</v>
      </c>
      <c r="C16" s="2">
        <v>2843.9810000000002</v>
      </c>
      <c r="D16" s="2">
        <v>2785</v>
      </c>
      <c r="E16" s="3">
        <f t="shared" si="0"/>
        <v>58.981000000000222</v>
      </c>
      <c r="F16" s="4">
        <f t="shared" si="1"/>
        <v>2.1178096947935376</v>
      </c>
    </row>
    <row r="17" spans="2:6" x14ac:dyDescent="0.25">
      <c r="B17" s="1">
        <v>44774</v>
      </c>
      <c r="C17" s="2">
        <v>2919.9090000000001</v>
      </c>
      <c r="D17" s="2">
        <v>2870</v>
      </c>
      <c r="E17" s="3">
        <f t="shared" si="0"/>
        <v>49.909000000000106</v>
      </c>
      <c r="F17" s="4">
        <f t="shared" si="1"/>
        <v>1.7389895470383276</v>
      </c>
    </row>
    <row r="18" spans="2:6" x14ac:dyDescent="0.25">
      <c r="B18" s="1">
        <v>44805</v>
      </c>
      <c r="C18" s="2">
        <v>2940.424</v>
      </c>
      <c r="D18" s="2">
        <v>2877</v>
      </c>
      <c r="E18" s="3">
        <f t="shared" si="0"/>
        <v>63.423999999999978</v>
      </c>
      <c r="F18" s="4">
        <f t="shared" si="1"/>
        <v>2.2045185957594748</v>
      </c>
    </row>
    <row r="19" spans="2:6" x14ac:dyDescent="0.25">
      <c r="B19" s="1">
        <v>44835</v>
      </c>
      <c r="C19" s="2">
        <v>2702.3960000000002</v>
      </c>
      <c r="D19" s="2">
        <v>2646</v>
      </c>
      <c r="E19" s="3">
        <f t="shared" si="0"/>
        <v>56.396000000000186</v>
      </c>
      <c r="F19" s="4">
        <f t="shared" si="1"/>
        <v>2.1313681027966824</v>
      </c>
    </row>
    <row r="20" spans="2:6" x14ac:dyDescent="0.25">
      <c r="B20" s="1">
        <v>44866</v>
      </c>
      <c r="C20" s="2">
        <v>2561.971</v>
      </c>
      <c r="D20" s="2">
        <v>2490</v>
      </c>
      <c r="E20" s="3">
        <f t="shared" si="0"/>
        <v>71.971000000000004</v>
      </c>
      <c r="F20" s="4">
        <f t="shared" si="1"/>
        <v>2.8904016064257076</v>
      </c>
    </row>
    <row r="21" spans="2:6" x14ac:dyDescent="0.25">
      <c r="B21" s="1">
        <v>44896</v>
      </c>
      <c r="C21" s="2">
        <v>2444.9859999999999</v>
      </c>
      <c r="D21" s="2">
        <v>2382</v>
      </c>
      <c r="E21" s="3">
        <f t="shared" si="0"/>
        <v>62.985999999999876</v>
      </c>
      <c r="F21" s="4">
        <f t="shared" si="1"/>
        <v>2.6442485306465091</v>
      </c>
    </row>
    <row r="22" spans="2:6" x14ac:dyDescent="0.25">
      <c r="B22" s="1">
        <v>44927</v>
      </c>
      <c r="C22" s="2">
        <v>2344.835</v>
      </c>
      <c r="D22" s="2">
        <v>2261</v>
      </c>
      <c r="E22" s="3">
        <f t="shared" si="0"/>
        <v>83.835000000000036</v>
      </c>
      <c r="F22" s="4">
        <f t="shared" si="1"/>
        <v>3.7078726227333103</v>
      </c>
    </row>
    <row r="23" spans="2:6" x14ac:dyDescent="0.25">
      <c r="B23" s="1">
        <v>44958</v>
      </c>
      <c r="C23" s="2">
        <v>2317.4389999999999</v>
      </c>
      <c r="D23" s="2">
        <v>2258</v>
      </c>
      <c r="E23" s="3">
        <f t="shared" si="0"/>
        <v>59.438999999999851</v>
      </c>
      <c r="F23" s="4">
        <f t="shared" si="1"/>
        <v>2.6323737821080551</v>
      </c>
    </row>
    <row r="24" spans="2:6" x14ac:dyDescent="0.25">
      <c r="B24" s="1">
        <v>44986</v>
      </c>
      <c r="C24" s="2">
        <v>2449.9290000000001</v>
      </c>
      <c r="D24" s="2">
        <v>2374</v>
      </c>
      <c r="E24" s="3">
        <f t="shared" si="0"/>
        <v>75.929000000000087</v>
      </c>
      <c r="F24" s="4">
        <f t="shared" si="1"/>
        <v>3.1983572030328533</v>
      </c>
    </row>
    <row r="25" spans="2:6" x14ac:dyDescent="0.25">
      <c r="B25" s="1">
        <v>45017</v>
      </c>
      <c r="C25" s="2">
        <v>2600.4740000000002</v>
      </c>
      <c r="D25" s="2">
        <v>2527</v>
      </c>
      <c r="E25" s="3">
        <f t="shared" si="0"/>
        <v>73.47400000000016</v>
      </c>
      <c r="F25" s="4">
        <f t="shared" si="1"/>
        <v>2.9075583696082319</v>
      </c>
    </row>
    <row r="26" spans="2:6" x14ac:dyDescent="0.25">
      <c r="B26" s="1">
        <v>45047</v>
      </c>
      <c r="C26" s="2">
        <v>2848.8589999999999</v>
      </c>
      <c r="D26" s="2">
        <v>2775</v>
      </c>
      <c r="E26" s="3">
        <f t="shared" si="0"/>
        <v>73.858999999999924</v>
      </c>
      <c r="F26" s="4">
        <f t="shared" si="1"/>
        <v>2.6615855855855797</v>
      </c>
    </row>
    <row r="27" spans="2:6" x14ac:dyDescent="0.25">
      <c r="B27" s="1">
        <v>45078</v>
      </c>
      <c r="C27" s="2">
        <v>3126.7820000000002</v>
      </c>
      <c r="D27" s="2">
        <v>3049</v>
      </c>
      <c r="E27" s="3">
        <f t="shared" si="0"/>
        <v>77.782000000000153</v>
      </c>
      <c r="F27" s="4">
        <f t="shared" si="1"/>
        <v>2.5510659232535371</v>
      </c>
    </row>
    <row r="28" spans="2:6" x14ac:dyDescent="0.25">
      <c r="B28" s="1">
        <v>45108</v>
      </c>
      <c r="C28" s="2">
        <v>2971.8440000000001</v>
      </c>
      <c r="D28" s="2">
        <v>2899</v>
      </c>
      <c r="E28" s="3">
        <f t="shared" si="0"/>
        <v>72.844000000000051</v>
      </c>
      <c r="F28" s="4">
        <f t="shared" si="1"/>
        <v>2.5127285270783117</v>
      </c>
    </row>
    <row r="29" spans="2:6" x14ac:dyDescent="0.25">
      <c r="B29" s="1">
        <v>45139</v>
      </c>
      <c r="C29" s="2">
        <v>3242.6660000000002</v>
      </c>
      <c r="D29" s="2">
        <v>3151</v>
      </c>
      <c r="E29" s="3">
        <f t="shared" si="0"/>
        <v>91.666000000000167</v>
      </c>
      <c r="F29" s="4">
        <f t="shared" si="1"/>
        <v>2.9091082196128326</v>
      </c>
    </row>
    <row r="30" spans="2:6" x14ac:dyDescent="0.25">
      <c r="B30" s="1">
        <v>45170</v>
      </c>
      <c r="C30" s="2">
        <v>3172.0770000000002</v>
      </c>
      <c r="D30" s="2">
        <v>3085</v>
      </c>
      <c r="E30" s="3">
        <f t="shared" si="0"/>
        <v>87.077000000000226</v>
      </c>
      <c r="F30" s="4">
        <f t="shared" si="1"/>
        <v>2.8225931928687276</v>
      </c>
    </row>
    <row r="31" spans="2:6" x14ac:dyDescent="0.25">
      <c r="B31" s="1">
        <v>45200</v>
      </c>
      <c r="C31" s="2">
        <v>3068.989</v>
      </c>
      <c r="D31" s="2">
        <v>3009</v>
      </c>
      <c r="E31" s="3">
        <f t="shared" si="0"/>
        <v>59.989000000000033</v>
      </c>
      <c r="F31" s="4">
        <f t="shared" si="1"/>
        <v>1.9936523762047242</v>
      </c>
    </row>
    <row r="32" spans="2:6" x14ac:dyDescent="0.25">
      <c r="B32" s="1">
        <v>45231</v>
      </c>
      <c r="C32" s="2">
        <v>2804.37</v>
      </c>
      <c r="D32" s="2">
        <v>2754</v>
      </c>
      <c r="E32" s="3">
        <f t="shared" si="0"/>
        <v>50.369999999999891</v>
      </c>
      <c r="F32" s="4">
        <f t="shared" si="1"/>
        <v>1.8289760348583872</v>
      </c>
    </row>
    <row r="33" spans="2:6" x14ac:dyDescent="0.25">
      <c r="B33" s="1">
        <v>45261</v>
      </c>
      <c r="C33" s="2">
        <v>2652.1210000000001</v>
      </c>
      <c r="D33" s="2">
        <v>2613</v>
      </c>
      <c r="E33" s="3">
        <f t="shared" si="0"/>
        <v>39.121000000000095</v>
      </c>
      <c r="F33" s="4">
        <f t="shared" si="1"/>
        <v>1.4971680061232284</v>
      </c>
    </row>
    <row r="34" spans="2:6" x14ac:dyDescent="0.25">
      <c r="B34" s="1">
        <v>45292</v>
      </c>
      <c r="C34" s="2">
        <v>2445.3249999999998</v>
      </c>
      <c r="D34" s="2">
        <v>2447</v>
      </c>
      <c r="E34" s="3">
        <f t="shared" si="0"/>
        <v>-1.6750000000001819</v>
      </c>
      <c r="F34" s="4">
        <f t="shared" si="1"/>
        <v>-6.8451164691463173E-2</v>
      </c>
    </row>
    <row r="35" spans="2:6" x14ac:dyDescent="0.25">
      <c r="B35" s="1">
        <v>45323</v>
      </c>
      <c r="C35" s="2">
        <v>2523.2860000000001</v>
      </c>
      <c r="D35" s="2">
        <v>2526</v>
      </c>
      <c r="E35" s="3">
        <f t="shared" si="0"/>
        <v>-2.7139999999999418</v>
      </c>
      <c r="F35" s="4">
        <f t="shared" si="1"/>
        <v>-0.10744259699129177</v>
      </c>
    </row>
    <row r="36" spans="2:6" x14ac:dyDescent="0.25">
      <c r="B36" s="1">
        <v>45352</v>
      </c>
      <c r="C36" s="2">
        <v>2778.8629999999998</v>
      </c>
      <c r="D36" s="2">
        <v>2777</v>
      </c>
      <c r="E36" s="3">
        <f t="shared" si="0"/>
        <v>1.862999999999829</v>
      </c>
      <c r="F36" s="4">
        <f t="shared" si="1"/>
        <v>6.7086784299608127E-2</v>
      </c>
    </row>
    <row r="37" spans="2:6" x14ac:dyDescent="0.25">
      <c r="B37" s="1">
        <v>45383</v>
      </c>
      <c r="C37" s="2">
        <v>2690.2379999999998</v>
      </c>
      <c r="D37" s="2">
        <v>2684</v>
      </c>
      <c r="E37" s="3">
        <f t="shared" si="0"/>
        <v>6.237999999999829</v>
      </c>
      <c r="F37" s="4">
        <f t="shared" si="1"/>
        <v>0.2324143070044693</v>
      </c>
    </row>
    <row r="38" spans="2:6" x14ac:dyDescent="0.25">
      <c r="B38" s="1">
        <v>45413</v>
      </c>
      <c r="C38" s="2">
        <v>3003.7750000000001</v>
      </c>
      <c r="D38" s="2">
        <v>3002</v>
      </c>
      <c r="E38" s="3">
        <f t="shared" si="0"/>
        <v>1.7750000000000909</v>
      </c>
      <c r="F38" s="4">
        <f t="shared" si="1"/>
        <v>5.912724850101192E-2</v>
      </c>
    </row>
    <row r="39" spans="2:6" x14ac:dyDescent="0.25">
      <c r="B39" s="1">
        <v>45444</v>
      </c>
      <c r="C39" s="2">
        <v>3186.1729999999998</v>
      </c>
      <c r="D39" s="2">
        <v>3181</v>
      </c>
      <c r="E39" s="3">
        <f t="shared" si="0"/>
        <v>5.1729999999997744</v>
      </c>
      <c r="F39" s="4">
        <f t="shared" si="1"/>
        <v>0.16262181703865508</v>
      </c>
    </row>
    <row r="40" spans="2:6" x14ac:dyDescent="0.25">
      <c r="B40" s="1">
        <v>45474</v>
      </c>
      <c r="C40" s="2">
        <v>3139.6680000000001</v>
      </c>
      <c r="D40" s="2">
        <v>3149</v>
      </c>
      <c r="E40" s="3">
        <f t="shared" si="0"/>
        <v>-9.3319999999998799</v>
      </c>
      <c r="F40" s="4">
        <f t="shared" si="1"/>
        <v>-0.29634804699903983</v>
      </c>
    </row>
    <row r="41" spans="2:6" x14ac:dyDescent="0.25">
      <c r="B41" s="1">
        <v>45505</v>
      </c>
      <c r="C41" s="2">
        <v>3179.6289999999999</v>
      </c>
      <c r="D41" s="2">
        <v>3184</v>
      </c>
      <c r="E41" s="3">
        <f t="shared" si="0"/>
        <v>-4.3710000000000946</v>
      </c>
      <c r="F41" s="4">
        <f t="shared" si="1"/>
        <v>-0.13728015075377131</v>
      </c>
    </row>
    <row r="42" spans="2:6" x14ac:dyDescent="0.25">
      <c r="B42" s="1">
        <v>45536</v>
      </c>
      <c r="C42" s="2">
        <v>3184.799</v>
      </c>
      <c r="D42" s="2">
        <v>3174</v>
      </c>
      <c r="E42" s="3">
        <f t="shared" si="0"/>
        <v>10.798999999999978</v>
      </c>
      <c r="F42" s="4">
        <f t="shared" si="1"/>
        <v>0.34023314429740825</v>
      </c>
    </row>
    <row r="43" spans="2:6" x14ac:dyDescent="0.25">
      <c r="B43" s="5"/>
      <c r="C43" s="5"/>
      <c r="D43" s="5"/>
      <c r="E43" s="5"/>
      <c r="F43" s="5"/>
    </row>
    <row r="44" spans="2:6" ht="30" x14ac:dyDescent="0.25">
      <c r="B44" s="15" t="s">
        <v>6</v>
      </c>
      <c r="C44" s="22" t="str">
        <f>C3</f>
        <v>SCADA</v>
      </c>
      <c r="D44" s="22" t="str">
        <f>D3</f>
        <v>Operation DB</v>
      </c>
      <c r="E44" s="22" t="str">
        <f t="shared" ref="E44:F44" si="2">E3</f>
        <v>Abs Variance</v>
      </c>
      <c r="F44" s="23" t="str">
        <f t="shared" si="2"/>
        <v>% Variance</v>
      </c>
    </row>
    <row r="45" spans="2:6" x14ac:dyDescent="0.25">
      <c r="B45" s="8" t="s">
        <v>7</v>
      </c>
      <c r="C45" s="3">
        <f>AVERAGE(C4:C42)</f>
        <v>2799.3251025641021</v>
      </c>
      <c r="D45" s="3">
        <f>AVERAGE(D4:D42)</f>
        <v>2744.9743589743589</v>
      </c>
      <c r="E45" s="3">
        <f t="shared" si="0"/>
        <v>54.350743589743161</v>
      </c>
      <c r="F45" s="9">
        <f t="shared" si="1"/>
        <v>1.9800091542585774</v>
      </c>
    </row>
    <row r="46" spans="2:6" x14ac:dyDescent="0.25">
      <c r="B46" s="8" t="s">
        <v>8</v>
      </c>
      <c r="C46" s="3">
        <f>MIN(C4:C42)</f>
        <v>2317.4389999999999</v>
      </c>
      <c r="D46" s="3">
        <f>MIN(D4:D42)</f>
        <v>2258</v>
      </c>
      <c r="E46" s="3">
        <f t="shared" si="0"/>
        <v>59.438999999999851</v>
      </c>
      <c r="F46" s="9">
        <f t="shared" si="1"/>
        <v>2.6323737821080551</v>
      </c>
    </row>
    <row r="47" spans="2:6" x14ac:dyDescent="0.25">
      <c r="B47" s="8" t="s">
        <v>9</v>
      </c>
      <c r="C47" s="3">
        <f t="shared" ref="C47:D47" si="3">MAX(C4:C42)</f>
        <v>3242.6660000000002</v>
      </c>
      <c r="D47" s="3">
        <f t="shared" si="3"/>
        <v>3184</v>
      </c>
      <c r="E47" s="3">
        <f t="shared" si="0"/>
        <v>58.666000000000167</v>
      </c>
      <c r="F47" s="9">
        <f t="shared" si="1"/>
        <v>1.8425251256281472</v>
      </c>
    </row>
    <row r="48" spans="2:6" x14ac:dyDescent="0.25">
      <c r="B48" s="8"/>
      <c r="F48" s="10"/>
    </row>
    <row r="49" spans="2:6" ht="30" x14ac:dyDescent="0.25">
      <c r="B49" s="16" t="s">
        <v>9</v>
      </c>
      <c r="C49" s="20" t="str">
        <f>C44</f>
        <v>SCADA</v>
      </c>
      <c r="D49" s="20" t="str">
        <f t="shared" ref="D49:F49" si="4">D44</f>
        <v>Operation DB</v>
      </c>
      <c r="E49" s="20" t="str">
        <f t="shared" si="4"/>
        <v>Abs Variance</v>
      </c>
      <c r="F49" s="21" t="str">
        <f t="shared" si="4"/>
        <v>% Variance</v>
      </c>
    </row>
    <row r="50" spans="2:6" x14ac:dyDescent="0.25">
      <c r="B50" s="8" t="s">
        <v>10</v>
      </c>
      <c r="C50" s="3">
        <f>MAX(C4:C15)</f>
        <v>3039.0189999999998</v>
      </c>
      <c r="D50" s="3">
        <f t="shared" ref="D50" si="5">MAX(D4:D15)</f>
        <v>2960</v>
      </c>
      <c r="E50" s="3">
        <f t="shared" ref="E50:E52" si="6">C50-D50</f>
        <v>79.018999999999778</v>
      </c>
      <c r="F50" s="9">
        <f t="shared" ref="F50:F52" si="7">((C50/D50)-1)*100</f>
        <v>2.6695608108108004</v>
      </c>
    </row>
    <row r="51" spans="2:6" x14ac:dyDescent="0.25">
      <c r="B51" s="8" t="s">
        <v>11</v>
      </c>
      <c r="C51" s="3">
        <f>MAX(C16:C27)</f>
        <v>3126.7820000000002</v>
      </c>
      <c r="D51" s="3">
        <f t="shared" ref="D51" si="8">MAX(D16:D27)</f>
        <v>3049</v>
      </c>
      <c r="E51" s="3">
        <f t="shared" si="6"/>
        <v>77.782000000000153</v>
      </c>
      <c r="F51" s="9">
        <f t="shared" si="7"/>
        <v>2.5510659232535371</v>
      </c>
    </row>
    <row r="52" spans="2:6" x14ac:dyDescent="0.25">
      <c r="B52" s="8" t="s">
        <v>12</v>
      </c>
      <c r="C52" s="3">
        <f>MAX(C28:C39)</f>
        <v>3242.6660000000002</v>
      </c>
      <c r="D52" s="3">
        <f t="shared" ref="D52" si="9">MAX(D28:D39)</f>
        <v>3181</v>
      </c>
      <c r="E52" s="3">
        <f t="shared" si="6"/>
        <v>61.666000000000167</v>
      </c>
      <c r="F52" s="9">
        <f t="shared" si="7"/>
        <v>1.9385727758566507</v>
      </c>
    </row>
    <row r="53" spans="2:6" ht="15.75" thickBot="1" x14ac:dyDescent="0.3">
      <c r="B53" s="11" t="s">
        <v>13</v>
      </c>
      <c r="C53" s="7">
        <f>MAX(C40:C42)</f>
        <v>3184.799</v>
      </c>
      <c r="D53" s="7">
        <f t="shared" ref="D53" si="10">MAX(D40:D42)</f>
        <v>3184</v>
      </c>
      <c r="E53" s="7">
        <f t="shared" ref="E53:E55" si="11">C53-D53</f>
        <v>0.79899999999997817</v>
      </c>
      <c r="F53" s="12">
        <f t="shared" ref="F53:F55" si="12">((C53/D53)-1)*100</f>
        <v>2.509422110552606E-2</v>
      </c>
    </row>
    <row r="54" spans="2:6" x14ac:dyDescent="0.25">
      <c r="B54" s="8" t="s">
        <v>14</v>
      </c>
      <c r="C54" s="3">
        <f>MAX(C22:C33)</f>
        <v>3242.6660000000002</v>
      </c>
      <c r="D54" s="3">
        <f t="shared" ref="D54" si="13">MAX(D22:D33)</f>
        <v>3151</v>
      </c>
      <c r="E54" s="3">
        <f t="shared" si="11"/>
        <v>91.666000000000167</v>
      </c>
      <c r="F54" s="9">
        <f t="shared" si="12"/>
        <v>2.9091082196128326</v>
      </c>
    </row>
    <row r="55" spans="2:6" x14ac:dyDescent="0.25">
      <c r="B55" s="13" t="s">
        <v>15</v>
      </c>
      <c r="C55" s="6">
        <f>MAX(C34:C42)</f>
        <v>3186.1729999999998</v>
      </c>
      <c r="D55" s="6">
        <f t="shared" ref="D55" si="14">MAX(D34:D42)</f>
        <v>3184</v>
      </c>
      <c r="E55" s="6">
        <f t="shared" si="11"/>
        <v>2.1729999999997744</v>
      </c>
      <c r="F55" s="14">
        <f t="shared" si="12"/>
        <v>6.8247487437189669E-2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A6322E9C4F64EA11805546AE140D7" ma:contentTypeVersion="24" ma:contentTypeDescription="Create a new document." ma:contentTypeScope="" ma:versionID="6dceeecd08461ff5c07414a8fcaaccdd">
  <xsd:schema xmlns:xsd="http://www.w3.org/2001/XMLSchema" xmlns:xs="http://www.w3.org/2001/XMLSchema" xmlns:p="http://schemas.microsoft.com/office/2006/metadata/properties" xmlns:ns2="0c8abe86-4c23-4dbf-a634-6ab8873c4d7e" xmlns:ns3="5e1628cc-a815-47df-b5ad-ee310ca8d5b1" xmlns:ns4="32f3a428-6f88-4a3b-a56e-a51f3802cd3a" targetNamespace="http://schemas.microsoft.com/office/2006/metadata/properties" ma:root="true" ma:fieldsID="844007aa245cfcc9e2f0155d740c4111" ns2:_="" ns3:_="" ns4:_="">
    <xsd:import namespace="0c8abe86-4c23-4dbf-a634-6ab8873c4d7e"/>
    <xsd:import namespace="5e1628cc-a815-47df-b5ad-ee310ca8d5b1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Status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abe86-4c23-4dbf-a634-6ab8873c4d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0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23" nillable="true" ma:displayName="File Status" ma:format="Dropdown" ma:internalName="Status">
      <xsd:simpleType>
        <xsd:restriction base="dms:Choice">
          <xsd:enumeration value="Draft"/>
          <xsd:enumeration value="Sent"/>
          <xsd:enumeration value="Pending Internal Action"/>
          <xsd:enumeration value="Choice 4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628cc-a815-47df-b5ad-ee310ca8d5b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652a190-c5de-468a-a212-3b3cca4a9d49}" ma:internalName="TaxCatchAll" ma:readOnly="false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8abe86-4c23-4dbf-a634-6ab8873c4d7e">
      <Terms xmlns="http://schemas.microsoft.com/office/infopath/2007/PartnerControls"/>
    </lcf76f155ced4ddcb4097134ff3c332f>
    <TaxCatchAll xmlns="32f3a428-6f88-4a3b-a56e-a51f3802cd3a" xsi:nil="true"/>
    <Status xmlns="0c8abe86-4c23-4dbf-a634-6ab8873c4d7e" xsi:nil="true"/>
    <_Flow_SignoffStatus xmlns="0c8abe86-4c23-4dbf-a634-6ab8873c4d7e" xsi:nil="true"/>
  </documentManagement>
</p:properties>
</file>

<file path=customXml/itemProps1.xml><?xml version="1.0" encoding="utf-8"?>
<ds:datastoreItem xmlns:ds="http://schemas.openxmlformats.org/officeDocument/2006/customXml" ds:itemID="{98B44CEF-EABD-461B-872F-534550735DF6}"/>
</file>

<file path=customXml/itemProps2.xml><?xml version="1.0" encoding="utf-8"?>
<ds:datastoreItem xmlns:ds="http://schemas.openxmlformats.org/officeDocument/2006/customXml" ds:itemID="{922BBE1F-19A4-4E79-84BD-E582752E13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FECB3B-124E-4EEF-957D-31042CE739E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Scada Peak Demand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F Ortiz Agosto</dc:creator>
  <cp:keywords/>
  <dc:description/>
  <cp:lastModifiedBy>Mount, Michael</cp:lastModifiedBy>
  <cp:revision/>
  <dcterms:created xsi:type="dcterms:W3CDTF">2024-10-04T02:58:11Z</dcterms:created>
  <dcterms:modified xsi:type="dcterms:W3CDTF">2026-02-17T16:00:42Z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0x01010047EA6322E9C4F64EA11805546AE140D7</vt:lpwstr>
  </property>
</Properties>
</file>