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uideHouse\Improvement 3\"/>
    </mc:Choice>
  </mc:AlternateContent>
  <xr:revisionPtr revIDLastSave="0" documentId="8_{F81FBA89-EADE-433F-9A9D-9D9D2C6E33C5}" xr6:coauthVersionLast="47" xr6:coauthVersionMax="47" xr10:uidLastSave="{00000000-0000-0000-0000-000000000000}"/>
  <bookViews>
    <workbookView xWindow="-108" yWindow="-108" windowWidth="30936" windowHeight="16896" activeTab="2" xr2:uid="{01B8D793-400A-4A1E-9C3A-9C43031EC256}"/>
  </bookViews>
  <sheets>
    <sheet name="Database" sheetId="1" r:id="rId1"/>
    <sheet name="12 months Losses" sheetId="2" r:id="rId2"/>
    <sheet name="2 months Losses" sheetId="4" r:id="rId3"/>
    <sheet name="Technical Paramenter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2" l="1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5" i="2"/>
  <c r="T2" i="2"/>
  <c r="S2" i="2"/>
  <c r="R2" i="2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5" i="4"/>
  <c r="C166" i="4"/>
  <c r="D166" i="4" s="1"/>
  <c r="C165" i="4"/>
  <c r="C164" i="4"/>
  <c r="D164" i="4" s="1"/>
  <c r="C163" i="4"/>
  <c r="C162" i="4"/>
  <c r="D162" i="4" s="1"/>
  <c r="C161" i="4"/>
  <c r="C160" i="4"/>
  <c r="D160" i="4" s="1"/>
  <c r="C159" i="4"/>
  <c r="C158" i="4"/>
  <c r="D158" i="4" s="1"/>
  <c r="C157" i="4"/>
  <c r="C156" i="4"/>
  <c r="D156" i="4" s="1"/>
  <c r="C155" i="4"/>
  <c r="C154" i="4"/>
  <c r="D154" i="4" s="1"/>
  <c r="C153" i="4"/>
  <c r="E152" i="4"/>
  <c r="C152" i="4"/>
  <c r="D152" i="4" s="1"/>
  <c r="C151" i="4"/>
  <c r="C150" i="4"/>
  <c r="D150" i="4" s="1"/>
  <c r="C149" i="4"/>
  <c r="C148" i="4"/>
  <c r="D148" i="4" s="1"/>
  <c r="C147" i="4"/>
  <c r="C146" i="4"/>
  <c r="D146" i="4" s="1"/>
  <c r="C145" i="4"/>
  <c r="C144" i="4"/>
  <c r="D144" i="4" s="1"/>
  <c r="C143" i="4"/>
  <c r="C142" i="4"/>
  <c r="D142" i="4" s="1"/>
  <c r="C141" i="4"/>
  <c r="C140" i="4"/>
  <c r="D140" i="4" s="1"/>
  <c r="C139" i="4"/>
  <c r="C138" i="4"/>
  <c r="D138" i="4" s="1"/>
  <c r="C137" i="4"/>
  <c r="C136" i="4"/>
  <c r="D136" i="4" s="1"/>
  <c r="C135" i="4"/>
  <c r="C134" i="4"/>
  <c r="E134" i="4" s="1"/>
  <c r="C133" i="4"/>
  <c r="E132" i="4"/>
  <c r="C132" i="4"/>
  <c r="D132" i="4" s="1"/>
  <c r="C131" i="4"/>
  <c r="C130" i="4"/>
  <c r="D130" i="4" s="1"/>
  <c r="C129" i="4"/>
  <c r="C128" i="4"/>
  <c r="D128" i="4" s="1"/>
  <c r="C127" i="4"/>
  <c r="C126" i="4"/>
  <c r="D126" i="4" s="1"/>
  <c r="C125" i="4"/>
  <c r="C124" i="4"/>
  <c r="D124" i="4" s="1"/>
  <c r="C123" i="4"/>
  <c r="C122" i="4"/>
  <c r="D122" i="4" s="1"/>
  <c r="C121" i="4"/>
  <c r="C120" i="4"/>
  <c r="D120" i="4" s="1"/>
  <c r="C119" i="4"/>
  <c r="E118" i="4"/>
  <c r="C118" i="4"/>
  <c r="D118" i="4" s="1"/>
  <c r="C117" i="4"/>
  <c r="C116" i="4"/>
  <c r="D116" i="4" s="1"/>
  <c r="C115" i="4"/>
  <c r="C114" i="4"/>
  <c r="D114" i="4" s="1"/>
  <c r="C113" i="4"/>
  <c r="C112" i="4"/>
  <c r="D112" i="4" s="1"/>
  <c r="C111" i="4"/>
  <c r="C110" i="4"/>
  <c r="C109" i="4"/>
  <c r="D109" i="4" s="1"/>
  <c r="C108" i="4"/>
  <c r="C107" i="4"/>
  <c r="D107" i="4" s="1"/>
  <c r="C106" i="4"/>
  <c r="C105" i="4"/>
  <c r="D105" i="4" s="1"/>
  <c r="C104" i="4"/>
  <c r="C103" i="4"/>
  <c r="D103" i="4" s="1"/>
  <c r="C102" i="4"/>
  <c r="C101" i="4"/>
  <c r="D101" i="4" s="1"/>
  <c r="C100" i="4"/>
  <c r="C99" i="4"/>
  <c r="D99" i="4" s="1"/>
  <c r="C98" i="4"/>
  <c r="C97" i="4"/>
  <c r="D97" i="4" s="1"/>
  <c r="C96" i="4"/>
  <c r="C95" i="4"/>
  <c r="D95" i="4" s="1"/>
  <c r="C94" i="4"/>
  <c r="C93" i="4"/>
  <c r="D93" i="4" s="1"/>
  <c r="C92" i="4"/>
  <c r="E91" i="4"/>
  <c r="C91" i="4"/>
  <c r="D91" i="4" s="1"/>
  <c r="C90" i="4"/>
  <c r="C89" i="4"/>
  <c r="D89" i="4" s="1"/>
  <c r="C88" i="4"/>
  <c r="C87" i="4"/>
  <c r="D87" i="4" s="1"/>
  <c r="C86" i="4"/>
  <c r="C85" i="4"/>
  <c r="D85" i="4" s="1"/>
  <c r="C84" i="4"/>
  <c r="C83" i="4"/>
  <c r="D83" i="4" s="1"/>
  <c r="C82" i="4"/>
  <c r="C81" i="4"/>
  <c r="D81" i="4" s="1"/>
  <c r="C80" i="4"/>
  <c r="C79" i="4"/>
  <c r="D79" i="4" s="1"/>
  <c r="C78" i="4"/>
  <c r="C77" i="4"/>
  <c r="D77" i="4" s="1"/>
  <c r="C76" i="4"/>
  <c r="C75" i="4"/>
  <c r="D75" i="4" s="1"/>
  <c r="C74" i="4"/>
  <c r="C73" i="4"/>
  <c r="D73" i="4" s="1"/>
  <c r="C72" i="4"/>
  <c r="E71" i="4"/>
  <c r="C71" i="4"/>
  <c r="D71" i="4" s="1"/>
  <c r="C70" i="4"/>
  <c r="C69" i="4"/>
  <c r="D69" i="4" s="1"/>
  <c r="C68" i="4"/>
  <c r="C67" i="4"/>
  <c r="D67" i="4" s="1"/>
  <c r="C66" i="4"/>
  <c r="C65" i="4"/>
  <c r="D65" i="4" s="1"/>
  <c r="C64" i="4"/>
  <c r="C63" i="4"/>
  <c r="D63" i="4" s="1"/>
  <c r="C62" i="4"/>
  <c r="C61" i="4"/>
  <c r="D61" i="4" s="1"/>
  <c r="C60" i="4"/>
  <c r="C59" i="4"/>
  <c r="D59" i="4" s="1"/>
  <c r="C58" i="4"/>
  <c r="C57" i="4"/>
  <c r="D57" i="4" s="1"/>
  <c r="C56" i="4"/>
  <c r="C55" i="4"/>
  <c r="D55" i="4" s="1"/>
  <c r="C54" i="4"/>
  <c r="C53" i="4"/>
  <c r="D53" i="4" s="1"/>
  <c r="C52" i="4"/>
  <c r="C51" i="4"/>
  <c r="D51" i="4" s="1"/>
  <c r="C50" i="4"/>
  <c r="C49" i="4"/>
  <c r="D49" i="4" s="1"/>
  <c r="C48" i="4"/>
  <c r="E47" i="4"/>
  <c r="C47" i="4"/>
  <c r="D47" i="4" s="1"/>
  <c r="C46" i="4"/>
  <c r="C45" i="4"/>
  <c r="D45" i="4" s="1"/>
  <c r="C44" i="4"/>
  <c r="C43" i="4"/>
  <c r="D43" i="4" s="1"/>
  <c r="C42" i="4"/>
  <c r="C41" i="4"/>
  <c r="D41" i="4" s="1"/>
  <c r="C40" i="4"/>
  <c r="C39" i="4"/>
  <c r="D39" i="4" s="1"/>
  <c r="C38" i="4"/>
  <c r="C37" i="4"/>
  <c r="D37" i="4" s="1"/>
  <c r="C36" i="4"/>
  <c r="C35" i="4"/>
  <c r="D35" i="4" s="1"/>
  <c r="C34" i="4"/>
  <c r="C33" i="4"/>
  <c r="D33" i="4" s="1"/>
  <c r="C32" i="4"/>
  <c r="E31" i="4"/>
  <c r="C31" i="4"/>
  <c r="D31" i="4" s="1"/>
  <c r="C30" i="4"/>
  <c r="C29" i="4"/>
  <c r="D29" i="4" s="1"/>
  <c r="C28" i="4"/>
  <c r="C27" i="4"/>
  <c r="D27" i="4" s="1"/>
  <c r="C26" i="4"/>
  <c r="C25" i="4"/>
  <c r="D25" i="4" s="1"/>
  <c r="C24" i="4"/>
  <c r="C23" i="4"/>
  <c r="D23" i="4" s="1"/>
  <c r="C22" i="4"/>
  <c r="C21" i="4"/>
  <c r="D21" i="4" s="1"/>
  <c r="C20" i="4"/>
  <c r="C19" i="4"/>
  <c r="D19" i="4" s="1"/>
  <c r="C18" i="4"/>
  <c r="C17" i="4"/>
  <c r="D17" i="4" s="1"/>
  <c r="C16" i="4"/>
  <c r="C15" i="4"/>
  <c r="D15" i="4" s="1"/>
  <c r="C14" i="4"/>
  <c r="C13" i="4"/>
  <c r="D13" i="4" s="1"/>
  <c r="C12" i="4"/>
  <c r="C11" i="4"/>
  <c r="D11" i="4" s="1"/>
  <c r="C10" i="4"/>
  <c r="C9" i="4"/>
  <c r="D9" i="4" s="1"/>
  <c r="C8" i="4"/>
  <c r="E7" i="4"/>
  <c r="C7" i="4"/>
  <c r="D7" i="4" s="1"/>
  <c r="C6" i="4"/>
  <c r="C5" i="4"/>
  <c r="D5" i="4" s="1"/>
  <c r="F132" i="4"/>
  <c r="AA177" i="1"/>
  <c r="Z177" i="1"/>
  <c r="Y177" i="1"/>
  <c r="X177" i="1"/>
  <c r="W177" i="1"/>
  <c r="V177" i="1"/>
  <c r="U177" i="1"/>
  <c r="AA176" i="1"/>
  <c r="Z176" i="1"/>
  <c r="Y176" i="1"/>
  <c r="X176" i="1"/>
  <c r="W176" i="1"/>
  <c r="V176" i="1"/>
  <c r="U176" i="1"/>
  <c r="AA175" i="1"/>
  <c r="Z175" i="1"/>
  <c r="Y175" i="1"/>
  <c r="X175" i="1"/>
  <c r="W175" i="1"/>
  <c r="V175" i="1"/>
  <c r="U175" i="1"/>
  <c r="AA174" i="1"/>
  <c r="Z174" i="1"/>
  <c r="Y174" i="1"/>
  <c r="X174" i="1"/>
  <c r="W174" i="1"/>
  <c r="V174" i="1"/>
  <c r="U174" i="1"/>
  <c r="AA173" i="1"/>
  <c r="Z173" i="1"/>
  <c r="Y173" i="1"/>
  <c r="X173" i="1"/>
  <c r="W173" i="1"/>
  <c r="V173" i="1"/>
  <c r="U173" i="1"/>
  <c r="AA172" i="1"/>
  <c r="Z172" i="1"/>
  <c r="Y172" i="1"/>
  <c r="X172" i="1"/>
  <c r="W172" i="1"/>
  <c r="V172" i="1"/>
  <c r="U172" i="1"/>
  <c r="AA171" i="1"/>
  <c r="Z171" i="1"/>
  <c r="Y171" i="1"/>
  <c r="X171" i="1"/>
  <c r="W171" i="1"/>
  <c r="V171" i="1"/>
  <c r="U171" i="1"/>
  <c r="AA170" i="1"/>
  <c r="Z170" i="1"/>
  <c r="Y170" i="1"/>
  <c r="X170" i="1"/>
  <c r="W170" i="1"/>
  <c r="V170" i="1"/>
  <c r="U170" i="1"/>
  <c r="AA169" i="1"/>
  <c r="Z169" i="1"/>
  <c r="Y169" i="1"/>
  <c r="X169" i="1"/>
  <c r="W169" i="1"/>
  <c r="V169" i="1"/>
  <c r="U169" i="1"/>
  <c r="AA168" i="1"/>
  <c r="Z168" i="1"/>
  <c r="Y168" i="1"/>
  <c r="X168" i="1"/>
  <c r="W168" i="1"/>
  <c r="V168" i="1"/>
  <c r="U168" i="1"/>
  <c r="AA167" i="1"/>
  <c r="Z167" i="1"/>
  <c r="Y167" i="1"/>
  <c r="X167" i="1"/>
  <c r="W167" i="1"/>
  <c r="V167" i="1"/>
  <c r="U167" i="1"/>
  <c r="AA166" i="1"/>
  <c r="Z166" i="1"/>
  <c r="Y166" i="1"/>
  <c r="X166" i="1"/>
  <c r="W166" i="1"/>
  <c r="V166" i="1"/>
  <c r="U166" i="1"/>
  <c r="AA165" i="1"/>
  <c r="Z165" i="1"/>
  <c r="Y165" i="1"/>
  <c r="X165" i="1"/>
  <c r="W165" i="1"/>
  <c r="V165" i="1"/>
  <c r="U165" i="1"/>
  <c r="AA164" i="1"/>
  <c r="Z164" i="1"/>
  <c r="Y164" i="1"/>
  <c r="X164" i="1"/>
  <c r="W164" i="1"/>
  <c r="V164" i="1"/>
  <c r="U164" i="1"/>
  <c r="AA163" i="1"/>
  <c r="Z163" i="1"/>
  <c r="Y163" i="1"/>
  <c r="X163" i="1"/>
  <c r="W163" i="1"/>
  <c r="V163" i="1"/>
  <c r="U163" i="1"/>
  <c r="AA162" i="1"/>
  <c r="Z162" i="1"/>
  <c r="Y162" i="1"/>
  <c r="X162" i="1"/>
  <c r="W162" i="1"/>
  <c r="V162" i="1"/>
  <c r="U162" i="1"/>
  <c r="AA161" i="1"/>
  <c r="Z161" i="1"/>
  <c r="Y161" i="1"/>
  <c r="X161" i="1"/>
  <c r="W161" i="1"/>
  <c r="V161" i="1"/>
  <c r="U161" i="1"/>
  <c r="AA160" i="1"/>
  <c r="Z160" i="1"/>
  <c r="Y160" i="1"/>
  <c r="X160" i="1"/>
  <c r="W160" i="1"/>
  <c r="V160" i="1"/>
  <c r="U160" i="1"/>
  <c r="AA159" i="1"/>
  <c r="Z159" i="1"/>
  <c r="Y159" i="1"/>
  <c r="X159" i="1"/>
  <c r="W159" i="1"/>
  <c r="V159" i="1"/>
  <c r="U159" i="1"/>
  <c r="AA158" i="1"/>
  <c r="Z158" i="1"/>
  <c r="Y158" i="1"/>
  <c r="X158" i="1"/>
  <c r="W158" i="1"/>
  <c r="V158" i="1"/>
  <c r="U158" i="1"/>
  <c r="AA157" i="1"/>
  <c r="Z157" i="1"/>
  <c r="Y157" i="1"/>
  <c r="X157" i="1"/>
  <c r="W157" i="1"/>
  <c r="V157" i="1"/>
  <c r="U157" i="1"/>
  <c r="AA156" i="1"/>
  <c r="Z156" i="1"/>
  <c r="Y156" i="1"/>
  <c r="X156" i="1"/>
  <c r="W156" i="1"/>
  <c r="V156" i="1"/>
  <c r="U156" i="1"/>
  <c r="AA155" i="1"/>
  <c r="Z155" i="1"/>
  <c r="Y155" i="1"/>
  <c r="X155" i="1"/>
  <c r="W155" i="1"/>
  <c r="V155" i="1"/>
  <c r="U155" i="1"/>
  <c r="AA154" i="1"/>
  <c r="Z154" i="1"/>
  <c r="Y154" i="1"/>
  <c r="X154" i="1"/>
  <c r="W154" i="1"/>
  <c r="V154" i="1"/>
  <c r="U154" i="1"/>
  <c r="AA153" i="1"/>
  <c r="Z153" i="1"/>
  <c r="Y153" i="1"/>
  <c r="X153" i="1"/>
  <c r="W153" i="1"/>
  <c r="V153" i="1"/>
  <c r="U153" i="1"/>
  <c r="AA152" i="1"/>
  <c r="Z152" i="1"/>
  <c r="Y152" i="1"/>
  <c r="X152" i="1"/>
  <c r="W152" i="1"/>
  <c r="V152" i="1"/>
  <c r="U152" i="1"/>
  <c r="AA151" i="1"/>
  <c r="Z151" i="1"/>
  <c r="Y151" i="1"/>
  <c r="X151" i="1"/>
  <c r="W151" i="1"/>
  <c r="V151" i="1"/>
  <c r="U151" i="1"/>
  <c r="AA150" i="1"/>
  <c r="Z150" i="1"/>
  <c r="Y150" i="1"/>
  <c r="X150" i="1"/>
  <c r="W150" i="1"/>
  <c r="V150" i="1"/>
  <c r="U150" i="1"/>
  <c r="AA149" i="1"/>
  <c r="Z149" i="1"/>
  <c r="Y149" i="1"/>
  <c r="X149" i="1"/>
  <c r="W149" i="1"/>
  <c r="V149" i="1"/>
  <c r="U149" i="1"/>
  <c r="AA148" i="1"/>
  <c r="Z148" i="1"/>
  <c r="Y148" i="1"/>
  <c r="X148" i="1"/>
  <c r="W148" i="1"/>
  <c r="V148" i="1"/>
  <c r="U148" i="1"/>
  <c r="AA147" i="1"/>
  <c r="Z147" i="1"/>
  <c r="Y147" i="1"/>
  <c r="X147" i="1"/>
  <c r="W147" i="1"/>
  <c r="V147" i="1"/>
  <c r="U147" i="1"/>
  <c r="AA146" i="1"/>
  <c r="Z146" i="1"/>
  <c r="Y146" i="1"/>
  <c r="X146" i="1"/>
  <c r="W146" i="1"/>
  <c r="V146" i="1"/>
  <c r="U146" i="1"/>
  <c r="AA145" i="1"/>
  <c r="Z145" i="1"/>
  <c r="Y145" i="1"/>
  <c r="X145" i="1"/>
  <c r="W145" i="1"/>
  <c r="V145" i="1"/>
  <c r="U145" i="1"/>
  <c r="AA144" i="1"/>
  <c r="Z144" i="1"/>
  <c r="Y144" i="1"/>
  <c r="X144" i="1"/>
  <c r="W144" i="1"/>
  <c r="V144" i="1"/>
  <c r="U144" i="1"/>
  <c r="AA143" i="1"/>
  <c r="Z143" i="1"/>
  <c r="Y143" i="1"/>
  <c r="X143" i="1"/>
  <c r="W143" i="1"/>
  <c r="V143" i="1"/>
  <c r="U143" i="1"/>
  <c r="AA142" i="1"/>
  <c r="Z142" i="1"/>
  <c r="Y142" i="1"/>
  <c r="X142" i="1"/>
  <c r="W142" i="1"/>
  <c r="V142" i="1"/>
  <c r="U142" i="1"/>
  <c r="AA141" i="1"/>
  <c r="Z141" i="1"/>
  <c r="Y141" i="1"/>
  <c r="X141" i="1"/>
  <c r="W141" i="1"/>
  <c r="V141" i="1"/>
  <c r="U141" i="1"/>
  <c r="AA140" i="1"/>
  <c r="Z140" i="1"/>
  <c r="Y140" i="1"/>
  <c r="X140" i="1"/>
  <c r="W140" i="1"/>
  <c r="V140" i="1"/>
  <c r="U140" i="1"/>
  <c r="AA139" i="1"/>
  <c r="Z139" i="1"/>
  <c r="Y139" i="1"/>
  <c r="X139" i="1"/>
  <c r="W139" i="1"/>
  <c r="V139" i="1"/>
  <c r="U139" i="1"/>
  <c r="AA138" i="1"/>
  <c r="Z138" i="1"/>
  <c r="Y138" i="1"/>
  <c r="X138" i="1"/>
  <c r="W138" i="1"/>
  <c r="V138" i="1"/>
  <c r="U138" i="1"/>
  <c r="AA137" i="1"/>
  <c r="Z137" i="1"/>
  <c r="Y137" i="1"/>
  <c r="X137" i="1"/>
  <c r="W137" i="1"/>
  <c r="V137" i="1"/>
  <c r="U137" i="1"/>
  <c r="AA136" i="1"/>
  <c r="Z136" i="1"/>
  <c r="Y136" i="1"/>
  <c r="X136" i="1"/>
  <c r="W136" i="1"/>
  <c r="V136" i="1"/>
  <c r="U136" i="1"/>
  <c r="AA135" i="1"/>
  <c r="Z135" i="1"/>
  <c r="Y135" i="1"/>
  <c r="X135" i="1"/>
  <c r="W135" i="1"/>
  <c r="V135" i="1"/>
  <c r="U135" i="1"/>
  <c r="AA134" i="1"/>
  <c r="Z134" i="1"/>
  <c r="Y134" i="1"/>
  <c r="X134" i="1"/>
  <c r="W134" i="1"/>
  <c r="V134" i="1"/>
  <c r="U134" i="1"/>
  <c r="AA133" i="1"/>
  <c r="Z133" i="1"/>
  <c r="Y133" i="1"/>
  <c r="X133" i="1"/>
  <c r="W133" i="1"/>
  <c r="V133" i="1"/>
  <c r="U133" i="1"/>
  <c r="AA132" i="1"/>
  <c r="Z132" i="1"/>
  <c r="Y132" i="1"/>
  <c r="X132" i="1"/>
  <c r="W132" i="1"/>
  <c r="V132" i="1"/>
  <c r="U132" i="1"/>
  <c r="AA131" i="1"/>
  <c r="Z131" i="1"/>
  <c r="Y131" i="1"/>
  <c r="X131" i="1"/>
  <c r="W131" i="1"/>
  <c r="V131" i="1"/>
  <c r="U131" i="1"/>
  <c r="AA130" i="1"/>
  <c r="Z130" i="1"/>
  <c r="Y130" i="1"/>
  <c r="X130" i="1"/>
  <c r="W130" i="1"/>
  <c r="V130" i="1"/>
  <c r="U130" i="1"/>
  <c r="AA129" i="1"/>
  <c r="Z129" i="1"/>
  <c r="Y129" i="1"/>
  <c r="X129" i="1"/>
  <c r="W129" i="1"/>
  <c r="V129" i="1"/>
  <c r="U129" i="1"/>
  <c r="AA128" i="1"/>
  <c r="Z128" i="1"/>
  <c r="Y128" i="1"/>
  <c r="X128" i="1"/>
  <c r="W128" i="1"/>
  <c r="V128" i="1"/>
  <c r="U128" i="1"/>
  <c r="AA127" i="1"/>
  <c r="Z127" i="1"/>
  <c r="Y127" i="1"/>
  <c r="X127" i="1"/>
  <c r="W127" i="1"/>
  <c r="V127" i="1"/>
  <c r="U127" i="1"/>
  <c r="AA126" i="1"/>
  <c r="Z126" i="1"/>
  <c r="Y126" i="1"/>
  <c r="X126" i="1"/>
  <c r="W126" i="1"/>
  <c r="V126" i="1"/>
  <c r="U126" i="1"/>
  <c r="AA125" i="1"/>
  <c r="Z125" i="1"/>
  <c r="Y125" i="1"/>
  <c r="X125" i="1"/>
  <c r="W125" i="1"/>
  <c r="V125" i="1"/>
  <c r="U125" i="1"/>
  <c r="AA124" i="1"/>
  <c r="Z124" i="1"/>
  <c r="Y124" i="1"/>
  <c r="X124" i="1"/>
  <c r="W124" i="1"/>
  <c r="V124" i="1"/>
  <c r="U124" i="1"/>
  <c r="AA123" i="1"/>
  <c r="Z123" i="1"/>
  <c r="Y123" i="1"/>
  <c r="X123" i="1"/>
  <c r="W123" i="1"/>
  <c r="V123" i="1"/>
  <c r="U123" i="1"/>
  <c r="AA122" i="1"/>
  <c r="Z122" i="1"/>
  <c r="Y122" i="1"/>
  <c r="X122" i="1"/>
  <c r="W122" i="1"/>
  <c r="V122" i="1"/>
  <c r="U122" i="1"/>
  <c r="AA121" i="1"/>
  <c r="Z121" i="1"/>
  <c r="Y121" i="1"/>
  <c r="X121" i="1"/>
  <c r="W121" i="1"/>
  <c r="V121" i="1"/>
  <c r="U121" i="1"/>
  <c r="AA120" i="1"/>
  <c r="Z120" i="1"/>
  <c r="Y120" i="1"/>
  <c r="X120" i="1"/>
  <c r="W120" i="1"/>
  <c r="V120" i="1"/>
  <c r="U120" i="1"/>
  <c r="AA119" i="1"/>
  <c r="Z119" i="1"/>
  <c r="Y119" i="1"/>
  <c r="X119" i="1"/>
  <c r="W119" i="1"/>
  <c r="V119" i="1"/>
  <c r="U119" i="1"/>
  <c r="AA118" i="1"/>
  <c r="Z118" i="1"/>
  <c r="Y118" i="1"/>
  <c r="X118" i="1"/>
  <c r="W118" i="1"/>
  <c r="V118" i="1"/>
  <c r="U118" i="1"/>
  <c r="AA117" i="1"/>
  <c r="Z117" i="1"/>
  <c r="Y117" i="1"/>
  <c r="X117" i="1"/>
  <c r="W117" i="1"/>
  <c r="V117" i="1"/>
  <c r="U117" i="1"/>
  <c r="AA116" i="1"/>
  <c r="Z116" i="1"/>
  <c r="Y116" i="1"/>
  <c r="X116" i="1"/>
  <c r="W116" i="1"/>
  <c r="V116" i="1"/>
  <c r="U116" i="1"/>
  <c r="AA115" i="1"/>
  <c r="Z115" i="1"/>
  <c r="Y115" i="1"/>
  <c r="X115" i="1"/>
  <c r="W115" i="1"/>
  <c r="V115" i="1"/>
  <c r="U115" i="1"/>
  <c r="AA114" i="1"/>
  <c r="Z114" i="1"/>
  <c r="Y114" i="1"/>
  <c r="X114" i="1"/>
  <c r="W114" i="1"/>
  <c r="V114" i="1"/>
  <c r="U114" i="1"/>
  <c r="AA113" i="1"/>
  <c r="Z113" i="1"/>
  <c r="Y113" i="1"/>
  <c r="X113" i="1"/>
  <c r="W113" i="1"/>
  <c r="V113" i="1"/>
  <c r="U113" i="1"/>
  <c r="AA112" i="1"/>
  <c r="Z112" i="1"/>
  <c r="Y112" i="1"/>
  <c r="X112" i="1"/>
  <c r="W112" i="1"/>
  <c r="V112" i="1"/>
  <c r="U112" i="1"/>
  <c r="AA111" i="1"/>
  <c r="Z111" i="1"/>
  <c r="Y111" i="1"/>
  <c r="X111" i="1"/>
  <c r="W111" i="1"/>
  <c r="V111" i="1"/>
  <c r="U111" i="1"/>
  <c r="AA110" i="1"/>
  <c r="Z110" i="1"/>
  <c r="Y110" i="1"/>
  <c r="X110" i="1"/>
  <c r="W110" i="1"/>
  <c r="V110" i="1"/>
  <c r="U110" i="1"/>
  <c r="AA109" i="1"/>
  <c r="Z109" i="1"/>
  <c r="Y109" i="1"/>
  <c r="X109" i="1"/>
  <c r="W109" i="1"/>
  <c r="V109" i="1"/>
  <c r="U109" i="1"/>
  <c r="AA108" i="1"/>
  <c r="Z108" i="1"/>
  <c r="Y108" i="1"/>
  <c r="X108" i="1"/>
  <c r="W108" i="1"/>
  <c r="V108" i="1"/>
  <c r="U108" i="1"/>
  <c r="AA107" i="1"/>
  <c r="Z107" i="1"/>
  <c r="Y107" i="1"/>
  <c r="X107" i="1"/>
  <c r="W107" i="1"/>
  <c r="V107" i="1"/>
  <c r="U107" i="1"/>
  <c r="AA106" i="1"/>
  <c r="Z106" i="1"/>
  <c r="Y106" i="1"/>
  <c r="X106" i="1"/>
  <c r="W106" i="1"/>
  <c r="V106" i="1"/>
  <c r="U106" i="1"/>
  <c r="AA105" i="1"/>
  <c r="Z105" i="1"/>
  <c r="Y105" i="1"/>
  <c r="X105" i="1"/>
  <c r="W105" i="1"/>
  <c r="V105" i="1"/>
  <c r="U105" i="1"/>
  <c r="AA104" i="1"/>
  <c r="Z104" i="1"/>
  <c r="Y104" i="1"/>
  <c r="X104" i="1"/>
  <c r="W104" i="1"/>
  <c r="V104" i="1"/>
  <c r="U104" i="1"/>
  <c r="AA103" i="1"/>
  <c r="Z103" i="1"/>
  <c r="Y103" i="1"/>
  <c r="X103" i="1"/>
  <c r="W103" i="1"/>
  <c r="V103" i="1"/>
  <c r="U103" i="1"/>
  <c r="AA102" i="1"/>
  <c r="Z102" i="1"/>
  <c r="Y102" i="1"/>
  <c r="X102" i="1"/>
  <c r="W102" i="1"/>
  <c r="V102" i="1"/>
  <c r="U102" i="1"/>
  <c r="AA101" i="1"/>
  <c r="Z101" i="1"/>
  <c r="Y101" i="1"/>
  <c r="X101" i="1"/>
  <c r="W101" i="1"/>
  <c r="V101" i="1"/>
  <c r="U101" i="1"/>
  <c r="AA100" i="1"/>
  <c r="Z100" i="1"/>
  <c r="Y100" i="1"/>
  <c r="X100" i="1"/>
  <c r="W100" i="1"/>
  <c r="V100" i="1"/>
  <c r="U100" i="1"/>
  <c r="AA99" i="1"/>
  <c r="Z99" i="1"/>
  <c r="Y99" i="1"/>
  <c r="X99" i="1"/>
  <c r="W99" i="1"/>
  <c r="V99" i="1"/>
  <c r="U99" i="1"/>
  <c r="AA98" i="1"/>
  <c r="Z98" i="1"/>
  <c r="Y98" i="1"/>
  <c r="X98" i="1"/>
  <c r="W98" i="1"/>
  <c r="V98" i="1"/>
  <c r="U98" i="1"/>
  <c r="AA97" i="1"/>
  <c r="Z97" i="1"/>
  <c r="Y97" i="1"/>
  <c r="X97" i="1"/>
  <c r="W97" i="1"/>
  <c r="V97" i="1"/>
  <c r="U97" i="1"/>
  <c r="AA96" i="1"/>
  <c r="Z96" i="1"/>
  <c r="Y96" i="1"/>
  <c r="X96" i="1"/>
  <c r="W96" i="1"/>
  <c r="V96" i="1"/>
  <c r="U96" i="1"/>
  <c r="AA95" i="1"/>
  <c r="Z95" i="1"/>
  <c r="Y95" i="1"/>
  <c r="X95" i="1"/>
  <c r="W95" i="1"/>
  <c r="V95" i="1"/>
  <c r="U95" i="1"/>
  <c r="AA94" i="1"/>
  <c r="Z94" i="1"/>
  <c r="Y94" i="1"/>
  <c r="X94" i="1"/>
  <c r="W94" i="1"/>
  <c r="V94" i="1"/>
  <c r="U94" i="1"/>
  <c r="AA93" i="1"/>
  <c r="Z93" i="1"/>
  <c r="Y93" i="1"/>
  <c r="X93" i="1"/>
  <c r="W93" i="1"/>
  <c r="V93" i="1"/>
  <c r="U93" i="1"/>
  <c r="AA92" i="1"/>
  <c r="Z92" i="1"/>
  <c r="Y92" i="1"/>
  <c r="X92" i="1"/>
  <c r="W92" i="1"/>
  <c r="V92" i="1"/>
  <c r="U92" i="1"/>
  <c r="AA91" i="1"/>
  <c r="Z91" i="1"/>
  <c r="Y91" i="1"/>
  <c r="X91" i="1"/>
  <c r="W91" i="1"/>
  <c r="V91" i="1"/>
  <c r="U91" i="1"/>
  <c r="AA90" i="1"/>
  <c r="Z90" i="1"/>
  <c r="Y90" i="1"/>
  <c r="X90" i="1"/>
  <c r="W90" i="1"/>
  <c r="V90" i="1"/>
  <c r="U90" i="1"/>
  <c r="AA89" i="1"/>
  <c r="Z89" i="1"/>
  <c r="Y89" i="1"/>
  <c r="X89" i="1"/>
  <c r="W89" i="1"/>
  <c r="V89" i="1"/>
  <c r="U89" i="1"/>
  <c r="AA88" i="1"/>
  <c r="Z88" i="1"/>
  <c r="Y88" i="1"/>
  <c r="X88" i="1"/>
  <c r="W88" i="1"/>
  <c r="V88" i="1"/>
  <c r="U88" i="1"/>
  <c r="AA87" i="1"/>
  <c r="Z87" i="1"/>
  <c r="Y87" i="1"/>
  <c r="X87" i="1"/>
  <c r="W87" i="1"/>
  <c r="V87" i="1"/>
  <c r="U87" i="1"/>
  <c r="AA86" i="1"/>
  <c r="Z86" i="1"/>
  <c r="Y86" i="1"/>
  <c r="X86" i="1"/>
  <c r="W86" i="1"/>
  <c r="V86" i="1"/>
  <c r="U86" i="1"/>
  <c r="AA85" i="1"/>
  <c r="Z85" i="1"/>
  <c r="Y85" i="1"/>
  <c r="X85" i="1"/>
  <c r="W85" i="1"/>
  <c r="V85" i="1"/>
  <c r="U85" i="1"/>
  <c r="AA84" i="1"/>
  <c r="Z84" i="1"/>
  <c r="Y84" i="1"/>
  <c r="X84" i="1"/>
  <c r="W84" i="1"/>
  <c r="V84" i="1"/>
  <c r="U84" i="1"/>
  <c r="AA83" i="1"/>
  <c r="Z83" i="1"/>
  <c r="Y83" i="1"/>
  <c r="X83" i="1"/>
  <c r="W83" i="1"/>
  <c r="V83" i="1"/>
  <c r="U83" i="1"/>
  <c r="AA82" i="1"/>
  <c r="Z82" i="1"/>
  <c r="Y82" i="1"/>
  <c r="X82" i="1"/>
  <c r="W82" i="1"/>
  <c r="V82" i="1"/>
  <c r="U82" i="1"/>
  <c r="AA81" i="1"/>
  <c r="Z81" i="1"/>
  <c r="Y81" i="1"/>
  <c r="X81" i="1"/>
  <c r="W81" i="1"/>
  <c r="V81" i="1"/>
  <c r="U81" i="1"/>
  <c r="AA80" i="1"/>
  <c r="Z80" i="1"/>
  <c r="Y80" i="1"/>
  <c r="X80" i="1"/>
  <c r="W80" i="1"/>
  <c r="V80" i="1"/>
  <c r="U80" i="1"/>
  <c r="AA79" i="1"/>
  <c r="Z79" i="1"/>
  <c r="Y79" i="1"/>
  <c r="X79" i="1"/>
  <c r="W79" i="1"/>
  <c r="V79" i="1"/>
  <c r="U79" i="1"/>
  <c r="AA78" i="1"/>
  <c r="Z78" i="1"/>
  <c r="Y78" i="1"/>
  <c r="X78" i="1"/>
  <c r="W78" i="1"/>
  <c r="V78" i="1"/>
  <c r="U78" i="1"/>
  <c r="AA77" i="1"/>
  <c r="Z77" i="1"/>
  <c r="Y77" i="1"/>
  <c r="X77" i="1"/>
  <c r="W77" i="1"/>
  <c r="V77" i="1"/>
  <c r="U77" i="1"/>
  <c r="AA76" i="1"/>
  <c r="Z76" i="1"/>
  <c r="Y76" i="1"/>
  <c r="X76" i="1"/>
  <c r="W76" i="1"/>
  <c r="V76" i="1"/>
  <c r="U76" i="1"/>
  <c r="AA75" i="1"/>
  <c r="Z75" i="1"/>
  <c r="Y75" i="1"/>
  <c r="X75" i="1"/>
  <c r="W75" i="1"/>
  <c r="V75" i="1"/>
  <c r="U75" i="1"/>
  <c r="AA74" i="1"/>
  <c r="Z74" i="1"/>
  <c r="Y74" i="1"/>
  <c r="X74" i="1"/>
  <c r="W74" i="1"/>
  <c r="V74" i="1"/>
  <c r="U74" i="1"/>
  <c r="AA73" i="1"/>
  <c r="Z73" i="1"/>
  <c r="Y73" i="1"/>
  <c r="X73" i="1"/>
  <c r="W73" i="1"/>
  <c r="V73" i="1"/>
  <c r="U73" i="1"/>
  <c r="AA72" i="1"/>
  <c r="Z72" i="1"/>
  <c r="Y72" i="1"/>
  <c r="X72" i="1"/>
  <c r="W72" i="1"/>
  <c r="V72" i="1"/>
  <c r="U72" i="1"/>
  <c r="AA71" i="1"/>
  <c r="Z71" i="1"/>
  <c r="Y71" i="1"/>
  <c r="X71" i="1"/>
  <c r="W71" i="1"/>
  <c r="V71" i="1"/>
  <c r="U71" i="1"/>
  <c r="AA70" i="1"/>
  <c r="Z70" i="1"/>
  <c r="Y70" i="1"/>
  <c r="X70" i="1"/>
  <c r="W70" i="1"/>
  <c r="V70" i="1"/>
  <c r="U70" i="1"/>
  <c r="AA69" i="1"/>
  <c r="Z69" i="1"/>
  <c r="Y69" i="1"/>
  <c r="X69" i="1"/>
  <c r="W69" i="1"/>
  <c r="V69" i="1"/>
  <c r="U69" i="1"/>
  <c r="AA68" i="1"/>
  <c r="Z68" i="1"/>
  <c r="Y68" i="1"/>
  <c r="X68" i="1"/>
  <c r="W68" i="1"/>
  <c r="V68" i="1"/>
  <c r="U68" i="1"/>
  <c r="AA67" i="1"/>
  <c r="Z67" i="1"/>
  <c r="Y67" i="1"/>
  <c r="X67" i="1"/>
  <c r="W67" i="1"/>
  <c r="V67" i="1"/>
  <c r="U67" i="1"/>
  <c r="AA66" i="1"/>
  <c r="Z66" i="1"/>
  <c r="Y66" i="1"/>
  <c r="X66" i="1"/>
  <c r="W66" i="1"/>
  <c r="V66" i="1"/>
  <c r="U66" i="1"/>
  <c r="AA65" i="1"/>
  <c r="Z65" i="1"/>
  <c r="Y65" i="1"/>
  <c r="X65" i="1"/>
  <c r="W65" i="1"/>
  <c r="V65" i="1"/>
  <c r="U65" i="1"/>
  <c r="AA64" i="1"/>
  <c r="Z64" i="1"/>
  <c r="Y64" i="1"/>
  <c r="X64" i="1"/>
  <c r="W64" i="1"/>
  <c r="V64" i="1"/>
  <c r="U64" i="1"/>
  <c r="AA63" i="1"/>
  <c r="Z63" i="1"/>
  <c r="Y63" i="1"/>
  <c r="X63" i="1"/>
  <c r="W63" i="1"/>
  <c r="V63" i="1"/>
  <c r="U63" i="1"/>
  <c r="AA62" i="1"/>
  <c r="Z62" i="1"/>
  <c r="Y62" i="1"/>
  <c r="X62" i="1"/>
  <c r="W62" i="1"/>
  <c r="V62" i="1"/>
  <c r="U62" i="1"/>
  <c r="AA61" i="1"/>
  <c r="Z61" i="1"/>
  <c r="Y61" i="1"/>
  <c r="X61" i="1"/>
  <c r="W61" i="1"/>
  <c r="V61" i="1"/>
  <c r="U61" i="1"/>
  <c r="AA60" i="1"/>
  <c r="Z60" i="1"/>
  <c r="Y60" i="1"/>
  <c r="X60" i="1"/>
  <c r="W60" i="1"/>
  <c r="V60" i="1"/>
  <c r="U60" i="1"/>
  <c r="AA59" i="1"/>
  <c r="Z59" i="1"/>
  <c r="Y59" i="1"/>
  <c r="X59" i="1"/>
  <c r="W59" i="1"/>
  <c r="V59" i="1"/>
  <c r="U59" i="1"/>
  <c r="AA58" i="1"/>
  <c r="Z58" i="1"/>
  <c r="Y58" i="1"/>
  <c r="X58" i="1"/>
  <c r="W58" i="1"/>
  <c r="V58" i="1"/>
  <c r="U58" i="1"/>
  <c r="AA57" i="1"/>
  <c r="Z57" i="1"/>
  <c r="Y57" i="1"/>
  <c r="X57" i="1"/>
  <c r="W57" i="1"/>
  <c r="V57" i="1"/>
  <c r="U57" i="1"/>
  <c r="AA56" i="1"/>
  <c r="Z56" i="1"/>
  <c r="Y56" i="1"/>
  <c r="X56" i="1"/>
  <c r="W56" i="1"/>
  <c r="V56" i="1"/>
  <c r="U56" i="1"/>
  <c r="AA55" i="1"/>
  <c r="Z55" i="1"/>
  <c r="Y55" i="1"/>
  <c r="X55" i="1"/>
  <c r="W55" i="1"/>
  <c r="V55" i="1"/>
  <c r="U55" i="1"/>
  <c r="AA54" i="1"/>
  <c r="Z54" i="1"/>
  <c r="Y54" i="1"/>
  <c r="X54" i="1"/>
  <c r="W54" i="1"/>
  <c r="V54" i="1"/>
  <c r="U54" i="1"/>
  <c r="AA53" i="1"/>
  <c r="Z53" i="1"/>
  <c r="Y53" i="1"/>
  <c r="X53" i="1"/>
  <c r="W53" i="1"/>
  <c r="V53" i="1"/>
  <c r="U53" i="1"/>
  <c r="AA52" i="1"/>
  <c r="Z52" i="1"/>
  <c r="Y52" i="1"/>
  <c r="X52" i="1"/>
  <c r="W52" i="1"/>
  <c r="V52" i="1"/>
  <c r="U52" i="1"/>
  <c r="AA51" i="1"/>
  <c r="Z51" i="1"/>
  <c r="Y51" i="1"/>
  <c r="X51" i="1"/>
  <c r="W51" i="1"/>
  <c r="V51" i="1"/>
  <c r="U51" i="1"/>
  <c r="AA50" i="1"/>
  <c r="Z50" i="1"/>
  <c r="Y50" i="1"/>
  <c r="X50" i="1"/>
  <c r="W50" i="1"/>
  <c r="V50" i="1"/>
  <c r="U50" i="1"/>
  <c r="AA49" i="1"/>
  <c r="Z49" i="1"/>
  <c r="Y49" i="1"/>
  <c r="X49" i="1"/>
  <c r="W49" i="1"/>
  <c r="V49" i="1"/>
  <c r="U49" i="1"/>
  <c r="AA48" i="1"/>
  <c r="Z48" i="1"/>
  <c r="Y48" i="1"/>
  <c r="X48" i="1"/>
  <c r="W48" i="1"/>
  <c r="V48" i="1"/>
  <c r="U48" i="1"/>
  <c r="AA47" i="1"/>
  <c r="Z47" i="1"/>
  <c r="Y47" i="1"/>
  <c r="X47" i="1"/>
  <c r="W47" i="1"/>
  <c r="V47" i="1"/>
  <c r="U47" i="1"/>
  <c r="AA46" i="1"/>
  <c r="Z46" i="1"/>
  <c r="Y46" i="1"/>
  <c r="X46" i="1"/>
  <c r="W46" i="1"/>
  <c r="V46" i="1"/>
  <c r="U46" i="1"/>
  <c r="AA45" i="1"/>
  <c r="Z45" i="1"/>
  <c r="Y45" i="1"/>
  <c r="X45" i="1"/>
  <c r="W45" i="1"/>
  <c r="V45" i="1"/>
  <c r="U45" i="1"/>
  <c r="AA44" i="1"/>
  <c r="Z44" i="1"/>
  <c r="Y44" i="1"/>
  <c r="X44" i="1"/>
  <c r="W44" i="1"/>
  <c r="V44" i="1"/>
  <c r="U44" i="1"/>
  <c r="AA43" i="1"/>
  <c r="Z43" i="1"/>
  <c r="Y43" i="1"/>
  <c r="X43" i="1"/>
  <c r="W43" i="1"/>
  <c r="V43" i="1"/>
  <c r="U43" i="1"/>
  <c r="AA42" i="1"/>
  <c r="Z42" i="1"/>
  <c r="Y42" i="1"/>
  <c r="X42" i="1"/>
  <c r="W42" i="1"/>
  <c r="V42" i="1"/>
  <c r="U42" i="1"/>
  <c r="AA41" i="1"/>
  <c r="Z41" i="1"/>
  <c r="Y41" i="1"/>
  <c r="X41" i="1"/>
  <c r="W41" i="1"/>
  <c r="V41" i="1"/>
  <c r="U41" i="1"/>
  <c r="AA40" i="1"/>
  <c r="Z40" i="1"/>
  <c r="Y40" i="1"/>
  <c r="X40" i="1"/>
  <c r="W40" i="1"/>
  <c r="V40" i="1"/>
  <c r="U40" i="1"/>
  <c r="AA39" i="1"/>
  <c r="Z39" i="1"/>
  <c r="Y39" i="1"/>
  <c r="X39" i="1"/>
  <c r="W39" i="1"/>
  <c r="V39" i="1"/>
  <c r="U39" i="1"/>
  <c r="AA38" i="1"/>
  <c r="Z38" i="1"/>
  <c r="Y38" i="1"/>
  <c r="X38" i="1"/>
  <c r="W38" i="1"/>
  <c r="V38" i="1"/>
  <c r="U38" i="1"/>
  <c r="AA37" i="1"/>
  <c r="Z37" i="1"/>
  <c r="Y37" i="1"/>
  <c r="X37" i="1"/>
  <c r="W37" i="1"/>
  <c r="V37" i="1"/>
  <c r="U37" i="1"/>
  <c r="AA36" i="1"/>
  <c r="Z36" i="1"/>
  <c r="Y36" i="1"/>
  <c r="X36" i="1"/>
  <c r="W36" i="1"/>
  <c r="V36" i="1"/>
  <c r="U36" i="1"/>
  <c r="AA35" i="1"/>
  <c r="Z35" i="1"/>
  <c r="Y35" i="1"/>
  <c r="X35" i="1"/>
  <c r="W35" i="1"/>
  <c r="V35" i="1"/>
  <c r="U35" i="1"/>
  <c r="AA34" i="1"/>
  <c r="Z34" i="1"/>
  <c r="Y34" i="1"/>
  <c r="X34" i="1"/>
  <c r="W34" i="1"/>
  <c r="V34" i="1"/>
  <c r="U34" i="1"/>
  <c r="AA33" i="1"/>
  <c r="Z33" i="1"/>
  <c r="Y33" i="1"/>
  <c r="X33" i="1"/>
  <c r="W33" i="1"/>
  <c r="V33" i="1"/>
  <c r="U33" i="1"/>
  <c r="AA32" i="1"/>
  <c r="Z32" i="1"/>
  <c r="Y32" i="1"/>
  <c r="X32" i="1"/>
  <c r="W32" i="1"/>
  <c r="V32" i="1"/>
  <c r="U32" i="1"/>
  <c r="AA31" i="1"/>
  <c r="Z31" i="1"/>
  <c r="Y31" i="1"/>
  <c r="X31" i="1"/>
  <c r="W31" i="1"/>
  <c r="V31" i="1"/>
  <c r="U31" i="1"/>
  <c r="AA30" i="1"/>
  <c r="Z30" i="1"/>
  <c r="Y30" i="1"/>
  <c r="X30" i="1"/>
  <c r="W30" i="1"/>
  <c r="V30" i="1"/>
  <c r="U30" i="1"/>
  <c r="AA29" i="1"/>
  <c r="Z29" i="1"/>
  <c r="Y29" i="1"/>
  <c r="X29" i="1"/>
  <c r="W29" i="1"/>
  <c r="V29" i="1"/>
  <c r="U29" i="1"/>
  <c r="AA28" i="1"/>
  <c r="Z28" i="1"/>
  <c r="Y28" i="1"/>
  <c r="X28" i="1"/>
  <c r="W28" i="1"/>
  <c r="V28" i="1"/>
  <c r="U28" i="1"/>
  <c r="AA27" i="1"/>
  <c r="Z27" i="1"/>
  <c r="Y27" i="1"/>
  <c r="X27" i="1"/>
  <c r="W27" i="1"/>
  <c r="V27" i="1"/>
  <c r="U27" i="1"/>
  <c r="AA26" i="1"/>
  <c r="Z26" i="1"/>
  <c r="Y26" i="1"/>
  <c r="X26" i="1"/>
  <c r="W26" i="1"/>
  <c r="V26" i="1"/>
  <c r="U26" i="1"/>
  <c r="AA25" i="1"/>
  <c r="Z25" i="1"/>
  <c r="Y25" i="1"/>
  <c r="X25" i="1"/>
  <c r="W25" i="1"/>
  <c r="V25" i="1"/>
  <c r="U25" i="1"/>
  <c r="AA24" i="1"/>
  <c r="Z24" i="1"/>
  <c r="Y24" i="1"/>
  <c r="X24" i="1"/>
  <c r="W24" i="1"/>
  <c r="V24" i="1"/>
  <c r="U24" i="1"/>
  <c r="AA23" i="1"/>
  <c r="Z23" i="1"/>
  <c r="Y23" i="1"/>
  <c r="X23" i="1"/>
  <c r="W23" i="1"/>
  <c r="V23" i="1"/>
  <c r="U23" i="1"/>
  <c r="AA22" i="1"/>
  <c r="Z22" i="1"/>
  <c r="Y22" i="1"/>
  <c r="X22" i="1"/>
  <c r="W22" i="1"/>
  <c r="V22" i="1"/>
  <c r="U22" i="1"/>
  <c r="AA21" i="1"/>
  <c r="Z21" i="1"/>
  <c r="Y21" i="1"/>
  <c r="X21" i="1"/>
  <c r="W21" i="1"/>
  <c r="V21" i="1"/>
  <c r="U21" i="1"/>
  <c r="AA20" i="1"/>
  <c r="Z20" i="1"/>
  <c r="Y20" i="1"/>
  <c r="X20" i="1"/>
  <c r="W20" i="1"/>
  <c r="V20" i="1"/>
  <c r="U20" i="1"/>
  <c r="AA19" i="1"/>
  <c r="Z19" i="1"/>
  <c r="Y19" i="1"/>
  <c r="X19" i="1"/>
  <c r="W19" i="1"/>
  <c r="V19" i="1"/>
  <c r="U19" i="1"/>
  <c r="AA18" i="1"/>
  <c r="Z18" i="1"/>
  <c r="Y18" i="1"/>
  <c r="X18" i="1"/>
  <c r="W18" i="1"/>
  <c r="V18" i="1"/>
  <c r="U18" i="1"/>
  <c r="AA17" i="1"/>
  <c r="Z17" i="1"/>
  <c r="Y17" i="1"/>
  <c r="X17" i="1"/>
  <c r="W17" i="1"/>
  <c r="V17" i="1"/>
  <c r="U17" i="1"/>
  <c r="AA16" i="1"/>
  <c r="Z16" i="1"/>
  <c r="Y16" i="1"/>
  <c r="X16" i="1"/>
  <c r="W16" i="1"/>
  <c r="V16" i="1"/>
  <c r="U16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E43" i="4" l="1"/>
  <c r="E87" i="4"/>
  <c r="E156" i="4"/>
  <c r="F156" i="4" s="1"/>
  <c r="G156" i="4" s="1"/>
  <c r="E11" i="4"/>
  <c r="E63" i="4"/>
  <c r="E126" i="4"/>
  <c r="E140" i="4"/>
  <c r="F140" i="4" s="1"/>
  <c r="G140" i="4" s="1"/>
  <c r="E29" i="4"/>
  <c r="E35" i="4"/>
  <c r="E95" i="4"/>
  <c r="E23" i="4"/>
  <c r="E39" i="4"/>
  <c r="F39" i="4" s="1"/>
  <c r="G39" i="4" s="1"/>
  <c r="E59" i="4"/>
  <c r="E79" i="4"/>
  <c r="E107" i="4"/>
  <c r="F107" i="4" s="1"/>
  <c r="G107" i="4" s="1"/>
  <c r="E114" i="4"/>
  <c r="E148" i="4"/>
  <c r="E19" i="4"/>
  <c r="E55" i="4"/>
  <c r="F55" i="4" s="1"/>
  <c r="G55" i="4" s="1"/>
  <c r="E75" i="4"/>
  <c r="E144" i="4"/>
  <c r="E160" i="4"/>
  <c r="E15" i="4"/>
  <c r="F15" i="4" s="1"/>
  <c r="G15" i="4" s="1"/>
  <c r="E21" i="4"/>
  <c r="F21" i="4" s="1"/>
  <c r="G21" i="4" s="1"/>
  <c r="E27" i="4"/>
  <c r="E51" i="4"/>
  <c r="E67" i="4"/>
  <c r="E83" i="4"/>
  <c r="E99" i="4"/>
  <c r="E122" i="4"/>
  <c r="F122" i="4" s="1"/>
  <c r="G122" i="4" s="1"/>
  <c r="E128" i="4"/>
  <c r="F128" i="4" s="1"/>
  <c r="G128" i="4" s="1"/>
  <c r="E138" i="4"/>
  <c r="F138" i="4" s="1"/>
  <c r="G138" i="4" s="1"/>
  <c r="E146" i="4"/>
  <c r="E164" i="4"/>
  <c r="F164" i="4" s="1"/>
  <c r="G164" i="4" s="1"/>
  <c r="E13" i="4"/>
  <c r="F13" i="4" s="1"/>
  <c r="G13" i="4" s="1"/>
  <c r="E103" i="4"/>
  <c r="F103" i="4" s="1"/>
  <c r="G103" i="4" s="1"/>
  <c r="E5" i="4"/>
  <c r="E37" i="4"/>
  <c r="F37" i="4" s="1"/>
  <c r="G37" i="4" s="1"/>
  <c r="E142" i="4"/>
  <c r="F142" i="4" s="1"/>
  <c r="E150" i="4"/>
  <c r="F150" i="4" s="1"/>
  <c r="G150" i="4" s="1"/>
  <c r="E9" i="4"/>
  <c r="E17" i="4"/>
  <c r="F17" i="4" s="1"/>
  <c r="G17" i="4" s="1"/>
  <c r="E25" i="4"/>
  <c r="F25" i="4" s="1"/>
  <c r="G25" i="4" s="1"/>
  <c r="E33" i="4"/>
  <c r="E41" i="4"/>
  <c r="E49" i="4"/>
  <c r="E57" i="4"/>
  <c r="F57" i="4" s="1"/>
  <c r="G57" i="4" s="1"/>
  <c r="E65" i="4"/>
  <c r="E73" i="4"/>
  <c r="F73" i="4" s="1"/>
  <c r="G73" i="4" s="1"/>
  <c r="E81" i="4"/>
  <c r="E89" i="4"/>
  <c r="F89" i="4" s="1"/>
  <c r="G89" i="4" s="1"/>
  <c r="E97" i="4"/>
  <c r="F97" i="4" s="1"/>
  <c r="G97" i="4" s="1"/>
  <c r="E105" i="4"/>
  <c r="E116" i="4"/>
  <c r="F116" i="4" s="1"/>
  <c r="G116" i="4" s="1"/>
  <c r="H116" i="4" s="1"/>
  <c r="O116" i="4" s="1"/>
  <c r="E124" i="4"/>
  <c r="F124" i="4" s="1"/>
  <c r="D134" i="4"/>
  <c r="E136" i="4"/>
  <c r="E158" i="4"/>
  <c r="E166" i="4"/>
  <c r="F166" i="4" s="1"/>
  <c r="G166" i="4" s="1"/>
  <c r="E45" i="4"/>
  <c r="E53" i="4"/>
  <c r="E61" i="4"/>
  <c r="F61" i="4" s="1"/>
  <c r="G61" i="4" s="1"/>
  <c r="E69" i="4"/>
  <c r="F69" i="4" s="1"/>
  <c r="G69" i="4" s="1"/>
  <c r="E77" i="4"/>
  <c r="F77" i="4" s="1"/>
  <c r="G77" i="4" s="1"/>
  <c r="E85" i="4"/>
  <c r="F85" i="4" s="1"/>
  <c r="G85" i="4" s="1"/>
  <c r="E93" i="4"/>
  <c r="E101" i="4"/>
  <c r="E109" i="4"/>
  <c r="F109" i="4" s="1"/>
  <c r="G109" i="4" s="1"/>
  <c r="E112" i="4"/>
  <c r="E120" i="4"/>
  <c r="F120" i="4" s="1"/>
  <c r="G120" i="4" s="1"/>
  <c r="E130" i="4"/>
  <c r="F130" i="4" s="1"/>
  <c r="G130" i="4" s="1"/>
  <c r="E154" i="4"/>
  <c r="F154" i="4" s="1"/>
  <c r="G154" i="4" s="1"/>
  <c r="H154" i="4" s="1"/>
  <c r="O154" i="4" s="1"/>
  <c r="E162" i="4"/>
  <c r="E131" i="4"/>
  <c r="D131" i="4"/>
  <c r="F131" i="4" s="1"/>
  <c r="G131" i="4" s="1"/>
  <c r="D6" i="4"/>
  <c r="D8" i="4"/>
  <c r="D10" i="4"/>
  <c r="D12" i="4"/>
  <c r="D14" i="4"/>
  <c r="D16" i="4"/>
  <c r="D18" i="4"/>
  <c r="D20" i="4"/>
  <c r="D22" i="4"/>
  <c r="D24" i="4"/>
  <c r="D26" i="4"/>
  <c r="D28" i="4"/>
  <c r="D30" i="4"/>
  <c r="D32" i="4"/>
  <c r="D34" i="4"/>
  <c r="D36" i="4"/>
  <c r="D38" i="4"/>
  <c r="D40" i="4"/>
  <c r="D42" i="4"/>
  <c r="D44" i="4"/>
  <c r="D46" i="4"/>
  <c r="D48" i="4"/>
  <c r="D50" i="4"/>
  <c r="D52" i="4"/>
  <c r="F52" i="4" s="1"/>
  <c r="G52" i="4" s="1"/>
  <c r="D54" i="4"/>
  <c r="D56" i="4"/>
  <c r="D58" i="4"/>
  <c r="E129" i="4"/>
  <c r="D129" i="4"/>
  <c r="E157" i="4"/>
  <c r="D157" i="4"/>
  <c r="E165" i="4"/>
  <c r="D165" i="4"/>
  <c r="E159" i="4"/>
  <c r="D159" i="4"/>
  <c r="F159" i="4" s="1"/>
  <c r="G159" i="4" s="1"/>
  <c r="E6" i="4"/>
  <c r="E8" i="4"/>
  <c r="F8" i="4" s="1"/>
  <c r="G8" i="4" s="1"/>
  <c r="E10" i="4"/>
  <c r="E12" i="4"/>
  <c r="E14" i="4"/>
  <c r="E16" i="4"/>
  <c r="F16" i="4" s="1"/>
  <c r="G16" i="4" s="1"/>
  <c r="E18" i="4"/>
  <c r="E20" i="4"/>
  <c r="E22" i="4"/>
  <c r="E24" i="4"/>
  <c r="F24" i="4" s="1"/>
  <c r="G24" i="4" s="1"/>
  <c r="E26" i="4"/>
  <c r="E28" i="4"/>
  <c r="E30" i="4"/>
  <c r="E32" i="4"/>
  <c r="F32" i="4" s="1"/>
  <c r="G32" i="4" s="1"/>
  <c r="E34" i="4"/>
  <c r="E36" i="4"/>
  <c r="E38" i="4"/>
  <c r="E40" i="4"/>
  <c r="E42" i="4"/>
  <c r="E44" i="4"/>
  <c r="E46" i="4"/>
  <c r="E48" i="4"/>
  <c r="F48" i="4" s="1"/>
  <c r="G48" i="4" s="1"/>
  <c r="E50" i="4"/>
  <c r="E52" i="4"/>
  <c r="E54" i="4"/>
  <c r="E56" i="4"/>
  <c r="E58" i="4"/>
  <c r="E145" i="4"/>
  <c r="D145" i="4"/>
  <c r="E155" i="4"/>
  <c r="D155" i="4"/>
  <c r="E163" i="4"/>
  <c r="D163" i="4"/>
  <c r="E60" i="4"/>
  <c r="D60" i="4"/>
  <c r="E62" i="4"/>
  <c r="D62" i="4"/>
  <c r="F62" i="4" s="1"/>
  <c r="G62" i="4" s="1"/>
  <c r="E64" i="4"/>
  <c r="D64" i="4"/>
  <c r="E66" i="4"/>
  <c r="D66" i="4"/>
  <c r="E68" i="4"/>
  <c r="D68" i="4"/>
  <c r="E70" i="4"/>
  <c r="D70" i="4"/>
  <c r="E72" i="4"/>
  <c r="D72" i="4"/>
  <c r="E74" i="4"/>
  <c r="D74" i="4"/>
  <c r="E76" i="4"/>
  <c r="D76" i="4"/>
  <c r="E78" i="4"/>
  <c r="D78" i="4"/>
  <c r="E80" i="4"/>
  <c r="D80" i="4"/>
  <c r="E82" i="4"/>
  <c r="D82" i="4"/>
  <c r="E84" i="4"/>
  <c r="D84" i="4"/>
  <c r="E86" i="4"/>
  <c r="D86" i="4"/>
  <c r="E88" i="4"/>
  <c r="D88" i="4"/>
  <c r="E90" i="4"/>
  <c r="D90" i="4"/>
  <c r="E92" i="4"/>
  <c r="D92" i="4"/>
  <c r="E94" i="4"/>
  <c r="D94" i="4"/>
  <c r="F94" i="4" s="1"/>
  <c r="G94" i="4" s="1"/>
  <c r="E96" i="4"/>
  <c r="D96" i="4"/>
  <c r="E98" i="4"/>
  <c r="D98" i="4"/>
  <c r="E100" i="4"/>
  <c r="D100" i="4"/>
  <c r="E102" i="4"/>
  <c r="D102" i="4"/>
  <c r="F102" i="4" s="1"/>
  <c r="G102" i="4" s="1"/>
  <c r="E104" i="4"/>
  <c r="D104" i="4"/>
  <c r="E106" i="4"/>
  <c r="D106" i="4"/>
  <c r="F106" i="4" s="1"/>
  <c r="G106" i="4" s="1"/>
  <c r="E108" i="4"/>
  <c r="D108" i="4"/>
  <c r="E110" i="4"/>
  <c r="D110" i="4"/>
  <c r="F110" i="4" s="1"/>
  <c r="G110" i="4" s="1"/>
  <c r="E133" i="4"/>
  <c r="D133" i="4"/>
  <c r="E153" i="4"/>
  <c r="D153" i="4"/>
  <c r="E161" i="4"/>
  <c r="D161" i="4"/>
  <c r="E135" i="4"/>
  <c r="D135" i="4"/>
  <c r="E137" i="4"/>
  <c r="D137" i="4"/>
  <c r="E139" i="4"/>
  <c r="D139" i="4"/>
  <c r="E147" i="4"/>
  <c r="D147" i="4"/>
  <c r="E141" i="4"/>
  <c r="D141" i="4"/>
  <c r="E149" i="4"/>
  <c r="F149" i="4" s="1"/>
  <c r="G149" i="4" s="1"/>
  <c r="D149" i="4"/>
  <c r="E111" i="4"/>
  <c r="D111" i="4"/>
  <c r="E113" i="4"/>
  <c r="F113" i="4" s="1"/>
  <c r="G113" i="4" s="1"/>
  <c r="D113" i="4"/>
  <c r="E115" i="4"/>
  <c r="D115" i="4"/>
  <c r="F115" i="4" s="1"/>
  <c r="G115" i="4" s="1"/>
  <c r="E117" i="4"/>
  <c r="D117" i="4"/>
  <c r="E119" i="4"/>
  <c r="D119" i="4"/>
  <c r="E121" i="4"/>
  <c r="D121" i="4"/>
  <c r="E123" i="4"/>
  <c r="D123" i="4"/>
  <c r="F123" i="4" s="1"/>
  <c r="G123" i="4" s="1"/>
  <c r="E125" i="4"/>
  <c r="D125" i="4"/>
  <c r="E127" i="4"/>
  <c r="D127" i="4"/>
  <c r="F127" i="4" s="1"/>
  <c r="G127" i="4" s="1"/>
  <c r="E143" i="4"/>
  <c r="D143" i="4"/>
  <c r="E151" i="4"/>
  <c r="D151" i="4"/>
  <c r="G132" i="4"/>
  <c r="F47" i="4"/>
  <c r="G47" i="4" s="1"/>
  <c r="F31" i="4"/>
  <c r="G31" i="4" s="1"/>
  <c r="F7" i="4"/>
  <c r="G7" i="4" s="1"/>
  <c r="F29" i="4"/>
  <c r="G29" i="4" s="1"/>
  <c r="F71" i="4"/>
  <c r="G71" i="4" s="1"/>
  <c r="F136" i="4"/>
  <c r="G136" i="4" s="1"/>
  <c r="F144" i="4"/>
  <c r="G144" i="4" s="1"/>
  <c r="F146" i="4"/>
  <c r="G146" i="4" s="1"/>
  <c r="F65" i="4"/>
  <c r="G65" i="4" s="1"/>
  <c r="F91" i="4"/>
  <c r="G91" i="4" s="1"/>
  <c r="F105" i="4"/>
  <c r="G105" i="4" s="1"/>
  <c r="F9" i="4"/>
  <c r="G9" i="4" s="1"/>
  <c r="F33" i="4"/>
  <c r="G33" i="4" s="1"/>
  <c r="F99" i="4"/>
  <c r="G99" i="4" s="1"/>
  <c r="F49" i="4"/>
  <c r="G49" i="4" s="1"/>
  <c r="F27" i="4"/>
  <c r="G27" i="4" s="1"/>
  <c r="F19" i="4"/>
  <c r="G19" i="4" s="1"/>
  <c r="F5" i="4"/>
  <c r="G5" i="4" s="1"/>
  <c r="F43" i="4"/>
  <c r="G43" i="4" s="1"/>
  <c r="F53" i="4"/>
  <c r="G53" i="4" s="1"/>
  <c r="F148" i="4"/>
  <c r="G148" i="4" s="1"/>
  <c r="F41" i="4"/>
  <c r="G41" i="4" s="1"/>
  <c r="F87" i="4"/>
  <c r="G87" i="4" s="1"/>
  <c r="F126" i="4"/>
  <c r="G126" i="4" s="1"/>
  <c r="H132" i="4"/>
  <c r="O132" i="4" s="1"/>
  <c r="F118" i="4"/>
  <c r="G118" i="4" s="1"/>
  <c r="F152" i="4"/>
  <c r="G152" i="4" s="1"/>
  <c r="F158" i="4"/>
  <c r="G158" i="4" s="1"/>
  <c r="F160" i="4"/>
  <c r="G160" i="4" s="1"/>
  <c r="F162" i="4"/>
  <c r="G162" i="4" s="1"/>
  <c r="F161" i="4"/>
  <c r="G161" i="4" s="1"/>
  <c r="F88" i="4" l="1"/>
  <c r="G88" i="4" s="1"/>
  <c r="F84" i="4"/>
  <c r="G84" i="4" s="1"/>
  <c r="F80" i="4"/>
  <c r="G80" i="4" s="1"/>
  <c r="F76" i="4"/>
  <c r="G76" i="4" s="1"/>
  <c r="F72" i="4"/>
  <c r="G72" i="4" s="1"/>
  <c r="F68" i="4"/>
  <c r="G68" i="4" s="1"/>
  <c r="F64" i="4"/>
  <c r="G64" i="4" s="1"/>
  <c r="F60" i="4"/>
  <c r="G60" i="4" s="1"/>
  <c r="F86" i="4"/>
  <c r="G86" i="4" s="1"/>
  <c r="F82" i="4"/>
  <c r="G82" i="4" s="1"/>
  <c r="F78" i="4"/>
  <c r="G78" i="4" s="1"/>
  <c r="F34" i="4"/>
  <c r="G34" i="4" s="1"/>
  <c r="F26" i="4"/>
  <c r="G26" i="4" s="1"/>
  <c r="F18" i="4"/>
  <c r="G18" i="4" s="1"/>
  <c r="F10" i="4"/>
  <c r="G10" i="4" s="1"/>
  <c r="F155" i="4"/>
  <c r="G155" i="4" s="1"/>
  <c r="F104" i="4"/>
  <c r="G104" i="4" s="1"/>
  <c r="F96" i="4"/>
  <c r="G96" i="4" s="1"/>
  <c r="F143" i="4"/>
  <c r="G143" i="4" s="1"/>
  <c r="F125" i="4"/>
  <c r="G125" i="4" s="1"/>
  <c r="F111" i="4"/>
  <c r="G111" i="4" s="1"/>
  <c r="F141" i="4"/>
  <c r="G141" i="4" s="1"/>
  <c r="F135" i="4"/>
  <c r="G135" i="4" s="1"/>
  <c r="F54" i="4"/>
  <c r="G54" i="4" s="1"/>
  <c r="F46" i="4"/>
  <c r="G46" i="4" s="1"/>
  <c r="F121" i="4"/>
  <c r="G121" i="4" s="1"/>
  <c r="F117" i="4"/>
  <c r="G117" i="4" s="1"/>
  <c r="F145" i="4"/>
  <c r="G145" i="4" s="1"/>
  <c r="F20" i="4"/>
  <c r="G20" i="4" s="1"/>
  <c r="G124" i="4"/>
  <c r="H124" i="4"/>
  <c r="O124" i="4" s="1"/>
  <c r="F165" i="4"/>
  <c r="G165" i="4" s="1"/>
  <c r="F44" i="4"/>
  <c r="G44" i="4" s="1"/>
  <c r="F137" i="4"/>
  <c r="G137" i="4" s="1"/>
  <c r="F98" i="4"/>
  <c r="G98" i="4" s="1"/>
  <c r="F36" i="4"/>
  <c r="G36" i="4" s="1"/>
  <c r="F12" i="4"/>
  <c r="G12" i="4" s="1"/>
  <c r="F119" i="4"/>
  <c r="G119" i="4" s="1"/>
  <c r="F139" i="4"/>
  <c r="G139" i="4" s="1"/>
  <c r="F90" i="4"/>
  <c r="G90" i="4" s="1"/>
  <c r="G142" i="4"/>
  <c r="H142" i="4" s="1"/>
  <c r="O142" i="4" s="1"/>
  <c r="H104" i="4"/>
  <c r="O104" i="4" s="1"/>
  <c r="H88" i="4"/>
  <c r="O88" i="4" s="1"/>
  <c r="H150" i="4"/>
  <c r="O150" i="4" s="1"/>
  <c r="H84" i="4"/>
  <c r="O84" i="4" s="1"/>
  <c r="H146" i="4"/>
  <c r="O146" i="4" s="1"/>
  <c r="H103" i="4"/>
  <c r="O103" i="4" s="1"/>
  <c r="H120" i="4"/>
  <c r="O120" i="4" s="1"/>
  <c r="H141" i="4"/>
  <c r="O141" i="4" s="1"/>
  <c r="F6" i="4"/>
  <c r="G6" i="4" s="1"/>
  <c r="H96" i="4"/>
  <c r="O96" i="4" s="1"/>
  <c r="H62" i="4"/>
  <c r="O62" i="4" s="1"/>
  <c r="H26" i="4"/>
  <c r="O26" i="4" s="1"/>
  <c r="H18" i="4"/>
  <c r="O18" i="4" s="1"/>
  <c r="F30" i="4"/>
  <c r="G30" i="4" s="1"/>
  <c r="F22" i="4"/>
  <c r="G22" i="4" s="1"/>
  <c r="F14" i="4"/>
  <c r="G14" i="4" s="1"/>
  <c r="F92" i="4"/>
  <c r="G92" i="4" s="1"/>
  <c r="F100" i="4"/>
  <c r="G100" i="4" s="1"/>
  <c r="F108" i="4"/>
  <c r="G108" i="4" s="1"/>
  <c r="H137" i="4"/>
  <c r="O137" i="4" s="1"/>
  <c r="F38" i="4"/>
  <c r="G38" i="4" s="1"/>
  <c r="F66" i="4"/>
  <c r="G66" i="4" s="1"/>
  <c r="F58" i="4"/>
  <c r="G58" i="4" s="1"/>
  <c r="F50" i="4"/>
  <c r="G50" i="4" s="1"/>
  <c r="F42" i="4"/>
  <c r="G42" i="4" s="1"/>
  <c r="H33" i="4"/>
  <c r="O33" i="4" s="1"/>
  <c r="H61" i="4"/>
  <c r="O61" i="4" s="1"/>
  <c r="H9" i="4"/>
  <c r="O9" i="4" s="1"/>
  <c r="H29" i="4"/>
  <c r="O29" i="4" s="1"/>
  <c r="H27" i="4"/>
  <c r="O27" i="4" s="1"/>
  <c r="H98" i="4"/>
  <c r="O98" i="4" s="1"/>
  <c r="H148" i="4"/>
  <c r="O148" i="4" s="1"/>
  <c r="H138" i="4"/>
  <c r="O138" i="4" s="1"/>
  <c r="H80" i="4"/>
  <c r="O80" i="4" s="1"/>
  <c r="H119" i="4"/>
  <c r="O119" i="4" s="1"/>
  <c r="H89" i="4"/>
  <c r="O89" i="4" s="1"/>
  <c r="H71" i="4"/>
  <c r="O71" i="4" s="1"/>
  <c r="H52" i="4"/>
  <c r="O52" i="4" s="1"/>
  <c r="F74" i="4"/>
  <c r="G74" i="4" s="1"/>
  <c r="F79" i="4"/>
  <c r="G79" i="4" s="1"/>
  <c r="F45" i="4"/>
  <c r="G45" i="4" s="1"/>
  <c r="H85" i="4"/>
  <c r="O85" i="4" s="1"/>
  <c r="H39" i="4"/>
  <c r="O39" i="4" s="1"/>
  <c r="H13" i="4"/>
  <c r="O13" i="4" s="1"/>
  <c r="H65" i="4"/>
  <c r="O65" i="4" s="1"/>
  <c r="H128" i="4"/>
  <c r="O128" i="4" s="1"/>
  <c r="H156" i="4"/>
  <c r="O156" i="4" s="1"/>
  <c r="H55" i="4"/>
  <c r="O55" i="4" s="1"/>
  <c r="F95" i="4"/>
  <c r="G95" i="4" s="1"/>
  <c r="F112" i="4"/>
  <c r="G112" i="4" s="1"/>
  <c r="F70" i="4"/>
  <c r="G70" i="4" s="1"/>
  <c r="F83" i="4"/>
  <c r="G83" i="4" s="1"/>
  <c r="H49" i="4"/>
  <c r="O49" i="4" s="1"/>
  <c r="H144" i="4"/>
  <c r="O144" i="4" s="1"/>
  <c r="H140" i="4"/>
  <c r="O140" i="4" s="1"/>
  <c r="H64" i="4"/>
  <c r="O64" i="4" s="1"/>
  <c r="H72" i="4"/>
  <c r="O72" i="4" s="1"/>
  <c r="H8" i="4"/>
  <c r="O8" i="4" s="1"/>
  <c r="H166" i="4"/>
  <c r="O166" i="4" s="1"/>
  <c r="H158" i="4"/>
  <c r="O158" i="4" s="1"/>
  <c r="H127" i="4"/>
  <c r="O127" i="4" s="1"/>
  <c r="H47" i="4"/>
  <c r="O47" i="4" s="1"/>
  <c r="H15" i="4"/>
  <c r="O15" i="4" s="1"/>
  <c r="H136" i="4"/>
  <c r="O136" i="4" s="1"/>
  <c r="H94" i="4"/>
  <c r="O94" i="4" s="1"/>
  <c r="H21" i="4"/>
  <c r="O21" i="4" s="1"/>
  <c r="H102" i="4"/>
  <c r="O102" i="4" s="1"/>
  <c r="H161" i="4"/>
  <c r="O161" i="4" s="1"/>
  <c r="H68" i="4"/>
  <c r="O68" i="4" s="1"/>
  <c r="H48" i="4"/>
  <c r="O48" i="4" s="1"/>
  <c r="H152" i="4"/>
  <c r="O152" i="4" s="1"/>
  <c r="H53" i="4"/>
  <c r="O53" i="4" s="1"/>
  <c r="H32" i="4"/>
  <c r="O32" i="4" s="1"/>
  <c r="H7" i="4"/>
  <c r="O7" i="4" s="1"/>
  <c r="H122" i="4"/>
  <c r="O122" i="4" s="1"/>
  <c r="H113" i="4"/>
  <c r="O113" i="4" s="1"/>
  <c r="H16" i="4"/>
  <c r="O16" i="4" s="1"/>
  <c r="H5" i="4"/>
  <c r="O5" i="4" s="1"/>
  <c r="H162" i="4"/>
  <c r="O162" i="4" s="1"/>
  <c r="H139" i="4"/>
  <c r="O139" i="4" s="1"/>
  <c r="H105" i="4"/>
  <c r="O105" i="4" s="1"/>
  <c r="H126" i="4"/>
  <c r="O126" i="4" s="1"/>
  <c r="H106" i="4"/>
  <c r="O106" i="4" s="1"/>
  <c r="H86" i="4"/>
  <c r="O86" i="4" s="1"/>
  <c r="H69" i="4"/>
  <c r="O69" i="4" s="1"/>
  <c r="H43" i="4"/>
  <c r="O43" i="4" s="1"/>
  <c r="H31" i="4"/>
  <c r="O31" i="4" s="1"/>
  <c r="F153" i="4"/>
  <c r="G153" i="4" s="1"/>
  <c r="H149" i="4"/>
  <c r="O149" i="4" s="1"/>
  <c r="H131" i="4"/>
  <c r="O131" i="4" s="1"/>
  <c r="H121" i="4"/>
  <c r="O121" i="4" s="1"/>
  <c r="H159" i="4"/>
  <c r="O159" i="4" s="1"/>
  <c r="H164" i="4"/>
  <c r="O164" i="4" s="1"/>
  <c r="H160" i="4"/>
  <c r="O160" i="4" s="1"/>
  <c r="F147" i="4"/>
  <c r="G147" i="4" s="1"/>
  <c r="F129" i="4"/>
  <c r="G129" i="4" s="1"/>
  <c r="F163" i="4"/>
  <c r="G163" i="4" s="1"/>
  <c r="H118" i="4"/>
  <c r="O118" i="4" s="1"/>
  <c r="H109" i="4"/>
  <c r="O109" i="4" s="1"/>
  <c r="H130" i="4"/>
  <c r="O130" i="4" s="1"/>
  <c r="H110" i="4"/>
  <c r="O110" i="4" s="1"/>
  <c r="H25" i="4"/>
  <c r="O25" i="4" s="1"/>
  <c r="H60" i="4"/>
  <c r="O60" i="4" s="1"/>
  <c r="H97" i="4"/>
  <c r="O97" i="4" s="1"/>
  <c r="H77" i="4"/>
  <c r="O77" i="4" s="1"/>
  <c r="H37" i="4"/>
  <c r="O37" i="4" s="1"/>
  <c r="H24" i="4"/>
  <c r="O24" i="4" s="1"/>
  <c r="F157" i="4"/>
  <c r="G157" i="4" s="1"/>
  <c r="H135" i="4"/>
  <c r="O135" i="4" s="1"/>
  <c r="F101" i="4"/>
  <c r="G101" i="4" s="1"/>
  <c r="F133" i="4"/>
  <c r="G133" i="4" s="1"/>
  <c r="F23" i="4"/>
  <c r="G23" i="4" s="1"/>
  <c r="F63" i="4"/>
  <c r="G63" i="4" s="1"/>
  <c r="F93" i="4"/>
  <c r="G93" i="4" s="1"/>
  <c r="F67" i="4"/>
  <c r="G67" i="4" s="1"/>
  <c r="F51" i="4"/>
  <c r="G51" i="4" s="1"/>
  <c r="F35" i="4"/>
  <c r="G35" i="4" s="1"/>
  <c r="F11" i="4"/>
  <c r="G11" i="4" s="1"/>
  <c r="F56" i="4"/>
  <c r="G56" i="4" s="1"/>
  <c r="H19" i="4"/>
  <c r="O19" i="4" s="1"/>
  <c r="F40" i="4"/>
  <c r="G40" i="4" s="1"/>
  <c r="F134" i="4"/>
  <c r="G134" i="4" s="1"/>
  <c r="H91" i="4"/>
  <c r="O91" i="4" s="1"/>
  <c r="H82" i="4"/>
  <c r="O82" i="4" s="1"/>
  <c r="H99" i="4"/>
  <c r="O99" i="4" s="1"/>
  <c r="H87" i="4"/>
  <c r="O87" i="4" s="1"/>
  <c r="F114" i="4"/>
  <c r="G114" i="4" s="1"/>
  <c r="F81" i="4"/>
  <c r="G81" i="4" s="1"/>
  <c r="F151" i="4"/>
  <c r="G151" i="4" s="1"/>
  <c r="F59" i="4"/>
  <c r="G59" i="4" s="1"/>
  <c r="F28" i="4"/>
  <c r="G28" i="4" s="1"/>
  <c r="H123" i="4"/>
  <c r="O123" i="4" s="1"/>
  <c r="H107" i="4"/>
  <c r="O107" i="4" s="1"/>
  <c r="H115" i="4"/>
  <c r="O115" i="4" s="1"/>
  <c r="H73" i="4"/>
  <c r="O73" i="4" s="1"/>
  <c r="H57" i="4"/>
  <c r="O57" i="4" s="1"/>
  <c r="H41" i="4"/>
  <c r="O41" i="4" s="1"/>
  <c r="F75" i="4"/>
  <c r="G75" i="4" s="1"/>
  <c r="H17" i="4"/>
  <c r="O17" i="4" s="1"/>
  <c r="H145" i="4" l="1"/>
  <c r="O145" i="4" s="1"/>
  <c r="H54" i="4"/>
  <c r="O54" i="4" s="1"/>
  <c r="H76" i="4"/>
  <c r="O76" i="4" s="1"/>
  <c r="H78" i="4"/>
  <c r="O78" i="4" s="1"/>
  <c r="H117" i="4"/>
  <c r="O117" i="4" s="1"/>
  <c r="H143" i="4"/>
  <c r="O143" i="4" s="1"/>
  <c r="H125" i="4"/>
  <c r="O125" i="4" s="1"/>
  <c r="H155" i="4"/>
  <c r="O155" i="4" s="1"/>
  <c r="H10" i="4"/>
  <c r="O10" i="4" s="1"/>
  <c r="H34" i="4"/>
  <c r="O34" i="4" s="1"/>
  <c r="H111" i="4"/>
  <c r="O111" i="4" s="1"/>
  <c r="H12" i="4"/>
  <c r="O12" i="4" s="1"/>
  <c r="H20" i="4"/>
  <c r="O20" i="4" s="1"/>
  <c r="H46" i="4"/>
  <c r="O46" i="4" s="1"/>
  <c r="R46" i="4" s="1"/>
  <c r="H36" i="4"/>
  <c r="O36" i="4" s="1"/>
  <c r="H44" i="4"/>
  <c r="O44" i="4" s="1"/>
  <c r="H165" i="4"/>
  <c r="O165" i="4" s="1"/>
  <c r="H90" i="4"/>
  <c r="O90" i="4" s="1"/>
  <c r="P26" i="4"/>
  <c r="Q26" i="4" s="1"/>
  <c r="P119" i="4"/>
  <c r="Q119" i="4" s="1"/>
  <c r="P146" i="4"/>
  <c r="Q146" i="4" s="1"/>
  <c r="R89" i="4"/>
  <c r="T61" i="4"/>
  <c r="T54" i="4"/>
  <c r="P156" i="4"/>
  <c r="Q156" i="4" s="1"/>
  <c r="T117" i="4"/>
  <c r="P71" i="4"/>
  <c r="Q71" i="4" s="1"/>
  <c r="R34" i="4"/>
  <c r="P120" i="4"/>
  <c r="Q120" i="4" s="1"/>
  <c r="T150" i="4"/>
  <c r="R55" i="4"/>
  <c r="R155" i="4"/>
  <c r="R80" i="4"/>
  <c r="R84" i="4"/>
  <c r="P143" i="4"/>
  <c r="Q143" i="4" s="1"/>
  <c r="T33" i="4"/>
  <c r="R96" i="4"/>
  <c r="R39" i="4"/>
  <c r="T138" i="4"/>
  <c r="R103" i="4"/>
  <c r="T119" i="4"/>
  <c r="T9" i="4"/>
  <c r="P52" i="4"/>
  <c r="Q52" i="4" s="1"/>
  <c r="P98" i="4"/>
  <c r="Q98" i="4" s="1"/>
  <c r="T145" i="4"/>
  <c r="T10" i="4"/>
  <c r="R27" i="4"/>
  <c r="R137" i="4"/>
  <c r="P137" i="4"/>
  <c r="T137" i="4"/>
  <c r="P145" i="4"/>
  <c r="Q145" i="4" s="1"/>
  <c r="H92" i="4"/>
  <c r="O92" i="4" s="1"/>
  <c r="H22" i="4"/>
  <c r="O22" i="4" s="1"/>
  <c r="H100" i="4"/>
  <c r="O100" i="4" s="1"/>
  <c r="H14" i="4"/>
  <c r="O14" i="4" s="1"/>
  <c r="H108" i="4"/>
  <c r="O108" i="4" s="1"/>
  <c r="H30" i="4"/>
  <c r="O30" i="4" s="1"/>
  <c r="H6" i="4"/>
  <c r="O6" i="4" s="1"/>
  <c r="H58" i="4"/>
  <c r="O58" i="4" s="1"/>
  <c r="H66" i="4"/>
  <c r="O66" i="4" s="1"/>
  <c r="H50" i="4"/>
  <c r="O50" i="4" s="1"/>
  <c r="H42" i="4"/>
  <c r="O42" i="4" s="1"/>
  <c r="H38" i="4"/>
  <c r="O38" i="4" s="1"/>
  <c r="H112" i="4"/>
  <c r="O112" i="4" s="1"/>
  <c r="H79" i="4"/>
  <c r="O79" i="4" s="1"/>
  <c r="H95" i="4"/>
  <c r="O95" i="4" s="1"/>
  <c r="H74" i="4"/>
  <c r="O74" i="4" s="1"/>
  <c r="H83" i="4"/>
  <c r="O83" i="4" s="1"/>
  <c r="H70" i="4"/>
  <c r="O70" i="4" s="1"/>
  <c r="H45" i="4"/>
  <c r="O45" i="4" s="1"/>
  <c r="H11" i="4"/>
  <c r="O11" i="4" s="1"/>
  <c r="H163" i="4"/>
  <c r="O163" i="4" s="1"/>
  <c r="H153" i="4"/>
  <c r="O153" i="4" s="1"/>
  <c r="R98" i="4"/>
  <c r="H75" i="4"/>
  <c r="O75" i="4" s="1"/>
  <c r="H114" i="4"/>
  <c r="O114" i="4" s="1"/>
  <c r="H40" i="4"/>
  <c r="O40" i="4" s="1"/>
  <c r="H51" i="4"/>
  <c r="O51" i="4" s="1"/>
  <c r="H93" i="4"/>
  <c r="O93" i="4" s="1"/>
  <c r="R85" i="4"/>
  <c r="P85" i="4"/>
  <c r="Q85" i="4" s="1"/>
  <c r="T85" i="4"/>
  <c r="H129" i="4"/>
  <c r="O129" i="4" s="1"/>
  <c r="R120" i="4"/>
  <c r="T120" i="4"/>
  <c r="R62" i="4"/>
  <c r="T62" i="4"/>
  <c r="P62" i="4"/>
  <c r="Q62" i="4" s="1"/>
  <c r="R124" i="4"/>
  <c r="P124" i="4"/>
  <c r="Q124" i="4" s="1"/>
  <c r="T124" i="4"/>
  <c r="P80" i="4"/>
  <c r="Q80" i="4" s="1"/>
  <c r="T34" i="4"/>
  <c r="R10" i="4"/>
  <c r="R150" i="4"/>
  <c r="T148" i="4"/>
  <c r="R148" i="4"/>
  <c r="P148" i="4"/>
  <c r="Q148" i="4" s="1"/>
  <c r="H28" i="4"/>
  <c r="O28" i="4" s="1"/>
  <c r="R142" i="4"/>
  <c r="P142" i="4"/>
  <c r="Q142" i="4" s="1"/>
  <c r="T142" i="4"/>
  <c r="T154" i="4"/>
  <c r="R154" i="4"/>
  <c r="P154" i="4"/>
  <c r="Q154" i="4" s="1"/>
  <c r="H59" i="4"/>
  <c r="O59" i="4" s="1"/>
  <c r="T103" i="4"/>
  <c r="R132" i="4"/>
  <c r="T132" i="4"/>
  <c r="P132" i="4"/>
  <c r="Q132" i="4" s="1"/>
  <c r="H67" i="4"/>
  <c r="O67" i="4" s="1"/>
  <c r="H63" i="4"/>
  <c r="O63" i="4" s="1"/>
  <c r="H101" i="4"/>
  <c r="O101" i="4" s="1"/>
  <c r="R138" i="4"/>
  <c r="H147" i="4"/>
  <c r="O147" i="4" s="1"/>
  <c r="R117" i="4"/>
  <c r="R104" i="4"/>
  <c r="P104" i="4"/>
  <c r="Q104" i="4" s="1"/>
  <c r="T104" i="4"/>
  <c r="H81" i="4"/>
  <c r="O81" i="4" s="1"/>
  <c r="R116" i="4"/>
  <c r="T116" i="4"/>
  <c r="P116" i="4"/>
  <c r="Q116" i="4" s="1"/>
  <c r="H134" i="4"/>
  <c r="O134" i="4" s="1"/>
  <c r="H35" i="4"/>
  <c r="O35" i="4" s="1"/>
  <c r="H157" i="4"/>
  <c r="O157" i="4" s="1"/>
  <c r="H151" i="4"/>
  <c r="O151" i="4" s="1"/>
  <c r="R88" i="4"/>
  <c r="P88" i="4"/>
  <c r="Q88" i="4" s="1"/>
  <c r="T88" i="4"/>
  <c r="H56" i="4"/>
  <c r="O56" i="4" s="1"/>
  <c r="H23" i="4"/>
  <c r="O23" i="4" s="1"/>
  <c r="H133" i="4"/>
  <c r="O133" i="4" s="1"/>
  <c r="R18" i="4"/>
  <c r="P18" i="4"/>
  <c r="Q18" i="4" s="1"/>
  <c r="T18" i="4"/>
  <c r="R146" i="4"/>
  <c r="T143" i="4"/>
  <c r="T29" i="4"/>
  <c r="R29" i="4"/>
  <c r="P29" i="4"/>
  <c r="Q29" i="4" s="1"/>
  <c r="T141" i="4"/>
  <c r="P141" i="4"/>
  <c r="Q141" i="4" s="1"/>
  <c r="R141" i="4"/>
  <c r="R128" i="4"/>
  <c r="P128" i="4"/>
  <c r="Q128" i="4" s="1"/>
  <c r="T128" i="4"/>
  <c r="Q137" i="4" l="1"/>
  <c r="S137" i="4" s="1"/>
  <c r="U137" i="4" s="1"/>
  <c r="X137" i="4" s="1"/>
  <c r="S120" i="4"/>
  <c r="U120" i="4" s="1"/>
  <c r="P89" i="4"/>
  <c r="Q89" i="4" s="1"/>
  <c r="P34" i="4"/>
  <c r="Q34" i="4" s="1"/>
  <c r="S124" i="4"/>
  <c r="U124" i="4" s="1"/>
  <c r="T71" i="4"/>
  <c r="T46" i="4"/>
  <c r="R54" i="4"/>
  <c r="S154" i="4"/>
  <c r="U154" i="4" s="1"/>
  <c r="P6" i="4"/>
  <c r="Q6" i="4" s="1"/>
  <c r="T26" i="4"/>
  <c r="P61" i="4"/>
  <c r="Q61" i="4" s="1"/>
  <c r="T89" i="4"/>
  <c r="T156" i="4"/>
  <c r="T58" i="4"/>
  <c r="P39" i="4"/>
  <c r="Q39" i="4" s="1"/>
  <c r="P54" i="4"/>
  <c r="Q54" i="4" s="1"/>
  <c r="T84" i="4"/>
  <c r="P96" i="4"/>
  <c r="Q96" i="4" s="1"/>
  <c r="T80" i="4"/>
  <c r="R26" i="4"/>
  <c r="P33" i="4"/>
  <c r="Q33" i="4" s="1"/>
  <c r="R61" i="4"/>
  <c r="P55" i="4"/>
  <c r="Q55" i="4" s="1"/>
  <c r="P50" i="4"/>
  <c r="Q50" i="4" s="1"/>
  <c r="R22" i="4"/>
  <c r="P84" i="4"/>
  <c r="Q84" i="4" s="1"/>
  <c r="P150" i="4"/>
  <c r="Q150" i="4" s="1"/>
  <c r="T96" i="4"/>
  <c r="P46" i="4"/>
  <c r="Q46" i="4" s="1"/>
  <c r="R33" i="4"/>
  <c r="T55" i="4"/>
  <c r="R143" i="4"/>
  <c r="S143" i="4" s="1"/>
  <c r="U143" i="4" s="1"/>
  <c r="T39" i="4"/>
  <c r="P117" i="4"/>
  <c r="Q117" i="4" s="1"/>
  <c r="P138" i="4"/>
  <c r="Q138" i="4" s="1"/>
  <c r="R38" i="4"/>
  <c r="R14" i="4"/>
  <c r="R145" i="4"/>
  <c r="S145" i="4" s="1"/>
  <c r="U145" i="4" s="1"/>
  <c r="P27" i="4"/>
  <c r="Q27" i="4" s="1"/>
  <c r="R119" i="4"/>
  <c r="S119" i="4" s="1"/>
  <c r="U119" i="4" s="1"/>
  <c r="R52" i="4"/>
  <c r="S52" i="4" s="1"/>
  <c r="P9" i="4"/>
  <c r="Q9" i="4" s="1"/>
  <c r="T146" i="4"/>
  <c r="T27" i="4"/>
  <c r="R9" i="4"/>
  <c r="P103" i="4"/>
  <c r="Q103" i="4" s="1"/>
  <c r="P10" i="4"/>
  <c r="Q10" i="4" s="1"/>
  <c r="S104" i="4"/>
  <c r="U104" i="4" s="1"/>
  <c r="T100" i="4"/>
  <c r="P108" i="4"/>
  <c r="Q108" i="4" s="1"/>
  <c r="S88" i="4"/>
  <c r="U88" i="4" s="1"/>
  <c r="S132" i="4"/>
  <c r="U132" i="4" s="1"/>
  <c r="R30" i="4"/>
  <c r="T30" i="4"/>
  <c r="P30" i="4"/>
  <c r="Q30" i="4" s="1"/>
  <c r="T22" i="4"/>
  <c r="R100" i="4"/>
  <c r="T108" i="4"/>
  <c r="R92" i="4"/>
  <c r="T92" i="4"/>
  <c r="P92" i="4"/>
  <c r="Q92" i="4" s="1"/>
  <c r="P66" i="4"/>
  <c r="Q66" i="4" s="1"/>
  <c r="S142" i="4"/>
  <c r="U142" i="4" s="1"/>
  <c r="S62" i="4"/>
  <c r="U62" i="4" s="1"/>
  <c r="S141" i="4"/>
  <c r="U141" i="4" s="1"/>
  <c r="P155" i="4"/>
  <c r="Q155" i="4" s="1"/>
  <c r="R71" i="4"/>
  <c r="T52" i="4"/>
  <c r="R156" i="4"/>
  <c r="S156" i="4" s="1"/>
  <c r="U156" i="4" s="1"/>
  <c r="T98" i="4"/>
  <c r="P13" i="4"/>
  <c r="Q13" i="4" s="1"/>
  <c r="T13" i="4"/>
  <c r="R13" i="4"/>
  <c r="P49" i="4"/>
  <c r="Q49" i="4" s="1"/>
  <c r="T49" i="4"/>
  <c r="R49" i="4"/>
  <c r="P65" i="4"/>
  <c r="Q65" i="4" s="1"/>
  <c r="T65" i="4"/>
  <c r="R65" i="4"/>
  <c r="T155" i="4"/>
  <c r="T126" i="4"/>
  <c r="R126" i="4"/>
  <c r="P126" i="4"/>
  <c r="Q126" i="4" s="1"/>
  <c r="T72" i="4"/>
  <c r="R72" i="4"/>
  <c r="P72" i="4"/>
  <c r="Q72" i="4" s="1"/>
  <c r="R165" i="4"/>
  <c r="P165" i="4"/>
  <c r="Q165" i="4" s="1"/>
  <c r="T165" i="4"/>
  <c r="T82" i="4"/>
  <c r="R82" i="4"/>
  <c r="P82" i="4"/>
  <c r="Q82" i="4" s="1"/>
  <c r="T140" i="4"/>
  <c r="R140" i="4"/>
  <c r="P140" i="4"/>
  <c r="Q140" i="4" s="1"/>
  <c r="R7" i="4"/>
  <c r="T7" i="4"/>
  <c r="P7" i="4"/>
  <c r="Q7" i="4" s="1"/>
  <c r="T16" i="4"/>
  <c r="R16" i="4"/>
  <c r="P16" i="4"/>
  <c r="Q16" i="4" s="1"/>
  <c r="T20" i="4"/>
  <c r="R20" i="4"/>
  <c r="P20" i="4"/>
  <c r="Q20" i="4" s="1"/>
  <c r="R152" i="4"/>
  <c r="T152" i="4"/>
  <c r="P152" i="4"/>
  <c r="Q152" i="4" s="1"/>
  <c r="T17" i="4"/>
  <c r="R17" i="4"/>
  <c r="P17" i="4"/>
  <c r="Q17" i="4" s="1"/>
  <c r="T159" i="4"/>
  <c r="R159" i="4"/>
  <c r="P159" i="4"/>
  <c r="Q159" i="4" s="1"/>
  <c r="R77" i="4"/>
  <c r="T77" i="4"/>
  <c r="P77" i="4"/>
  <c r="Q77" i="4" s="1"/>
  <c r="T76" i="4"/>
  <c r="R76" i="4"/>
  <c r="P76" i="4"/>
  <c r="Q76" i="4" s="1"/>
  <c r="T36" i="4"/>
  <c r="R36" i="4"/>
  <c r="P36" i="4"/>
  <c r="Q36" i="4" s="1"/>
  <c r="R109" i="4"/>
  <c r="T109" i="4"/>
  <c r="P109" i="4"/>
  <c r="Q109" i="4" s="1"/>
  <c r="T37" i="4"/>
  <c r="R37" i="4"/>
  <c r="P37" i="4"/>
  <c r="Q37" i="4" s="1"/>
  <c r="T91" i="4"/>
  <c r="R91" i="4"/>
  <c r="P91" i="4"/>
  <c r="Q91" i="4" s="1"/>
  <c r="T8" i="4"/>
  <c r="R8" i="4"/>
  <c r="P8" i="4"/>
  <c r="Q8" i="4" s="1"/>
  <c r="R15" i="4"/>
  <c r="P15" i="4"/>
  <c r="Q15" i="4" s="1"/>
  <c r="T15" i="4"/>
  <c r="T122" i="4"/>
  <c r="R122" i="4"/>
  <c r="P122" i="4"/>
  <c r="Q122" i="4" s="1"/>
  <c r="T73" i="4"/>
  <c r="R73" i="4"/>
  <c r="P73" i="4"/>
  <c r="Q73" i="4" s="1"/>
  <c r="T111" i="4"/>
  <c r="R111" i="4"/>
  <c r="P111" i="4"/>
  <c r="Q111" i="4" s="1"/>
  <c r="T41" i="4"/>
  <c r="R41" i="4"/>
  <c r="P41" i="4"/>
  <c r="Q41" i="4" s="1"/>
  <c r="T68" i="4"/>
  <c r="R68" i="4"/>
  <c r="P68" i="4"/>
  <c r="Q68" i="4" s="1"/>
  <c r="R113" i="4"/>
  <c r="T113" i="4"/>
  <c r="P113" i="4"/>
  <c r="Q113" i="4" s="1"/>
  <c r="T78" i="4"/>
  <c r="R78" i="4"/>
  <c r="P78" i="4"/>
  <c r="Q78" i="4" s="1"/>
  <c r="R121" i="4"/>
  <c r="P121" i="4"/>
  <c r="Q121" i="4" s="1"/>
  <c r="T121" i="4"/>
  <c r="T44" i="4"/>
  <c r="R44" i="4"/>
  <c r="P44" i="4"/>
  <c r="Q44" i="4" s="1"/>
  <c r="T115" i="4"/>
  <c r="R115" i="4"/>
  <c r="P115" i="4"/>
  <c r="Q115" i="4" s="1"/>
  <c r="R19" i="4"/>
  <c r="T19" i="4"/>
  <c r="P19" i="4"/>
  <c r="Q19" i="4" s="1"/>
  <c r="R43" i="4"/>
  <c r="T43" i="4"/>
  <c r="P43" i="4"/>
  <c r="Q43" i="4" s="1"/>
  <c r="S128" i="4"/>
  <c r="U128" i="4" s="1"/>
  <c r="S18" i="4"/>
  <c r="U18" i="4" s="1"/>
  <c r="T102" i="4"/>
  <c r="R102" i="4"/>
  <c r="P102" i="4"/>
  <c r="Q102" i="4" s="1"/>
  <c r="S116" i="4"/>
  <c r="U116" i="4" s="1"/>
  <c r="R97" i="4"/>
  <c r="T97" i="4"/>
  <c r="P97" i="4"/>
  <c r="Q97" i="4" s="1"/>
  <c r="T90" i="4"/>
  <c r="R90" i="4"/>
  <c r="P90" i="4"/>
  <c r="Q90" i="4" s="1"/>
  <c r="R162" i="4"/>
  <c r="T162" i="4"/>
  <c r="P162" i="4"/>
  <c r="Q162" i="4" s="1"/>
  <c r="T106" i="4"/>
  <c r="R106" i="4"/>
  <c r="P106" i="4"/>
  <c r="Q106" i="4" s="1"/>
  <c r="R158" i="4"/>
  <c r="T158" i="4"/>
  <c r="P158" i="4"/>
  <c r="Q158" i="4" s="1"/>
  <c r="R161" i="4"/>
  <c r="P161" i="4"/>
  <c r="Q161" i="4" s="1"/>
  <c r="T161" i="4"/>
  <c r="R31" i="4"/>
  <c r="T31" i="4"/>
  <c r="P31" i="4"/>
  <c r="Q31" i="4" s="1"/>
  <c r="T127" i="4"/>
  <c r="R127" i="4"/>
  <c r="P127" i="4"/>
  <c r="Q127" i="4" s="1"/>
  <c r="T99" i="4"/>
  <c r="R99" i="4"/>
  <c r="P99" i="4"/>
  <c r="Q99" i="4" s="1"/>
  <c r="T94" i="4"/>
  <c r="R94" i="4"/>
  <c r="P94" i="4"/>
  <c r="Q94" i="4" s="1"/>
  <c r="T60" i="4"/>
  <c r="R60" i="4"/>
  <c r="P60" i="4"/>
  <c r="Q60" i="4" s="1"/>
  <c r="R105" i="4"/>
  <c r="P105" i="4"/>
  <c r="Q105" i="4" s="1"/>
  <c r="T105" i="4"/>
  <c r="T24" i="4"/>
  <c r="R24" i="4"/>
  <c r="P24" i="4"/>
  <c r="Q24" i="4" s="1"/>
  <c r="T118" i="4"/>
  <c r="R118" i="4"/>
  <c r="P118" i="4"/>
  <c r="Q118" i="4" s="1"/>
  <c r="R47" i="4"/>
  <c r="T47" i="4"/>
  <c r="P47" i="4"/>
  <c r="Q47" i="4" s="1"/>
  <c r="T48" i="4"/>
  <c r="R48" i="4"/>
  <c r="P48" i="4"/>
  <c r="Q48" i="4" s="1"/>
  <c r="T5" i="4"/>
  <c r="R5" i="4"/>
  <c r="P5" i="4"/>
  <c r="Q5" i="4" s="1"/>
  <c r="T149" i="4"/>
  <c r="R149" i="4"/>
  <c r="P149" i="4"/>
  <c r="Q149" i="4" s="1"/>
  <c r="T160" i="4"/>
  <c r="R160" i="4"/>
  <c r="P160" i="4"/>
  <c r="Q160" i="4" s="1"/>
  <c r="R139" i="4"/>
  <c r="T139" i="4"/>
  <c r="P139" i="4"/>
  <c r="Q139" i="4" s="1"/>
  <c r="S148" i="4"/>
  <c r="U148" i="4" s="1"/>
  <c r="T86" i="4"/>
  <c r="R86" i="4"/>
  <c r="P86" i="4"/>
  <c r="Q86" i="4" s="1"/>
  <c r="T144" i="4"/>
  <c r="R144" i="4"/>
  <c r="P144" i="4"/>
  <c r="Q144" i="4" s="1"/>
  <c r="R125" i="4"/>
  <c r="T125" i="4"/>
  <c r="P125" i="4"/>
  <c r="Q125" i="4" s="1"/>
  <c r="S29" i="4"/>
  <c r="U29" i="4" s="1"/>
  <c r="S146" i="4"/>
  <c r="U146" i="4" s="1"/>
  <c r="T130" i="4"/>
  <c r="R130" i="4"/>
  <c r="P130" i="4"/>
  <c r="Q130" i="4" s="1"/>
  <c r="T135" i="4"/>
  <c r="P135" i="4"/>
  <c r="Q135" i="4" s="1"/>
  <c r="R135" i="4"/>
  <c r="T87" i="4"/>
  <c r="R87" i="4"/>
  <c r="P87" i="4"/>
  <c r="Q87" i="4" s="1"/>
  <c r="T107" i="4"/>
  <c r="R107" i="4"/>
  <c r="P107" i="4"/>
  <c r="Q107" i="4" s="1"/>
  <c r="R166" i="4"/>
  <c r="T166" i="4"/>
  <c r="P166" i="4"/>
  <c r="Q166" i="4" s="1"/>
  <c r="T53" i="4"/>
  <c r="R53" i="4"/>
  <c r="P53" i="4"/>
  <c r="Q53" i="4" s="1"/>
  <c r="T164" i="4"/>
  <c r="P164" i="4"/>
  <c r="Q164" i="4" s="1"/>
  <c r="R164" i="4"/>
  <c r="S80" i="4"/>
  <c r="T69" i="4"/>
  <c r="R69" i="4"/>
  <c r="P69" i="4"/>
  <c r="Q69" i="4" s="1"/>
  <c r="T131" i="4"/>
  <c r="R131" i="4"/>
  <c r="P131" i="4"/>
  <c r="Q131" i="4" s="1"/>
  <c r="S85" i="4"/>
  <c r="U85" i="4" s="1"/>
  <c r="T123" i="4"/>
  <c r="R123" i="4"/>
  <c r="P123" i="4"/>
  <c r="Q123" i="4" s="1"/>
  <c r="S98" i="4"/>
  <c r="T64" i="4"/>
  <c r="R64" i="4"/>
  <c r="P64" i="4"/>
  <c r="Q64" i="4" s="1"/>
  <c r="T32" i="4"/>
  <c r="R32" i="4"/>
  <c r="P32" i="4"/>
  <c r="Q32" i="4" s="1"/>
  <c r="T25" i="4"/>
  <c r="R25" i="4"/>
  <c r="P25" i="4"/>
  <c r="Q25" i="4" s="1"/>
  <c r="T57" i="4"/>
  <c r="R57" i="4"/>
  <c r="P57" i="4"/>
  <c r="Q57" i="4" s="1"/>
  <c r="T21" i="4"/>
  <c r="R21" i="4"/>
  <c r="P21" i="4"/>
  <c r="Q21" i="4" s="1"/>
  <c r="T136" i="4"/>
  <c r="R136" i="4"/>
  <c r="P136" i="4"/>
  <c r="Q136" i="4" s="1"/>
  <c r="T12" i="4"/>
  <c r="R12" i="4"/>
  <c r="P12" i="4"/>
  <c r="Q12" i="4" s="1"/>
  <c r="T110" i="4"/>
  <c r="R110" i="4"/>
  <c r="P110" i="4"/>
  <c r="Q110" i="4" s="1"/>
  <c r="U98" i="4" l="1"/>
  <c r="U80" i="4"/>
  <c r="U52" i="4"/>
  <c r="X52" i="4" s="1"/>
  <c r="S26" i="4"/>
  <c r="U26" i="4" s="1"/>
  <c r="Z26" i="4" s="1"/>
  <c r="Z137" i="4"/>
  <c r="S69" i="4"/>
  <c r="U69" i="4" s="1"/>
  <c r="S149" i="4"/>
  <c r="U149" i="4" s="1"/>
  <c r="S78" i="4"/>
  <c r="U78" i="4" s="1"/>
  <c r="S89" i="4"/>
  <c r="U89" i="4" s="1"/>
  <c r="S86" i="4"/>
  <c r="U86" i="4" s="1"/>
  <c r="S160" i="4"/>
  <c r="U160" i="4" s="1"/>
  <c r="S60" i="4"/>
  <c r="U60" i="4" s="1"/>
  <c r="S161" i="4"/>
  <c r="U161" i="4" s="1"/>
  <c r="S43" i="4"/>
  <c r="U43" i="4" s="1"/>
  <c r="S109" i="4"/>
  <c r="U109" i="4" s="1"/>
  <c r="S17" i="4"/>
  <c r="U17" i="4" s="1"/>
  <c r="S126" i="4"/>
  <c r="U126" i="4" s="1"/>
  <c r="R6" i="4"/>
  <c r="R58" i="4"/>
  <c r="S54" i="4"/>
  <c r="U54" i="4" s="1"/>
  <c r="S64" i="4"/>
  <c r="U64" i="4" s="1"/>
  <c r="S94" i="4"/>
  <c r="U94" i="4" s="1"/>
  <c r="S65" i="4"/>
  <c r="U65" i="4" s="1"/>
  <c r="S136" i="4"/>
  <c r="U136" i="4" s="1"/>
  <c r="S131" i="4"/>
  <c r="U131" i="4" s="1"/>
  <c r="S164" i="4"/>
  <c r="U164" i="4" s="1"/>
  <c r="S12" i="4"/>
  <c r="U12" i="4" s="1"/>
  <c r="S25" i="4"/>
  <c r="U25" i="4" s="1"/>
  <c r="S166" i="4"/>
  <c r="U166" i="4" s="1"/>
  <c r="S130" i="4"/>
  <c r="U130" i="4" s="1"/>
  <c r="S144" i="4"/>
  <c r="U144" i="4" s="1"/>
  <c r="S48" i="4"/>
  <c r="U48" i="4" s="1"/>
  <c r="S127" i="4"/>
  <c r="U127" i="4" s="1"/>
  <c r="S44" i="4"/>
  <c r="U44" i="4" s="1"/>
  <c r="S121" i="4"/>
  <c r="U121" i="4" s="1"/>
  <c r="S68" i="4"/>
  <c r="U68" i="4" s="1"/>
  <c r="S15" i="4"/>
  <c r="U15" i="4" s="1"/>
  <c r="S37" i="4"/>
  <c r="U37" i="4" s="1"/>
  <c r="S72" i="4"/>
  <c r="U72" i="4" s="1"/>
  <c r="T6" i="4"/>
  <c r="S27" i="4"/>
  <c r="U27" i="4" s="1"/>
  <c r="S150" i="4"/>
  <c r="U150" i="4" s="1"/>
  <c r="S39" i="4"/>
  <c r="U39" i="4" s="1"/>
  <c r="S21" i="4"/>
  <c r="U21" i="4" s="1"/>
  <c r="S102" i="4"/>
  <c r="U102" i="4" s="1"/>
  <c r="S111" i="4"/>
  <c r="U111" i="4" s="1"/>
  <c r="S76" i="4"/>
  <c r="U76" i="4" s="1"/>
  <c r="S152" i="4"/>
  <c r="U152" i="4" s="1"/>
  <c r="S92" i="4"/>
  <c r="U92" i="4" s="1"/>
  <c r="S46" i="4"/>
  <c r="U46" i="4" s="1"/>
  <c r="S61" i="4"/>
  <c r="U61" i="4" s="1"/>
  <c r="S53" i="4"/>
  <c r="U53" i="4" s="1"/>
  <c r="S125" i="4"/>
  <c r="U125" i="4" s="1"/>
  <c r="S24" i="4"/>
  <c r="U24" i="4" s="1"/>
  <c r="S105" i="4"/>
  <c r="U105" i="4" s="1"/>
  <c r="S99" i="4"/>
  <c r="U99" i="4" s="1"/>
  <c r="S115" i="4"/>
  <c r="U115" i="4" s="1"/>
  <c r="S113" i="4"/>
  <c r="U113" i="4" s="1"/>
  <c r="S77" i="4"/>
  <c r="U77" i="4" s="1"/>
  <c r="S20" i="4"/>
  <c r="U20" i="4" s="1"/>
  <c r="S16" i="4"/>
  <c r="U16" i="4" s="1"/>
  <c r="S49" i="4"/>
  <c r="U49" i="4" s="1"/>
  <c r="S155" i="4"/>
  <c r="U155" i="4" s="1"/>
  <c r="S103" i="4"/>
  <c r="U103" i="4" s="1"/>
  <c r="S9" i="4"/>
  <c r="U9" i="4" s="1"/>
  <c r="S117" i="4"/>
  <c r="U117" i="4" s="1"/>
  <c r="S84" i="4"/>
  <c r="U84" i="4" s="1"/>
  <c r="S96" i="4"/>
  <c r="U96" i="4" s="1"/>
  <c r="S34" i="4"/>
  <c r="U34" i="4" s="1"/>
  <c r="R50" i="4"/>
  <c r="P22" i="4"/>
  <c r="Q22" i="4" s="1"/>
  <c r="S138" i="4"/>
  <c r="U138" i="4" s="1"/>
  <c r="T50" i="4"/>
  <c r="P38" i="4"/>
  <c r="Q38" i="4" s="1"/>
  <c r="P14" i="4"/>
  <c r="Q14" i="4" s="1"/>
  <c r="S55" i="4"/>
  <c r="U55" i="4" s="1"/>
  <c r="S33" i="4"/>
  <c r="U33" i="4" s="1"/>
  <c r="P58" i="4"/>
  <c r="Q58" i="4" s="1"/>
  <c r="V137" i="4"/>
  <c r="W137" i="4" s="1"/>
  <c r="S10" i="4"/>
  <c r="U10" i="4" s="1"/>
  <c r="V145" i="4"/>
  <c r="W145" i="4" s="1"/>
  <c r="X145" i="4"/>
  <c r="Z145" i="4"/>
  <c r="S87" i="4"/>
  <c r="U87" i="4" s="1"/>
  <c r="S122" i="4"/>
  <c r="U122" i="4" s="1"/>
  <c r="S30" i="4"/>
  <c r="U30" i="4" s="1"/>
  <c r="S91" i="4"/>
  <c r="U91" i="4" s="1"/>
  <c r="T38" i="4"/>
  <c r="R108" i="4"/>
  <c r="S135" i="4"/>
  <c r="U135" i="4" s="1"/>
  <c r="S90" i="4"/>
  <c r="U90" i="4" s="1"/>
  <c r="S73" i="4"/>
  <c r="U73" i="4" s="1"/>
  <c r="S123" i="4"/>
  <c r="U123" i="4" s="1"/>
  <c r="S106" i="4"/>
  <c r="U106" i="4" s="1"/>
  <c r="S41" i="4"/>
  <c r="U41" i="4" s="1"/>
  <c r="S140" i="4"/>
  <c r="U140" i="4" s="1"/>
  <c r="S13" i="4"/>
  <c r="U13" i="4" s="1"/>
  <c r="T14" i="4"/>
  <c r="P100" i="4"/>
  <c r="Q100" i="4" s="1"/>
  <c r="S5" i="4"/>
  <c r="U5" i="4" s="1"/>
  <c r="S7" i="4"/>
  <c r="U7" i="4" s="1"/>
  <c r="S6" i="4"/>
  <c r="R42" i="4"/>
  <c r="T42" i="4"/>
  <c r="R66" i="4"/>
  <c r="S66" i="4" s="1"/>
  <c r="T66" i="4"/>
  <c r="P42" i="4"/>
  <c r="Q42" i="4" s="1"/>
  <c r="V98" i="4"/>
  <c r="W98" i="4" s="1"/>
  <c r="S31" i="4"/>
  <c r="U31" i="4" s="1"/>
  <c r="S158" i="4"/>
  <c r="U158" i="4" s="1"/>
  <c r="V142" i="4"/>
  <c r="W142" i="4" s="1"/>
  <c r="S97" i="4"/>
  <c r="U97" i="4" s="1"/>
  <c r="S36" i="4"/>
  <c r="U36" i="4" s="1"/>
  <c r="V88" i="4"/>
  <c r="W88" i="4" s="1"/>
  <c r="V124" i="4"/>
  <c r="W124" i="4" s="1"/>
  <c r="S107" i="4"/>
  <c r="U107" i="4" s="1"/>
  <c r="S159" i="4"/>
  <c r="U159" i="4" s="1"/>
  <c r="S82" i="4"/>
  <c r="U82" i="4" s="1"/>
  <c r="S165" i="4"/>
  <c r="U165" i="4" s="1"/>
  <c r="S71" i="4"/>
  <c r="U71" i="4" s="1"/>
  <c r="T70" i="4"/>
  <c r="P70" i="4"/>
  <c r="Q70" i="4" s="1"/>
  <c r="R70" i="4"/>
  <c r="T95" i="4"/>
  <c r="P95" i="4"/>
  <c r="Q95" i="4" s="1"/>
  <c r="R95" i="4"/>
  <c r="R112" i="4"/>
  <c r="T112" i="4"/>
  <c r="P112" i="4"/>
  <c r="Q112" i="4" s="1"/>
  <c r="P45" i="4"/>
  <c r="Q45" i="4" s="1"/>
  <c r="T45" i="4"/>
  <c r="R45" i="4"/>
  <c r="T79" i="4"/>
  <c r="R79" i="4"/>
  <c r="P79" i="4"/>
  <c r="Q79" i="4" s="1"/>
  <c r="T83" i="4"/>
  <c r="R83" i="4"/>
  <c r="P83" i="4"/>
  <c r="Q83" i="4" s="1"/>
  <c r="R74" i="4"/>
  <c r="T74" i="4"/>
  <c r="P74" i="4"/>
  <c r="Q74" i="4" s="1"/>
  <c r="Z116" i="4"/>
  <c r="X116" i="4"/>
  <c r="V116" i="4"/>
  <c r="W116" i="4" s="1"/>
  <c r="Z18" i="4"/>
  <c r="X18" i="4"/>
  <c r="V18" i="4"/>
  <c r="W18" i="4" s="1"/>
  <c r="Z156" i="4"/>
  <c r="X156" i="4"/>
  <c r="V156" i="4"/>
  <c r="W156" i="4" s="1"/>
  <c r="X154" i="4"/>
  <c r="Z154" i="4"/>
  <c r="V154" i="4"/>
  <c r="W154" i="4" s="1"/>
  <c r="X119" i="4"/>
  <c r="Z119" i="4"/>
  <c r="V119" i="4"/>
  <c r="W119" i="4" s="1"/>
  <c r="Z128" i="4"/>
  <c r="X128" i="4"/>
  <c r="V128" i="4"/>
  <c r="W128" i="4" s="1"/>
  <c r="X29" i="4"/>
  <c r="Z29" i="4"/>
  <c r="V29" i="4"/>
  <c r="W29" i="4" s="1"/>
  <c r="X148" i="4"/>
  <c r="Z148" i="4"/>
  <c r="V148" i="4"/>
  <c r="W148" i="4" s="1"/>
  <c r="Z62" i="4"/>
  <c r="X62" i="4"/>
  <c r="V62" i="4"/>
  <c r="W62" i="4" s="1"/>
  <c r="S8" i="4"/>
  <c r="U8" i="4" s="1"/>
  <c r="Z132" i="4"/>
  <c r="X132" i="4"/>
  <c r="R11" i="4"/>
  <c r="T11" i="4"/>
  <c r="P11" i="4"/>
  <c r="Q11" i="4" s="1"/>
  <c r="S110" i="4"/>
  <c r="U110" i="4" s="1"/>
  <c r="T56" i="4"/>
  <c r="R56" i="4"/>
  <c r="P56" i="4"/>
  <c r="Q56" i="4" s="1"/>
  <c r="T134" i="4"/>
  <c r="R134" i="4"/>
  <c r="P134" i="4"/>
  <c r="Q134" i="4" s="1"/>
  <c r="X141" i="4"/>
  <c r="Z141" i="4"/>
  <c r="S47" i="4"/>
  <c r="U47" i="4" s="1"/>
  <c r="Z120" i="4"/>
  <c r="X120" i="4"/>
  <c r="Z143" i="4"/>
  <c r="X143" i="4"/>
  <c r="S19" i="4"/>
  <c r="U19" i="4" s="1"/>
  <c r="T163" i="4"/>
  <c r="R163" i="4"/>
  <c r="P163" i="4"/>
  <c r="Q163" i="4" s="1"/>
  <c r="R35" i="4"/>
  <c r="P35" i="4"/>
  <c r="Q35" i="4" s="1"/>
  <c r="T35" i="4"/>
  <c r="R151" i="4"/>
  <c r="T151" i="4"/>
  <c r="P151" i="4"/>
  <c r="Q151" i="4" s="1"/>
  <c r="T114" i="4"/>
  <c r="R114" i="4"/>
  <c r="P114" i="4"/>
  <c r="Q114" i="4" s="1"/>
  <c r="R63" i="4"/>
  <c r="T63" i="4"/>
  <c r="P63" i="4"/>
  <c r="Q63" i="4" s="1"/>
  <c r="R93" i="4"/>
  <c r="T93" i="4"/>
  <c r="P93" i="4"/>
  <c r="Q93" i="4" s="1"/>
  <c r="R147" i="4"/>
  <c r="T147" i="4"/>
  <c r="P147" i="4"/>
  <c r="Q147" i="4" s="1"/>
  <c r="X98" i="4"/>
  <c r="Z98" i="4"/>
  <c r="Z146" i="4"/>
  <c r="X146" i="4"/>
  <c r="Z85" i="4"/>
  <c r="X85" i="4"/>
  <c r="Z124" i="4"/>
  <c r="X124" i="4"/>
  <c r="V146" i="4"/>
  <c r="W146" i="4" s="1"/>
  <c r="S139" i="4"/>
  <c r="U139" i="4" s="1"/>
  <c r="V141" i="4"/>
  <c r="W141" i="4" s="1"/>
  <c r="Z142" i="4"/>
  <c r="X142" i="4"/>
  <c r="R67" i="4"/>
  <c r="P67" i="4"/>
  <c r="Q67" i="4" s="1"/>
  <c r="T67" i="4"/>
  <c r="V132" i="4"/>
  <c r="W132" i="4" s="1"/>
  <c r="R75" i="4"/>
  <c r="T75" i="4"/>
  <c r="P75" i="4"/>
  <c r="Q75" i="4" s="1"/>
  <c r="R157" i="4"/>
  <c r="T157" i="4"/>
  <c r="P157" i="4"/>
  <c r="Q157" i="4" s="1"/>
  <c r="S57" i="4"/>
  <c r="U57" i="4" s="1"/>
  <c r="Z104" i="4"/>
  <c r="X104" i="4"/>
  <c r="S118" i="4"/>
  <c r="U118" i="4" s="1"/>
  <c r="S162" i="4"/>
  <c r="U162" i="4" s="1"/>
  <c r="Z88" i="4"/>
  <c r="X88" i="4"/>
  <c r="Z80" i="4"/>
  <c r="X80" i="4"/>
  <c r="S32" i="4"/>
  <c r="U32" i="4" s="1"/>
  <c r="V104" i="4"/>
  <c r="W104" i="4" s="1"/>
  <c r="V85" i="4"/>
  <c r="W85" i="4" s="1"/>
  <c r="V80" i="4"/>
  <c r="W80" i="4" s="1"/>
  <c r="T28" i="4"/>
  <c r="R28" i="4"/>
  <c r="P28" i="4"/>
  <c r="Q28" i="4" s="1"/>
  <c r="R59" i="4"/>
  <c r="T59" i="4"/>
  <c r="P59" i="4"/>
  <c r="Q59" i="4" s="1"/>
  <c r="T40" i="4"/>
  <c r="R40" i="4"/>
  <c r="P40" i="4"/>
  <c r="Q40" i="4" s="1"/>
  <c r="T153" i="4"/>
  <c r="R153" i="4"/>
  <c r="P153" i="4"/>
  <c r="Q153" i="4" s="1"/>
  <c r="V120" i="4"/>
  <c r="W120" i="4" s="1"/>
  <c r="V143" i="4"/>
  <c r="W143" i="4" s="1"/>
  <c r="R129" i="4"/>
  <c r="T129" i="4"/>
  <c r="P129" i="4"/>
  <c r="Q129" i="4" s="1"/>
  <c r="R133" i="4"/>
  <c r="T133" i="4"/>
  <c r="P133" i="4"/>
  <c r="Q133" i="4" s="1"/>
  <c r="R51" i="4"/>
  <c r="P51" i="4"/>
  <c r="Q51" i="4" s="1"/>
  <c r="T51" i="4"/>
  <c r="R81" i="4"/>
  <c r="T81" i="4"/>
  <c r="P81" i="4"/>
  <c r="Q81" i="4" s="1"/>
  <c r="R101" i="4"/>
  <c r="T101" i="4"/>
  <c r="P101" i="4"/>
  <c r="Q101" i="4" s="1"/>
  <c r="R23" i="4"/>
  <c r="T23" i="4"/>
  <c r="P23" i="4"/>
  <c r="Q23" i="4" s="1"/>
  <c r="V26" i="4" l="1"/>
  <c r="W26" i="4" s="1"/>
  <c r="X26" i="4"/>
  <c r="U6" i="4"/>
  <c r="X6" i="4" s="1"/>
  <c r="U66" i="4"/>
  <c r="X33" i="4"/>
  <c r="V46" i="4"/>
  <c r="W46" i="4" s="1"/>
  <c r="Z54" i="4"/>
  <c r="X61" i="4"/>
  <c r="V150" i="4"/>
  <c r="W150" i="4" s="1"/>
  <c r="X150" i="4"/>
  <c r="Y150" i="4" s="1"/>
  <c r="Z52" i="4"/>
  <c r="V52" i="4"/>
  <c r="W52" i="4" s="1"/>
  <c r="X138" i="4"/>
  <c r="Z138" i="4"/>
  <c r="V117" i="4"/>
  <c r="W117" i="4" s="1"/>
  <c r="X117" i="4"/>
  <c r="Z150" i="4"/>
  <c r="Z89" i="4"/>
  <c r="X89" i="4"/>
  <c r="V89" i="4"/>
  <c r="W89" i="4" s="1"/>
  <c r="X9" i="4"/>
  <c r="Z9" i="4"/>
  <c r="V9" i="4"/>
  <c r="W9" i="4" s="1"/>
  <c r="Z55" i="4"/>
  <c r="V55" i="4"/>
  <c r="W55" i="4" s="1"/>
  <c r="X55" i="4"/>
  <c r="X84" i="4"/>
  <c r="Z84" i="4"/>
  <c r="X96" i="4"/>
  <c r="V96" i="4"/>
  <c r="W96" i="4" s="1"/>
  <c r="Z96" i="4"/>
  <c r="V39" i="4"/>
  <c r="W39" i="4" s="1"/>
  <c r="Z39" i="4"/>
  <c r="X39" i="4"/>
  <c r="Z34" i="4"/>
  <c r="V34" i="4"/>
  <c r="W34" i="4" s="1"/>
  <c r="X34" i="4"/>
  <c r="Z92" i="4"/>
  <c r="X92" i="4"/>
  <c r="V92" i="4"/>
  <c r="W92" i="4" s="1"/>
  <c r="Y85" i="4"/>
  <c r="AA85" i="4" s="1"/>
  <c r="S42" i="4"/>
  <c r="U42" i="4" s="1"/>
  <c r="S59" i="4"/>
  <c r="U59" i="4" s="1"/>
  <c r="Y104" i="4"/>
  <c r="AA104" i="4" s="1"/>
  <c r="S163" i="4"/>
  <c r="U163" i="4" s="1"/>
  <c r="Y128" i="4"/>
  <c r="AA128" i="4" s="1"/>
  <c r="Z117" i="4"/>
  <c r="Y116" i="4"/>
  <c r="AA116" i="4" s="1"/>
  <c r="Y26" i="4"/>
  <c r="AA26" i="4" s="1"/>
  <c r="Y120" i="4"/>
  <c r="AA120" i="4" s="1"/>
  <c r="S28" i="4"/>
  <c r="U28" i="4" s="1"/>
  <c r="S157" i="4"/>
  <c r="U157" i="4" s="1"/>
  <c r="S112" i="4"/>
  <c r="U112" i="4" s="1"/>
  <c r="Y124" i="4"/>
  <c r="AA124" i="4" s="1"/>
  <c r="S22" i="4"/>
  <c r="U22" i="4" s="1"/>
  <c r="S51" i="4"/>
  <c r="U51" i="4" s="1"/>
  <c r="S153" i="4"/>
  <c r="U153" i="4" s="1"/>
  <c r="S40" i="4"/>
  <c r="U40" i="4" s="1"/>
  <c r="S67" i="4"/>
  <c r="U67" i="4" s="1"/>
  <c r="S93" i="4"/>
  <c r="U93" i="4" s="1"/>
  <c r="S56" i="4"/>
  <c r="U56" i="4" s="1"/>
  <c r="Y29" i="4"/>
  <c r="AA29" i="4" s="1"/>
  <c r="V138" i="4"/>
  <c r="W138" i="4" s="1"/>
  <c r="Y18" i="4"/>
  <c r="AA18" i="4" s="1"/>
  <c r="S79" i="4"/>
  <c r="U79" i="4" s="1"/>
  <c r="Y142" i="4"/>
  <c r="AA142" i="4" s="1"/>
  <c r="S100" i="4"/>
  <c r="U100" i="4" s="1"/>
  <c r="Y137" i="4"/>
  <c r="AA137" i="4" s="1"/>
  <c r="S14" i="4"/>
  <c r="U14" i="4" s="1"/>
  <c r="S23" i="4"/>
  <c r="U23" i="4" s="1"/>
  <c r="S114" i="4"/>
  <c r="U114" i="4" s="1"/>
  <c r="Y62" i="4"/>
  <c r="AA62" i="4" s="1"/>
  <c r="Y119" i="4"/>
  <c r="AA119" i="4" s="1"/>
  <c r="Y156" i="4"/>
  <c r="AA156" i="4" s="1"/>
  <c r="V27" i="4"/>
  <c r="W27" i="4" s="1"/>
  <c r="S129" i="4"/>
  <c r="U129" i="4" s="1"/>
  <c r="Y143" i="4"/>
  <c r="AA143" i="4" s="1"/>
  <c r="Y80" i="4"/>
  <c r="AA80" i="4" s="1"/>
  <c r="Y141" i="4"/>
  <c r="AA141" i="4" s="1"/>
  <c r="S147" i="4"/>
  <c r="U147" i="4" s="1"/>
  <c r="S151" i="4"/>
  <c r="U151" i="4" s="1"/>
  <c r="S11" i="4"/>
  <c r="U11" i="4" s="1"/>
  <c r="Y148" i="4"/>
  <c r="AA148" i="4" s="1"/>
  <c r="Y154" i="4"/>
  <c r="AA154" i="4" s="1"/>
  <c r="S83" i="4"/>
  <c r="U83" i="4" s="1"/>
  <c r="S45" i="4"/>
  <c r="U45" i="4" s="1"/>
  <c r="S70" i="4"/>
  <c r="U70" i="4" s="1"/>
  <c r="Y88" i="4"/>
  <c r="AA88" i="4" s="1"/>
  <c r="Y98" i="4"/>
  <c r="AA98" i="4" s="1"/>
  <c r="S58" i="4"/>
  <c r="U58" i="4" s="1"/>
  <c r="S38" i="4"/>
  <c r="U38" i="4" s="1"/>
  <c r="X10" i="4"/>
  <c r="Z10" i="4"/>
  <c r="V10" i="4"/>
  <c r="W10" i="4" s="1"/>
  <c r="Z103" i="4"/>
  <c r="X103" i="4"/>
  <c r="V33" i="4"/>
  <c r="W33" i="4" s="1"/>
  <c r="V54" i="4"/>
  <c r="W54" i="4" s="1"/>
  <c r="Z33" i="4"/>
  <c r="X54" i="4"/>
  <c r="V84" i="4"/>
  <c r="W84" i="4" s="1"/>
  <c r="S50" i="4"/>
  <c r="U50" i="4" s="1"/>
  <c r="V103" i="4"/>
  <c r="W103" i="4" s="1"/>
  <c r="S108" i="4"/>
  <c r="U108" i="4" s="1"/>
  <c r="Z6" i="4"/>
  <c r="Z30" i="4"/>
  <c r="X30" i="4"/>
  <c r="V30" i="4"/>
  <c r="W30" i="4" s="1"/>
  <c r="S75" i="4"/>
  <c r="U75" i="4" s="1"/>
  <c r="S63" i="4"/>
  <c r="U63" i="4" s="1"/>
  <c r="X71" i="4"/>
  <c r="Z155" i="4"/>
  <c r="S95" i="4"/>
  <c r="U95" i="4" s="1"/>
  <c r="V139" i="4"/>
  <c r="W139" i="4" s="1"/>
  <c r="V140" i="4"/>
  <c r="W140" i="4" s="1"/>
  <c r="V57" i="4"/>
  <c r="W57" i="4" s="1"/>
  <c r="S81" i="4"/>
  <c r="U81" i="4" s="1"/>
  <c r="S35" i="4"/>
  <c r="U35" i="4" s="1"/>
  <c r="V113" i="4"/>
  <c r="W113" i="4" s="1"/>
  <c r="Y145" i="4"/>
  <c r="AA145" i="4" s="1"/>
  <c r="X27" i="4"/>
  <c r="Z66" i="4"/>
  <c r="Z27" i="4"/>
  <c r="Z71" i="4"/>
  <c r="V71" i="4"/>
  <c r="W71" i="4" s="1"/>
  <c r="V126" i="4"/>
  <c r="W126" i="4" s="1"/>
  <c r="S101" i="4"/>
  <c r="U101" i="4" s="1"/>
  <c r="Y146" i="4"/>
  <c r="AA146" i="4" s="1"/>
  <c r="V78" i="4"/>
  <c r="W78" i="4" s="1"/>
  <c r="V12" i="4"/>
  <c r="W12" i="4" s="1"/>
  <c r="V109" i="4"/>
  <c r="W109" i="4" s="1"/>
  <c r="S133" i="4"/>
  <c r="U133" i="4" s="1"/>
  <c r="V16" i="4"/>
  <c r="W16" i="4" s="1"/>
  <c r="V161" i="4"/>
  <c r="W161" i="4" s="1"/>
  <c r="V121" i="4"/>
  <c r="W121" i="4" s="1"/>
  <c r="V102" i="4"/>
  <c r="W102" i="4" s="1"/>
  <c r="V7" i="4"/>
  <c r="W7" i="4" s="1"/>
  <c r="S74" i="4"/>
  <c r="U74" i="4" s="1"/>
  <c r="V77" i="4"/>
  <c r="W77" i="4" s="1"/>
  <c r="V107" i="4"/>
  <c r="W107" i="4" s="1"/>
  <c r="V149" i="4"/>
  <c r="W149" i="4" s="1"/>
  <c r="X13" i="4"/>
  <c r="Z13" i="4"/>
  <c r="V13" i="4"/>
  <c r="W13" i="4" s="1"/>
  <c r="Z49" i="4"/>
  <c r="X49" i="4"/>
  <c r="V49" i="4"/>
  <c r="W49" i="4" s="1"/>
  <c r="X65" i="4"/>
  <c r="Z65" i="4"/>
  <c r="V65" i="4"/>
  <c r="W65" i="4" s="1"/>
  <c r="X155" i="4"/>
  <c r="V155" i="4"/>
  <c r="W155" i="4" s="1"/>
  <c r="X90" i="4"/>
  <c r="Z90" i="4"/>
  <c r="V90" i="4"/>
  <c r="W90" i="4" s="1"/>
  <c r="X122" i="4"/>
  <c r="Z122" i="4"/>
  <c r="V122" i="4"/>
  <c r="W122" i="4" s="1"/>
  <c r="X160" i="4"/>
  <c r="Z160" i="4"/>
  <c r="V160" i="4"/>
  <c r="W160" i="4" s="1"/>
  <c r="X72" i="4"/>
  <c r="Z72" i="4"/>
  <c r="V72" i="4"/>
  <c r="W72" i="4" s="1"/>
  <c r="X73" i="4"/>
  <c r="Z73" i="4"/>
  <c r="V73" i="4"/>
  <c r="W73" i="4" s="1"/>
  <c r="X17" i="4"/>
  <c r="Z17" i="4"/>
  <c r="V17" i="4"/>
  <c r="W17" i="4" s="1"/>
  <c r="X123" i="4"/>
  <c r="Z123" i="4"/>
  <c r="V123" i="4"/>
  <c r="W123" i="4" s="1"/>
  <c r="X131" i="4"/>
  <c r="Z131" i="4"/>
  <c r="V131" i="4"/>
  <c r="W131" i="4" s="1"/>
  <c r="X144" i="4"/>
  <c r="Z144" i="4"/>
  <c r="V144" i="4"/>
  <c r="W144" i="4" s="1"/>
  <c r="X127" i="4"/>
  <c r="Z127" i="4"/>
  <c r="V127" i="4"/>
  <c r="W127" i="4" s="1"/>
  <c r="X24" i="4"/>
  <c r="Z24" i="4"/>
  <c r="V24" i="4"/>
  <c r="W24" i="4" s="1"/>
  <c r="X25" i="4"/>
  <c r="Z25" i="4"/>
  <c r="V25" i="4"/>
  <c r="W25" i="4" s="1"/>
  <c r="X32" i="4"/>
  <c r="Z32" i="4"/>
  <c r="V32" i="4"/>
  <c r="W32" i="4" s="1"/>
  <c r="Z158" i="4"/>
  <c r="X158" i="4"/>
  <c r="V158" i="4"/>
  <c r="W158" i="4" s="1"/>
  <c r="X111" i="4"/>
  <c r="Z111" i="4"/>
  <c r="V111" i="4"/>
  <c r="W111" i="4" s="1"/>
  <c r="X48" i="4"/>
  <c r="Z48" i="4"/>
  <c r="V48" i="4"/>
  <c r="W48" i="4" s="1"/>
  <c r="X68" i="4"/>
  <c r="Z68" i="4"/>
  <c r="V68" i="4"/>
  <c r="W68" i="4" s="1"/>
  <c r="X60" i="4"/>
  <c r="Z60" i="4"/>
  <c r="V60" i="4"/>
  <c r="W60" i="4" s="1"/>
  <c r="Z31" i="4"/>
  <c r="X31" i="4"/>
  <c r="V31" i="4"/>
  <c r="W31" i="4" s="1"/>
  <c r="Z76" i="4"/>
  <c r="X76" i="4"/>
  <c r="V76" i="4"/>
  <c r="W76" i="4" s="1"/>
  <c r="X5" i="4"/>
  <c r="Z5" i="4"/>
  <c r="V5" i="4"/>
  <c r="W5" i="4" s="1"/>
  <c r="X69" i="4"/>
  <c r="Z69" i="4"/>
  <c r="V69" i="4"/>
  <c r="W69" i="4" s="1"/>
  <c r="X21" i="4"/>
  <c r="Z21" i="4"/>
  <c r="V21" i="4"/>
  <c r="W21" i="4" s="1"/>
  <c r="X94" i="4"/>
  <c r="Z94" i="4"/>
  <c r="V94" i="4"/>
  <c r="W94" i="4" s="1"/>
  <c r="X20" i="4"/>
  <c r="Z20" i="4"/>
  <c r="V20" i="4"/>
  <c r="W20" i="4" s="1"/>
  <c r="X82" i="4"/>
  <c r="Z82" i="4"/>
  <c r="Z105" i="4"/>
  <c r="X105" i="4"/>
  <c r="X53" i="4"/>
  <c r="Z53" i="4"/>
  <c r="X87" i="4"/>
  <c r="Z87" i="4"/>
  <c r="Z162" i="4"/>
  <c r="X162" i="4"/>
  <c r="Z43" i="4"/>
  <c r="X43" i="4"/>
  <c r="X110" i="4"/>
  <c r="Z110" i="4"/>
  <c r="X36" i="4"/>
  <c r="Z36" i="4"/>
  <c r="X99" i="4"/>
  <c r="Z99" i="4"/>
  <c r="X86" i="4"/>
  <c r="Z86" i="4"/>
  <c r="X135" i="4"/>
  <c r="Z135" i="4"/>
  <c r="V53" i="4"/>
  <c r="W53" i="4" s="1"/>
  <c r="X136" i="4"/>
  <c r="Z136" i="4"/>
  <c r="V87" i="4"/>
  <c r="W87" i="4" s="1"/>
  <c r="X118" i="4"/>
  <c r="Z118" i="4"/>
  <c r="X159" i="4"/>
  <c r="Z159" i="4"/>
  <c r="X37" i="4"/>
  <c r="Z37" i="4"/>
  <c r="Z125" i="4"/>
  <c r="X125" i="4"/>
  <c r="Z166" i="4"/>
  <c r="X166" i="4"/>
  <c r="Z152" i="4"/>
  <c r="X152" i="4"/>
  <c r="X44" i="4"/>
  <c r="Z44" i="4"/>
  <c r="Z19" i="4"/>
  <c r="X19" i="4"/>
  <c r="Z47" i="4"/>
  <c r="X47" i="4"/>
  <c r="X130" i="4"/>
  <c r="Z130" i="4"/>
  <c r="X164" i="4"/>
  <c r="Z164" i="4"/>
  <c r="V110" i="4"/>
  <c r="W110" i="4" s="1"/>
  <c r="X8" i="4"/>
  <c r="Z8" i="4"/>
  <c r="X115" i="4"/>
  <c r="Z115" i="4"/>
  <c r="X41" i="4"/>
  <c r="Z41" i="4"/>
  <c r="X64" i="4"/>
  <c r="Z64" i="4"/>
  <c r="Z15" i="4"/>
  <c r="X15" i="4"/>
  <c r="Z97" i="4"/>
  <c r="X97" i="4"/>
  <c r="X106" i="4"/>
  <c r="Z106" i="4"/>
  <c r="V82" i="4"/>
  <c r="W82" i="4" s="1"/>
  <c r="V36" i="4"/>
  <c r="W36" i="4" s="1"/>
  <c r="V64" i="4"/>
  <c r="W64" i="4" s="1"/>
  <c r="X140" i="4"/>
  <c r="Z140" i="4"/>
  <c r="V162" i="4"/>
  <c r="W162" i="4" s="1"/>
  <c r="V159" i="4"/>
  <c r="W159" i="4" s="1"/>
  <c r="V37" i="4"/>
  <c r="W37" i="4" s="1"/>
  <c r="V15" i="4"/>
  <c r="W15" i="4" s="1"/>
  <c r="Z78" i="4"/>
  <c r="V43" i="4"/>
  <c r="W43" i="4" s="1"/>
  <c r="Z139" i="4"/>
  <c r="X139" i="4"/>
  <c r="Z121" i="4"/>
  <c r="X121" i="4"/>
  <c r="X102" i="4"/>
  <c r="Z102" i="4"/>
  <c r="V97" i="4"/>
  <c r="W97" i="4" s="1"/>
  <c r="Z7" i="4"/>
  <c r="X7" i="4"/>
  <c r="Z113" i="4"/>
  <c r="X113" i="4"/>
  <c r="V44" i="4"/>
  <c r="W44" i="4" s="1"/>
  <c r="V106" i="4"/>
  <c r="W106" i="4" s="1"/>
  <c r="S134" i="4"/>
  <c r="U134" i="4" s="1"/>
  <c r="V130" i="4"/>
  <c r="W130" i="4" s="1"/>
  <c r="V164" i="4"/>
  <c r="W164" i="4" s="1"/>
  <c r="V8" i="4"/>
  <c r="W8" i="4" s="1"/>
  <c r="V115" i="4"/>
  <c r="W115" i="4" s="1"/>
  <c r="X57" i="4"/>
  <c r="Z57" i="4"/>
  <c r="Z161" i="4"/>
  <c r="X161" i="4"/>
  <c r="X107" i="4"/>
  <c r="Z165" i="4"/>
  <c r="X165" i="4"/>
  <c r="X91" i="4"/>
  <c r="Z91" i="4"/>
  <c r="V41" i="4"/>
  <c r="W41" i="4" s="1"/>
  <c r="V91" i="4"/>
  <c r="W91" i="4" s="1"/>
  <c r="V99" i="4"/>
  <c r="W99" i="4" s="1"/>
  <c r="V105" i="4"/>
  <c r="W105" i="4" s="1"/>
  <c r="V135" i="4"/>
  <c r="W135" i="4" s="1"/>
  <c r="V165" i="4"/>
  <c r="W165" i="4" s="1"/>
  <c r="V86" i="4"/>
  <c r="W86" i="4" s="1"/>
  <c r="V136" i="4"/>
  <c r="W136" i="4" s="1"/>
  <c r="V118" i="4"/>
  <c r="W118" i="4" s="1"/>
  <c r="Y132" i="4"/>
  <c r="AA132" i="4" s="1"/>
  <c r="V125" i="4"/>
  <c r="W125" i="4" s="1"/>
  <c r="V166" i="4"/>
  <c r="W166" i="4" s="1"/>
  <c r="V152" i="4"/>
  <c r="W152" i="4" s="1"/>
  <c r="V19" i="4"/>
  <c r="W19" i="4" s="1"/>
  <c r="V47" i="4"/>
  <c r="W47" i="4" s="1"/>
  <c r="V6" i="4" l="1"/>
  <c r="W6" i="4" s="1"/>
  <c r="V61" i="4"/>
  <c r="W61" i="4" s="1"/>
  <c r="Z61" i="4"/>
  <c r="Z46" i="4"/>
  <c r="X46" i="4"/>
  <c r="Y46" i="4" s="1"/>
  <c r="AA150" i="4"/>
  <c r="AD150" i="4" s="1"/>
  <c r="Y52" i="4"/>
  <c r="AA52" i="4" s="1"/>
  <c r="Y117" i="4"/>
  <c r="AA117" i="4" s="1"/>
  <c r="AB137" i="4"/>
  <c r="X22" i="4"/>
  <c r="Z22" i="4"/>
  <c r="V22" i="4"/>
  <c r="W22" i="4" s="1"/>
  <c r="V38" i="4"/>
  <c r="W38" i="4" s="1"/>
  <c r="Z38" i="4"/>
  <c r="X38" i="4"/>
  <c r="Z14" i="4"/>
  <c r="X14" i="4"/>
  <c r="V14" i="4"/>
  <c r="W14" i="4" s="1"/>
  <c r="Y106" i="4"/>
  <c r="AA106" i="4" s="1"/>
  <c r="Y5" i="4"/>
  <c r="AA5" i="4" s="1"/>
  <c r="Y84" i="4"/>
  <c r="AA84" i="4" s="1"/>
  <c r="Y54" i="4"/>
  <c r="AA54" i="4" s="1"/>
  <c r="Y27" i="4"/>
  <c r="AA27" i="4" s="1"/>
  <c r="Y55" i="4"/>
  <c r="AA55" i="4" s="1"/>
  <c r="Y47" i="4"/>
  <c r="AA47" i="4" s="1"/>
  <c r="Y125" i="4"/>
  <c r="AA125" i="4" s="1"/>
  <c r="Y135" i="4"/>
  <c r="AA135" i="4" s="1"/>
  <c r="Y164" i="4"/>
  <c r="AA164" i="4" s="1"/>
  <c r="Y44" i="4"/>
  <c r="AA44" i="4" s="1"/>
  <c r="Y37" i="4"/>
  <c r="AA37" i="4" s="1"/>
  <c r="Y69" i="4"/>
  <c r="AA69" i="4" s="1"/>
  <c r="Y60" i="4"/>
  <c r="AA60" i="4" s="1"/>
  <c r="Y17" i="4"/>
  <c r="AA17" i="4" s="1"/>
  <c r="Y122" i="4"/>
  <c r="AA122" i="4" s="1"/>
  <c r="Y155" i="4"/>
  <c r="AA155" i="4" s="1"/>
  <c r="Y107" i="4"/>
  <c r="Y161" i="4"/>
  <c r="AA161" i="4" s="1"/>
  <c r="Y103" i="4"/>
  <c r="AA103" i="4" s="1"/>
  <c r="Y33" i="4"/>
  <c r="AA33" i="4" s="1"/>
  <c r="Y138" i="4"/>
  <c r="AA138" i="4" s="1"/>
  <c r="Y89" i="4"/>
  <c r="AA89" i="4" s="1"/>
  <c r="Y36" i="4"/>
  <c r="AA36" i="4" s="1"/>
  <c r="Y20" i="4"/>
  <c r="AA20" i="4" s="1"/>
  <c r="Y68" i="4"/>
  <c r="AA68" i="4" s="1"/>
  <c r="Y73" i="4"/>
  <c r="AA73" i="4" s="1"/>
  <c r="Y90" i="4"/>
  <c r="AA90" i="4" s="1"/>
  <c r="Y19" i="4"/>
  <c r="AA19" i="4" s="1"/>
  <c r="Y105" i="4"/>
  <c r="AA105" i="4" s="1"/>
  <c r="Y43" i="4"/>
  <c r="AA43" i="4" s="1"/>
  <c r="Y159" i="4"/>
  <c r="AA159" i="4" s="1"/>
  <c r="Y64" i="4"/>
  <c r="AA64" i="4" s="1"/>
  <c r="Y53" i="4"/>
  <c r="AA53" i="4" s="1"/>
  <c r="Y21" i="4"/>
  <c r="AA21" i="4" s="1"/>
  <c r="Y31" i="4"/>
  <c r="AA31" i="4" s="1"/>
  <c r="Y24" i="4"/>
  <c r="AA24" i="4" s="1"/>
  <c r="Y123" i="4"/>
  <c r="AA123" i="4" s="1"/>
  <c r="Y160" i="4"/>
  <c r="AA160" i="4" s="1"/>
  <c r="Y7" i="4"/>
  <c r="AA7" i="4" s="1"/>
  <c r="Y57" i="4"/>
  <c r="AA57" i="4" s="1"/>
  <c r="Y30" i="4"/>
  <c r="AA30" i="4" s="1"/>
  <c r="Y9" i="4"/>
  <c r="AA9" i="4" s="1"/>
  <c r="Y91" i="4"/>
  <c r="AA91" i="4" s="1"/>
  <c r="Y15" i="4"/>
  <c r="AA15" i="4" s="1"/>
  <c r="Y71" i="4"/>
  <c r="AA71" i="4" s="1"/>
  <c r="Y61" i="4"/>
  <c r="AA61" i="4" s="1"/>
  <c r="Y152" i="4"/>
  <c r="AA152" i="4" s="1"/>
  <c r="Y118" i="4"/>
  <c r="AA118" i="4" s="1"/>
  <c r="Y165" i="4"/>
  <c r="AA165" i="4" s="1"/>
  <c r="Y115" i="4"/>
  <c r="AA115" i="4" s="1"/>
  <c r="Y97" i="4"/>
  <c r="AA97" i="4" s="1"/>
  <c r="Y162" i="4"/>
  <c r="AA162" i="4" s="1"/>
  <c r="Y87" i="4"/>
  <c r="AA87" i="4" s="1"/>
  <c r="Y94" i="4"/>
  <c r="AA94" i="4" s="1"/>
  <c r="Y76" i="4"/>
  <c r="AA76" i="4" s="1"/>
  <c r="Y48" i="4"/>
  <c r="AA48" i="4" s="1"/>
  <c r="Y25" i="4"/>
  <c r="AA25" i="4" s="1"/>
  <c r="Y131" i="4"/>
  <c r="AA131" i="4" s="1"/>
  <c r="Y72" i="4"/>
  <c r="AA72" i="4" s="1"/>
  <c r="Y65" i="4"/>
  <c r="AA65" i="4" s="1"/>
  <c r="Y102" i="4"/>
  <c r="AA102" i="4" s="1"/>
  <c r="Y113" i="4"/>
  <c r="AA113" i="4" s="1"/>
  <c r="Y140" i="4"/>
  <c r="AA140" i="4" s="1"/>
  <c r="Y6" i="4"/>
  <c r="AA6" i="4" s="1"/>
  <c r="Y10" i="4"/>
  <c r="AA10" i="4" s="1"/>
  <c r="Y92" i="4"/>
  <c r="AA92" i="4" s="1"/>
  <c r="Y34" i="4"/>
  <c r="AA34" i="4" s="1"/>
  <c r="Y39" i="4"/>
  <c r="AA39" i="4" s="1"/>
  <c r="Y96" i="4"/>
  <c r="AA96" i="4" s="1"/>
  <c r="Z50" i="4"/>
  <c r="X50" i="4"/>
  <c r="V50" i="4"/>
  <c r="W50" i="4" s="1"/>
  <c r="Z58" i="4"/>
  <c r="X58" i="4"/>
  <c r="V58" i="4"/>
  <c r="W58" i="4" s="1"/>
  <c r="AF137" i="4"/>
  <c r="AD137" i="4"/>
  <c r="V108" i="4"/>
  <c r="W108" i="4" s="1"/>
  <c r="AD145" i="4"/>
  <c r="AB145" i="4"/>
  <c r="AF145" i="4"/>
  <c r="Z42" i="4"/>
  <c r="V42" i="4"/>
  <c r="W42" i="4" s="1"/>
  <c r="X42" i="4"/>
  <c r="Z100" i="4"/>
  <c r="V100" i="4"/>
  <c r="W100" i="4" s="1"/>
  <c r="X100" i="4"/>
  <c r="Y32" i="4"/>
  <c r="AA32" i="4" s="1"/>
  <c r="Y144" i="4"/>
  <c r="AA144" i="4" s="1"/>
  <c r="Y139" i="4"/>
  <c r="AA139" i="4" s="1"/>
  <c r="Y130" i="4"/>
  <c r="AA130" i="4" s="1"/>
  <c r="Y82" i="4"/>
  <c r="AA82" i="4" s="1"/>
  <c r="Y158" i="4"/>
  <c r="AA158" i="4" s="1"/>
  <c r="Y99" i="4"/>
  <c r="AA99" i="4" s="1"/>
  <c r="Y86" i="4"/>
  <c r="AA86" i="4" s="1"/>
  <c r="Y13" i="4"/>
  <c r="AA13" i="4" s="1"/>
  <c r="Y166" i="4"/>
  <c r="AA166" i="4" s="1"/>
  <c r="Y8" i="4"/>
  <c r="AA8" i="4" s="1"/>
  <c r="Y49" i="4"/>
  <c r="AA49" i="4" s="1"/>
  <c r="Z109" i="4"/>
  <c r="X66" i="4"/>
  <c r="V66" i="4"/>
  <c r="W66" i="4" s="1"/>
  <c r="X77" i="4"/>
  <c r="Z16" i="4"/>
  <c r="X78" i="4"/>
  <c r="Z126" i="4"/>
  <c r="Z77" i="4"/>
  <c r="X16" i="4"/>
  <c r="X126" i="4"/>
  <c r="X109" i="4"/>
  <c r="Z12" i="4"/>
  <c r="Z149" i="4"/>
  <c r="X12" i="4"/>
  <c r="X149" i="4"/>
  <c r="AB143" i="4"/>
  <c r="AB154" i="4"/>
  <c r="Z107" i="4"/>
  <c r="AF88" i="4"/>
  <c r="AB88" i="4"/>
  <c r="AD88" i="4"/>
  <c r="AD142" i="4"/>
  <c r="AF142" i="4"/>
  <c r="AB142" i="4"/>
  <c r="Y127" i="4"/>
  <c r="AA127" i="4" s="1"/>
  <c r="AB85" i="4"/>
  <c r="V114" i="4"/>
  <c r="W114" i="4" s="1"/>
  <c r="Y136" i="4"/>
  <c r="AA136" i="4" s="1"/>
  <c r="AB132" i="4"/>
  <c r="Y41" i="4"/>
  <c r="AA41" i="4" s="1"/>
  <c r="Y111" i="4"/>
  <c r="AA111" i="4" s="1"/>
  <c r="Y110" i="4"/>
  <c r="AA110" i="4" s="1"/>
  <c r="AB62" i="4"/>
  <c r="Y121" i="4"/>
  <c r="AA121" i="4" s="1"/>
  <c r="AB116" i="4"/>
  <c r="AB29" i="4"/>
  <c r="V79" i="4"/>
  <c r="W79" i="4" s="1"/>
  <c r="Z79" i="4"/>
  <c r="X79" i="4"/>
  <c r="Z74" i="4"/>
  <c r="X74" i="4"/>
  <c r="V74" i="4"/>
  <c r="W74" i="4" s="1"/>
  <c r="Z112" i="4"/>
  <c r="X112" i="4"/>
  <c r="V112" i="4"/>
  <c r="W112" i="4" s="1"/>
  <c r="Z95" i="4"/>
  <c r="V95" i="4"/>
  <c r="W95" i="4" s="1"/>
  <c r="X95" i="4"/>
  <c r="Z70" i="4"/>
  <c r="V70" i="4"/>
  <c r="W70" i="4" s="1"/>
  <c r="X70" i="4"/>
  <c r="Z45" i="4"/>
  <c r="X45" i="4"/>
  <c r="V45" i="4"/>
  <c r="W45" i="4" s="1"/>
  <c r="X83" i="4"/>
  <c r="Z83" i="4"/>
  <c r="V83" i="4"/>
  <c r="W83" i="4" s="1"/>
  <c r="Z11" i="4"/>
  <c r="X11" i="4"/>
  <c r="V11" i="4"/>
  <c r="W11" i="4" s="1"/>
  <c r="Z51" i="4"/>
  <c r="X51" i="4"/>
  <c r="V51" i="4"/>
  <c r="W51" i="4" s="1"/>
  <c r="AF141" i="4"/>
  <c r="AD141" i="4"/>
  <c r="AB141" i="4"/>
  <c r="X40" i="4"/>
  <c r="Z40" i="4"/>
  <c r="V40" i="4"/>
  <c r="W40" i="4" s="1"/>
  <c r="Z59" i="4"/>
  <c r="X59" i="4"/>
  <c r="V59" i="4"/>
  <c r="W59" i="4" s="1"/>
  <c r="Z147" i="4"/>
  <c r="X147" i="4"/>
  <c r="V147" i="4"/>
  <c r="W147" i="4" s="1"/>
  <c r="X134" i="4"/>
  <c r="Z134" i="4"/>
  <c r="V134" i="4"/>
  <c r="W134" i="4" s="1"/>
  <c r="AB150" i="4"/>
  <c r="AD128" i="4"/>
  <c r="AF128" i="4"/>
  <c r="AB128" i="4"/>
  <c r="Z81" i="4"/>
  <c r="X81" i="4"/>
  <c r="V81" i="4"/>
  <c r="W81" i="4" s="1"/>
  <c r="AF18" i="4"/>
  <c r="AD18" i="4"/>
  <c r="AB18" i="4"/>
  <c r="X163" i="4"/>
  <c r="Z163" i="4"/>
  <c r="V163" i="4"/>
  <c r="W163" i="4" s="1"/>
  <c r="Z93" i="4"/>
  <c r="X93" i="4"/>
  <c r="V93" i="4"/>
  <c r="W93" i="4" s="1"/>
  <c r="Z23" i="4"/>
  <c r="X23" i="4"/>
  <c r="V23" i="4"/>
  <c r="W23" i="4" s="1"/>
  <c r="AD156" i="4"/>
  <c r="AF156" i="4"/>
  <c r="AB156" i="4"/>
  <c r="Z151" i="4"/>
  <c r="X151" i="4"/>
  <c r="V151" i="4"/>
  <c r="W151" i="4" s="1"/>
  <c r="Z101" i="4"/>
  <c r="X101" i="4"/>
  <c r="V101" i="4"/>
  <c r="W101" i="4" s="1"/>
  <c r="AD80" i="4"/>
  <c r="AF80" i="4"/>
  <c r="AB80" i="4"/>
  <c r="X153" i="4"/>
  <c r="Z153" i="4"/>
  <c r="V153" i="4"/>
  <c r="W153" i="4" s="1"/>
  <c r="AF148" i="4"/>
  <c r="AD148" i="4"/>
  <c r="AB148" i="4"/>
  <c r="Z75" i="4"/>
  <c r="X75" i="4"/>
  <c r="V75" i="4"/>
  <c r="W75" i="4" s="1"/>
  <c r="Z35" i="4"/>
  <c r="X35" i="4"/>
  <c r="Z129" i="4"/>
  <c r="X129" i="4"/>
  <c r="AD104" i="4"/>
  <c r="AF104" i="4"/>
  <c r="AF98" i="4"/>
  <c r="AD98" i="4"/>
  <c r="AB98" i="4"/>
  <c r="AF119" i="4"/>
  <c r="AD119" i="4"/>
  <c r="X56" i="4"/>
  <c r="Z56" i="4"/>
  <c r="Z63" i="4"/>
  <c r="X63" i="4"/>
  <c r="Z157" i="4"/>
  <c r="X157" i="4"/>
  <c r="X28" i="4"/>
  <c r="Z28" i="4"/>
  <c r="AD120" i="4"/>
  <c r="AF120" i="4"/>
  <c r="Z133" i="4"/>
  <c r="X133" i="4"/>
  <c r="Z67" i="4"/>
  <c r="X67" i="4"/>
  <c r="AD26" i="4"/>
  <c r="AF26" i="4"/>
  <c r="AB26" i="4"/>
  <c r="V28" i="4"/>
  <c r="W28" i="4" s="1"/>
  <c r="V35" i="4"/>
  <c r="W35" i="4" s="1"/>
  <c r="V129" i="4"/>
  <c r="W129" i="4" s="1"/>
  <c r="AB104" i="4"/>
  <c r="AB120" i="4"/>
  <c r="V133" i="4"/>
  <c r="W133" i="4" s="1"/>
  <c r="V67" i="4"/>
  <c r="W67" i="4" s="1"/>
  <c r="AD62" i="4"/>
  <c r="AF62" i="4"/>
  <c r="AD116" i="4"/>
  <c r="AF116" i="4"/>
  <c r="AD124" i="4"/>
  <c r="AF124" i="4"/>
  <c r="AB124" i="4"/>
  <c r="AD146" i="4"/>
  <c r="AF146" i="4"/>
  <c r="AD132" i="4"/>
  <c r="AF132" i="4"/>
  <c r="AD85" i="4"/>
  <c r="AF85" i="4"/>
  <c r="AD143" i="4"/>
  <c r="AF143" i="4"/>
  <c r="AB119" i="4"/>
  <c r="V56" i="4"/>
  <c r="W56" i="4" s="1"/>
  <c r="AF29" i="4"/>
  <c r="AD29" i="4"/>
  <c r="V63" i="4"/>
  <c r="W63" i="4" s="1"/>
  <c r="V157" i="4"/>
  <c r="W157" i="4" s="1"/>
  <c r="AB146" i="4"/>
  <c r="AA46" i="4" l="1"/>
  <c r="AC120" i="4"/>
  <c r="AC104" i="4"/>
  <c r="AC26" i="4"/>
  <c r="AE26" i="4" s="1"/>
  <c r="AG26" i="4" s="1"/>
  <c r="AC128" i="4"/>
  <c r="AE128" i="4" s="1"/>
  <c r="AG128" i="4" s="1"/>
  <c r="AC141" i="4"/>
  <c r="AC85" i="4"/>
  <c r="AC98" i="4"/>
  <c r="AE98" i="4" s="1"/>
  <c r="AG98" i="4" s="1"/>
  <c r="AC150" i="4"/>
  <c r="AE150" i="4" s="1"/>
  <c r="AC119" i="4"/>
  <c r="AC80" i="4"/>
  <c r="AE80" i="4" s="1"/>
  <c r="AG80" i="4" s="1"/>
  <c r="AC62" i="4"/>
  <c r="AE62" i="4" s="1"/>
  <c r="AG62" i="4" s="1"/>
  <c r="AC132" i="4"/>
  <c r="AE132" i="4" s="1"/>
  <c r="AG132" i="4" s="1"/>
  <c r="AC154" i="4"/>
  <c r="AC145" i="4"/>
  <c r="AE145" i="4" s="1"/>
  <c r="AG145" i="4" s="1"/>
  <c r="AC146" i="4"/>
  <c r="AE146" i="4" s="1"/>
  <c r="AG146" i="4" s="1"/>
  <c r="AC148" i="4"/>
  <c r="AE148" i="4" s="1"/>
  <c r="AG148" i="4" s="1"/>
  <c r="AC116" i="4"/>
  <c r="AC137" i="4"/>
  <c r="AC124" i="4"/>
  <c r="AE124" i="4" s="1"/>
  <c r="AG124" i="4" s="1"/>
  <c r="AC156" i="4"/>
  <c r="AE156" i="4" s="1"/>
  <c r="AG156" i="4" s="1"/>
  <c r="AC18" i="4"/>
  <c r="AC29" i="4"/>
  <c r="AE29" i="4" s="1"/>
  <c r="AG29" i="4" s="1"/>
  <c r="AC142" i="4"/>
  <c r="AE142" i="4" s="1"/>
  <c r="AG142" i="4" s="1"/>
  <c r="AC88" i="4"/>
  <c r="AE88" i="4" s="1"/>
  <c r="AG88" i="4" s="1"/>
  <c r="AC143" i="4"/>
  <c r="AA107" i="4"/>
  <c r="AF107" i="4" s="1"/>
  <c r="AE18" i="4"/>
  <c r="AG18" i="4" s="1"/>
  <c r="AE104" i="4"/>
  <c r="AG104" i="4" s="1"/>
  <c r="AE85" i="4"/>
  <c r="AG85" i="4" s="1"/>
  <c r="AB52" i="4"/>
  <c r="AF150" i="4"/>
  <c r="AD117" i="4"/>
  <c r="AD52" i="4"/>
  <c r="AB55" i="4"/>
  <c r="AD138" i="4"/>
  <c r="AB138" i="4"/>
  <c r="AF52" i="4"/>
  <c r="Y77" i="4"/>
  <c r="AE137" i="4"/>
  <c r="AG137" i="4" s="1"/>
  <c r="AB39" i="4"/>
  <c r="AD39" i="4"/>
  <c r="AF46" i="4"/>
  <c r="AB46" i="4"/>
  <c r="AF92" i="4"/>
  <c r="AB92" i="4"/>
  <c r="AF103" i="4"/>
  <c r="AD103" i="4"/>
  <c r="AD89" i="4"/>
  <c r="AB89" i="4"/>
  <c r="AF89" i="4"/>
  <c r="AB117" i="4"/>
  <c r="AF117" i="4"/>
  <c r="Y12" i="4"/>
  <c r="AA12" i="4" s="1"/>
  <c r="AD55" i="4"/>
  <c r="AF27" i="4"/>
  <c r="AB27" i="4"/>
  <c r="AD27" i="4"/>
  <c r="AF10" i="4"/>
  <c r="AB10" i="4"/>
  <c r="AD10" i="4"/>
  <c r="AD61" i="4"/>
  <c r="AB61" i="4"/>
  <c r="AF61" i="4"/>
  <c r="AF34" i="4"/>
  <c r="AB34" i="4"/>
  <c r="AD34" i="4"/>
  <c r="AB84" i="4"/>
  <c r="AD84" i="4"/>
  <c r="AF84" i="4"/>
  <c r="AF9" i="4"/>
  <c r="AD9" i="4"/>
  <c r="AB9" i="4"/>
  <c r="AF96" i="4"/>
  <c r="AD96" i="4"/>
  <c r="AB96" i="4"/>
  <c r="AF33" i="4"/>
  <c r="AD33" i="4"/>
  <c r="AB33" i="4"/>
  <c r="Y129" i="4"/>
  <c r="AA129" i="4" s="1"/>
  <c r="Y51" i="4"/>
  <c r="AA51" i="4" s="1"/>
  <c r="Y74" i="4"/>
  <c r="AA74" i="4" s="1"/>
  <c r="Y66" i="4"/>
  <c r="AA66" i="4" s="1"/>
  <c r="AE119" i="4"/>
  <c r="AG119" i="4" s="1"/>
  <c r="Y35" i="4"/>
  <c r="AA35" i="4" s="1"/>
  <c r="Y75" i="4"/>
  <c r="AA75" i="4" s="1"/>
  <c r="AF55" i="4"/>
  <c r="AD46" i="4"/>
  <c r="Y134" i="4"/>
  <c r="AA134" i="4" s="1"/>
  <c r="AD92" i="4"/>
  <c r="AF138" i="4"/>
  <c r="Y83" i="4"/>
  <c r="AA83" i="4" s="1"/>
  <c r="AB30" i="4"/>
  <c r="Y100" i="4"/>
  <c r="AA100" i="4" s="1"/>
  <c r="Y22" i="4"/>
  <c r="AA22" i="4" s="1"/>
  <c r="AE120" i="4"/>
  <c r="AG120" i="4" s="1"/>
  <c r="AB103" i="4"/>
  <c r="Y153" i="4"/>
  <c r="AA153" i="4" s="1"/>
  <c r="Y59" i="4"/>
  <c r="AA59" i="4" s="1"/>
  <c r="Y58" i="4"/>
  <c r="AA58" i="4" s="1"/>
  <c r="Y50" i="4"/>
  <c r="AA50" i="4" s="1"/>
  <c r="Y101" i="4"/>
  <c r="AA101" i="4" s="1"/>
  <c r="Y45" i="4"/>
  <c r="AA45" i="4" s="1"/>
  <c r="AE116" i="4"/>
  <c r="AG116" i="4" s="1"/>
  <c r="Y42" i="4"/>
  <c r="AA42" i="4" s="1"/>
  <c r="Y38" i="4"/>
  <c r="AA38" i="4" s="1"/>
  <c r="Y157" i="4"/>
  <c r="AA157" i="4" s="1"/>
  <c r="AF39" i="4"/>
  <c r="Y67" i="4"/>
  <c r="AA67" i="4" s="1"/>
  <c r="Y93" i="4"/>
  <c r="AA93" i="4" s="1"/>
  <c r="Y40" i="4"/>
  <c r="AA40" i="4" s="1"/>
  <c r="Y11" i="4"/>
  <c r="AA11" i="4" s="1"/>
  <c r="Y14" i="4"/>
  <c r="AA14" i="4" s="1"/>
  <c r="AD54" i="4"/>
  <c r="AF54" i="4"/>
  <c r="AB54" i="4"/>
  <c r="AF140" i="4"/>
  <c r="AD6" i="4"/>
  <c r="AB6" i="4"/>
  <c r="Y126" i="4"/>
  <c r="AA126" i="4" s="1"/>
  <c r="AD30" i="4"/>
  <c r="X108" i="4"/>
  <c r="Z108" i="4"/>
  <c r="Y56" i="4"/>
  <c r="AA56" i="4" s="1"/>
  <c r="AB140" i="4"/>
  <c r="AF6" i="4"/>
  <c r="AF30" i="4"/>
  <c r="Y147" i="4"/>
  <c r="AA147" i="4" s="1"/>
  <c r="Y133" i="4"/>
  <c r="AA133" i="4" s="1"/>
  <c r="AD140" i="4"/>
  <c r="Y151" i="4"/>
  <c r="AA151" i="4" s="1"/>
  <c r="Y70" i="4"/>
  <c r="AA70" i="4" s="1"/>
  <c r="Y16" i="4"/>
  <c r="AA16" i="4" s="1"/>
  <c r="Y109" i="4"/>
  <c r="AA109" i="4" s="1"/>
  <c r="Y149" i="4"/>
  <c r="AA149" i="4" s="1"/>
  <c r="AD71" i="4"/>
  <c r="X114" i="4"/>
  <c r="Y78" i="4"/>
  <c r="AA78" i="4" s="1"/>
  <c r="Z114" i="4"/>
  <c r="AF71" i="4"/>
  <c r="AB71" i="4"/>
  <c r="AD154" i="4"/>
  <c r="AB47" i="4"/>
  <c r="AF154" i="4"/>
  <c r="AB121" i="4"/>
  <c r="AD121" i="4"/>
  <c r="AF121" i="4"/>
  <c r="AF155" i="4"/>
  <c r="AB155" i="4"/>
  <c r="AB102" i="4"/>
  <c r="AF102" i="4"/>
  <c r="AD102" i="4"/>
  <c r="Y81" i="4"/>
  <c r="AA81" i="4" s="1"/>
  <c r="AE141" i="4"/>
  <c r="AG141" i="4" s="1"/>
  <c r="Y95" i="4"/>
  <c r="AA95" i="4" s="1"/>
  <c r="AB165" i="4"/>
  <c r="Y163" i="4"/>
  <c r="AA163" i="4" s="1"/>
  <c r="AB123" i="4"/>
  <c r="Y63" i="4"/>
  <c r="AA63" i="4" s="1"/>
  <c r="AB144" i="4"/>
  <c r="Y112" i="4"/>
  <c r="AA112" i="4" s="1"/>
  <c r="Y79" i="4"/>
  <c r="AA79" i="4" s="1"/>
  <c r="AB106" i="4"/>
  <c r="AB94" i="4"/>
  <c r="Y28" i="4"/>
  <c r="AA28" i="4" s="1"/>
  <c r="AB20" i="4"/>
  <c r="Y23" i="4"/>
  <c r="AA23" i="4" s="1"/>
  <c r="AB69" i="4"/>
  <c r="AB19" i="4"/>
  <c r="AF49" i="4"/>
  <c r="AD49" i="4"/>
  <c r="AB49" i="4"/>
  <c r="AF13" i="4"/>
  <c r="AD13" i="4"/>
  <c r="AB13" i="4"/>
  <c r="AD155" i="4"/>
  <c r="AD65" i="4"/>
  <c r="AB65" i="4"/>
  <c r="AF65" i="4"/>
  <c r="AD97" i="4"/>
  <c r="AF97" i="4"/>
  <c r="AB97" i="4"/>
  <c r="AF91" i="4"/>
  <c r="AD91" i="4"/>
  <c r="AB91" i="4"/>
  <c r="AF111" i="4"/>
  <c r="AD111" i="4"/>
  <c r="AB111" i="4"/>
  <c r="AD43" i="4"/>
  <c r="AF43" i="4"/>
  <c r="AB43" i="4"/>
  <c r="AF8" i="4"/>
  <c r="AD8" i="4"/>
  <c r="AB8" i="4"/>
  <c r="AF24" i="4"/>
  <c r="AD24" i="4"/>
  <c r="AB24" i="4"/>
  <c r="AD31" i="4"/>
  <c r="AF31" i="4"/>
  <c r="AB31" i="4"/>
  <c r="AD162" i="4"/>
  <c r="AF162" i="4"/>
  <c r="AB162" i="4"/>
  <c r="AF135" i="4"/>
  <c r="AD135" i="4"/>
  <c r="AB135" i="4"/>
  <c r="AF122" i="4"/>
  <c r="AD122" i="4"/>
  <c r="AB122" i="4"/>
  <c r="AF82" i="4"/>
  <c r="AD82" i="4"/>
  <c r="AB82" i="4"/>
  <c r="AF44" i="4"/>
  <c r="AD44" i="4"/>
  <c r="AB44" i="4"/>
  <c r="AF99" i="4"/>
  <c r="AD99" i="4"/>
  <c r="AB99" i="4"/>
  <c r="AD105" i="4"/>
  <c r="AF105" i="4"/>
  <c r="AB105" i="4"/>
  <c r="AF164" i="4"/>
  <c r="AD164" i="4"/>
  <c r="AB164" i="4"/>
  <c r="AF160" i="4"/>
  <c r="AD160" i="4"/>
  <c r="AB160" i="4"/>
  <c r="AF130" i="4"/>
  <c r="AD130" i="4"/>
  <c r="AB130" i="4"/>
  <c r="AF17" i="4"/>
  <c r="AD17" i="4"/>
  <c r="AB17" i="4"/>
  <c r="AF110" i="4"/>
  <c r="AD110" i="4"/>
  <c r="AB110" i="4"/>
  <c r="AF131" i="4"/>
  <c r="AD131" i="4"/>
  <c r="AB131" i="4"/>
  <c r="AF86" i="4"/>
  <c r="AD86" i="4"/>
  <c r="AB86" i="4"/>
  <c r="AD152" i="4"/>
  <c r="AF152" i="4"/>
  <c r="AB152" i="4"/>
  <c r="AF5" i="4"/>
  <c r="AD5" i="4"/>
  <c r="AB5" i="4"/>
  <c r="AF118" i="4"/>
  <c r="AD118" i="4"/>
  <c r="AB118" i="4"/>
  <c r="AF90" i="4"/>
  <c r="AD90" i="4"/>
  <c r="AB90" i="4"/>
  <c r="AD76" i="4"/>
  <c r="AF76" i="4"/>
  <c r="AB76" i="4"/>
  <c r="AF68" i="4"/>
  <c r="AD68" i="4"/>
  <c r="AB68" i="4"/>
  <c r="AF127" i="4"/>
  <c r="AD127" i="4"/>
  <c r="AB127" i="4"/>
  <c r="AD158" i="4"/>
  <c r="AF158" i="4"/>
  <c r="AB158" i="4"/>
  <c r="AF87" i="4"/>
  <c r="AD87" i="4"/>
  <c r="AB87" i="4"/>
  <c r="AF115" i="4"/>
  <c r="AD115" i="4"/>
  <c r="AB115" i="4"/>
  <c r="AF136" i="4"/>
  <c r="AD136" i="4"/>
  <c r="AB136" i="4"/>
  <c r="AF25" i="4"/>
  <c r="AD25" i="4"/>
  <c r="AB25" i="4"/>
  <c r="AF64" i="4"/>
  <c r="AD64" i="4"/>
  <c r="AB64" i="4"/>
  <c r="AD166" i="4"/>
  <c r="AF166" i="4"/>
  <c r="AB166" i="4"/>
  <c r="AF41" i="4"/>
  <c r="AD41" i="4"/>
  <c r="AB41" i="4"/>
  <c r="AF72" i="4"/>
  <c r="AD72" i="4"/>
  <c r="AB72" i="4"/>
  <c r="AF32" i="4"/>
  <c r="AD32" i="4"/>
  <c r="AB32" i="4"/>
  <c r="AF36" i="4"/>
  <c r="AD36" i="4"/>
  <c r="AB36" i="4"/>
  <c r="AF21" i="4"/>
  <c r="AD21" i="4"/>
  <c r="AB21" i="4"/>
  <c r="AF37" i="4"/>
  <c r="AD37" i="4"/>
  <c r="AB37" i="4"/>
  <c r="AD139" i="4"/>
  <c r="AF139" i="4"/>
  <c r="AB139" i="4"/>
  <c r="AD125" i="4"/>
  <c r="AF125" i="4"/>
  <c r="AF53" i="4"/>
  <c r="AD53" i="4"/>
  <c r="AF57" i="4"/>
  <c r="AD57" i="4"/>
  <c r="AB57" i="4"/>
  <c r="AD113" i="4"/>
  <c r="AF113" i="4"/>
  <c r="AB113" i="4"/>
  <c r="AD7" i="4"/>
  <c r="AF7" i="4"/>
  <c r="AB7" i="4"/>
  <c r="AE143" i="4"/>
  <c r="AG143" i="4" s="1"/>
  <c r="AD15" i="4"/>
  <c r="AF15" i="4"/>
  <c r="AF144" i="4"/>
  <c r="AD144" i="4"/>
  <c r="AF94" i="4"/>
  <c r="AD94" i="4"/>
  <c r="AF106" i="4"/>
  <c r="AD106" i="4"/>
  <c r="AF20" i="4"/>
  <c r="AD20" i="4"/>
  <c r="AF159" i="4"/>
  <c r="AD159" i="4"/>
  <c r="AF73" i="4"/>
  <c r="AD73" i="4"/>
  <c r="AF48" i="4"/>
  <c r="AD48" i="4"/>
  <c r="AF60" i="4"/>
  <c r="AD60" i="4"/>
  <c r="AD19" i="4"/>
  <c r="AF19" i="4"/>
  <c r="AB53" i="4"/>
  <c r="AD47" i="4"/>
  <c r="AF47" i="4"/>
  <c r="AD161" i="4"/>
  <c r="AF161" i="4"/>
  <c r="AB161" i="4"/>
  <c r="AF123" i="4"/>
  <c r="AD123" i="4"/>
  <c r="AF69" i="4"/>
  <c r="AD69" i="4"/>
  <c r="AB15" i="4"/>
  <c r="AD165" i="4"/>
  <c r="AF165" i="4"/>
  <c r="AB125" i="4"/>
  <c r="AB159" i="4"/>
  <c r="AB73" i="4"/>
  <c r="AB48" i="4"/>
  <c r="AB60" i="4"/>
  <c r="AB107" i="4" l="1"/>
  <c r="AG150" i="4"/>
  <c r="AC161" i="4"/>
  <c r="AC76" i="4"/>
  <c r="AE76" i="4" s="1"/>
  <c r="AG76" i="4" s="1"/>
  <c r="AC152" i="4"/>
  <c r="AC24" i="4"/>
  <c r="AC91" i="4"/>
  <c r="AE91" i="4" s="1"/>
  <c r="AG91" i="4" s="1"/>
  <c r="AC19" i="4"/>
  <c r="AE19" i="4" s="1"/>
  <c r="AG19" i="4" s="1"/>
  <c r="AC140" i="4"/>
  <c r="AC10" i="4"/>
  <c r="AE10" i="4" s="1"/>
  <c r="AG10" i="4" s="1"/>
  <c r="AC73" i="4"/>
  <c r="AC107" i="4"/>
  <c r="AC53" i="4"/>
  <c r="AC57" i="4"/>
  <c r="AE57" i="4" s="1"/>
  <c r="AG57" i="4" s="1"/>
  <c r="AC36" i="4"/>
  <c r="AC166" i="4"/>
  <c r="AE166" i="4" s="1"/>
  <c r="AG166" i="4" s="1"/>
  <c r="AC115" i="4"/>
  <c r="AC68" i="4"/>
  <c r="AC5" i="4"/>
  <c r="AE5" i="4" s="1"/>
  <c r="AG5" i="4" s="1"/>
  <c r="AC110" i="4"/>
  <c r="AE110" i="4" s="1"/>
  <c r="AG110" i="4" s="1"/>
  <c r="AC164" i="4"/>
  <c r="AC82" i="4"/>
  <c r="AE82" i="4" s="1"/>
  <c r="AG82" i="4" s="1"/>
  <c r="AC31" i="4"/>
  <c r="AE31" i="4" s="1"/>
  <c r="AG31" i="4" s="1"/>
  <c r="AC111" i="4"/>
  <c r="AE111" i="4" s="1"/>
  <c r="AG111" i="4" s="1"/>
  <c r="AC49" i="4"/>
  <c r="AC69" i="4"/>
  <c r="AE69" i="4" s="1"/>
  <c r="AG69" i="4" s="1"/>
  <c r="AC94" i="4"/>
  <c r="AE94" i="4" s="1"/>
  <c r="AG94" i="4" s="1"/>
  <c r="AC144" i="4"/>
  <c r="AE144" i="4" s="1"/>
  <c r="AG144" i="4" s="1"/>
  <c r="AC165" i="4"/>
  <c r="AC54" i="4"/>
  <c r="AE54" i="4" s="1"/>
  <c r="AG54" i="4" s="1"/>
  <c r="AC33" i="4"/>
  <c r="AE33" i="4" s="1"/>
  <c r="AG33" i="4" s="1"/>
  <c r="AC61" i="4"/>
  <c r="AE61" i="4" s="1"/>
  <c r="AG61" i="4" s="1"/>
  <c r="AC55" i="4"/>
  <c r="AC52" i="4"/>
  <c r="AE52" i="4" s="1"/>
  <c r="AG52" i="4" s="1"/>
  <c r="AC48" i="4"/>
  <c r="AE48" i="4" s="1"/>
  <c r="AG48" i="4" s="1"/>
  <c r="AC32" i="4"/>
  <c r="AE32" i="4" s="1"/>
  <c r="AG32" i="4" s="1"/>
  <c r="AC64" i="4"/>
  <c r="AC17" i="4"/>
  <c r="AC105" i="4"/>
  <c r="AE105" i="4" s="1"/>
  <c r="AG105" i="4" s="1"/>
  <c r="AC122" i="4"/>
  <c r="AE122" i="4" s="1"/>
  <c r="AG122" i="4" s="1"/>
  <c r="AC155" i="4"/>
  <c r="AC71" i="4"/>
  <c r="AE71" i="4" s="1"/>
  <c r="AG71" i="4" s="1"/>
  <c r="AC96" i="4"/>
  <c r="AE96" i="4" s="1"/>
  <c r="AG96" i="4" s="1"/>
  <c r="AC117" i="4"/>
  <c r="AE117" i="4" s="1"/>
  <c r="AG117" i="4" s="1"/>
  <c r="AC159" i="4"/>
  <c r="AC15" i="4"/>
  <c r="AE15" i="4" s="1"/>
  <c r="AG15" i="4" s="1"/>
  <c r="AC113" i="4"/>
  <c r="AE113" i="4" s="1"/>
  <c r="AG113" i="4" s="1"/>
  <c r="AC21" i="4"/>
  <c r="AE21" i="4" s="1"/>
  <c r="AG21" i="4" s="1"/>
  <c r="AC41" i="4"/>
  <c r="AE41" i="4" s="1"/>
  <c r="AG41" i="4" s="1"/>
  <c r="AC136" i="4"/>
  <c r="AE136" i="4" s="1"/>
  <c r="AG136" i="4" s="1"/>
  <c r="AC127" i="4"/>
  <c r="AE127" i="4" s="1"/>
  <c r="AG127" i="4" s="1"/>
  <c r="AC118" i="4"/>
  <c r="AE118" i="4" s="1"/>
  <c r="AG118" i="4" s="1"/>
  <c r="AC131" i="4"/>
  <c r="AE131" i="4" s="1"/>
  <c r="AG131" i="4" s="1"/>
  <c r="AC160" i="4"/>
  <c r="AE160" i="4" s="1"/>
  <c r="AG160" i="4" s="1"/>
  <c r="AC44" i="4"/>
  <c r="AC162" i="4"/>
  <c r="AE162" i="4" s="1"/>
  <c r="AG162" i="4" s="1"/>
  <c r="AC43" i="4"/>
  <c r="AE43" i="4" s="1"/>
  <c r="AG43" i="4" s="1"/>
  <c r="AC13" i="4"/>
  <c r="AE13" i="4" s="1"/>
  <c r="AG13" i="4" s="1"/>
  <c r="AC106" i="4"/>
  <c r="AE106" i="4" s="1"/>
  <c r="AG106" i="4" s="1"/>
  <c r="AC47" i="4"/>
  <c r="AE47" i="4" s="1"/>
  <c r="AG47" i="4" s="1"/>
  <c r="AC6" i="4"/>
  <c r="AC34" i="4"/>
  <c r="AE34" i="4" s="1"/>
  <c r="AG34" i="4" s="1"/>
  <c r="AC89" i="4"/>
  <c r="AE89" i="4" s="1"/>
  <c r="AG89" i="4" s="1"/>
  <c r="AC92" i="4"/>
  <c r="AE92" i="4" s="1"/>
  <c r="AG92" i="4" s="1"/>
  <c r="AC139" i="4"/>
  <c r="AC87" i="4"/>
  <c r="AE87" i="4" s="1"/>
  <c r="AG87" i="4" s="1"/>
  <c r="AC121" i="4"/>
  <c r="AE121" i="4" s="1"/>
  <c r="AG121" i="4" s="1"/>
  <c r="AC84" i="4"/>
  <c r="AE84" i="4" s="1"/>
  <c r="AG84" i="4" s="1"/>
  <c r="AC46" i="4"/>
  <c r="AC60" i="4"/>
  <c r="AE60" i="4" s="1"/>
  <c r="AG60" i="4" s="1"/>
  <c r="AC125" i="4"/>
  <c r="AE125" i="4" s="1"/>
  <c r="AG125" i="4" s="1"/>
  <c r="AC7" i="4"/>
  <c r="AE7" i="4" s="1"/>
  <c r="AG7" i="4" s="1"/>
  <c r="AC37" i="4"/>
  <c r="AC72" i="4"/>
  <c r="AE72" i="4" s="1"/>
  <c r="AG72" i="4" s="1"/>
  <c r="AC25" i="4"/>
  <c r="AE25" i="4" s="1"/>
  <c r="AG25" i="4" s="1"/>
  <c r="AC158" i="4"/>
  <c r="AE158" i="4" s="1"/>
  <c r="AG158" i="4" s="1"/>
  <c r="AC90" i="4"/>
  <c r="AC86" i="4"/>
  <c r="AE86" i="4" s="1"/>
  <c r="AG86" i="4" s="1"/>
  <c r="AC130" i="4"/>
  <c r="AE130" i="4" s="1"/>
  <c r="AG130" i="4" s="1"/>
  <c r="AC99" i="4"/>
  <c r="AE99" i="4" s="1"/>
  <c r="AG99" i="4" s="1"/>
  <c r="AC135" i="4"/>
  <c r="AC8" i="4"/>
  <c r="AE8" i="4" s="1"/>
  <c r="AG8" i="4" s="1"/>
  <c r="AC97" i="4"/>
  <c r="AE97" i="4" s="1"/>
  <c r="AG97" i="4" s="1"/>
  <c r="AC65" i="4"/>
  <c r="AE65" i="4" s="1"/>
  <c r="AG65" i="4" s="1"/>
  <c r="AC20" i="4"/>
  <c r="AC123" i="4"/>
  <c r="AE123" i="4" s="1"/>
  <c r="AG123" i="4" s="1"/>
  <c r="AC102" i="4"/>
  <c r="AE102" i="4" s="1"/>
  <c r="AG102" i="4" s="1"/>
  <c r="AC103" i="4"/>
  <c r="AE103" i="4" s="1"/>
  <c r="AG103" i="4" s="1"/>
  <c r="AC30" i="4"/>
  <c r="AC9" i="4"/>
  <c r="AE9" i="4" s="1"/>
  <c r="AG9" i="4" s="1"/>
  <c r="AC27" i="4"/>
  <c r="AE27" i="4" s="1"/>
  <c r="AG27" i="4" s="1"/>
  <c r="AC39" i="4"/>
  <c r="AC138" i="4"/>
  <c r="AE138" i="4" s="1"/>
  <c r="AG138" i="4" s="1"/>
  <c r="AD107" i="4"/>
  <c r="AE64" i="4"/>
  <c r="AG64" i="4" s="1"/>
  <c r="AE152" i="4"/>
  <c r="AG152" i="4" s="1"/>
  <c r="AE17" i="4"/>
  <c r="AG17" i="4" s="1"/>
  <c r="AE24" i="4"/>
  <c r="AG24" i="4" s="1"/>
  <c r="AE73" i="4"/>
  <c r="AG73" i="4" s="1"/>
  <c r="AE90" i="4"/>
  <c r="AG90" i="4" s="1"/>
  <c r="AE36" i="4"/>
  <c r="AG36" i="4" s="1"/>
  <c r="AE6" i="4"/>
  <c r="AG6" i="4" s="1"/>
  <c r="AE55" i="4"/>
  <c r="AG55" i="4" s="1"/>
  <c r="AE140" i="4"/>
  <c r="AG140" i="4" s="1"/>
  <c r="AE159" i="4"/>
  <c r="AG159" i="4" s="1"/>
  <c r="AE44" i="4"/>
  <c r="AG44" i="4" s="1"/>
  <c r="AE155" i="4"/>
  <c r="AG155" i="4" s="1"/>
  <c r="AE30" i="4"/>
  <c r="AG30" i="4" s="1"/>
  <c r="AE135" i="4"/>
  <c r="AG135" i="4" s="1"/>
  <c r="AE154" i="4"/>
  <c r="AG154" i="4" s="1"/>
  <c r="AE53" i="4"/>
  <c r="AG53" i="4" s="1"/>
  <c r="AE161" i="4"/>
  <c r="AG161" i="4" s="1"/>
  <c r="AE39" i="4"/>
  <c r="AG39" i="4" s="1"/>
  <c r="AH137" i="4"/>
  <c r="AA77" i="4"/>
  <c r="AF77" i="4" s="1"/>
  <c r="AB126" i="4"/>
  <c r="Y114" i="4"/>
  <c r="AA114" i="4" s="1"/>
  <c r="AF114" i="4" s="1"/>
  <c r="AJ137" i="4"/>
  <c r="AI137" i="4"/>
  <c r="AF126" i="4"/>
  <c r="AE46" i="4"/>
  <c r="AG46" i="4" s="1"/>
  <c r="AB22" i="4"/>
  <c r="AB12" i="4"/>
  <c r="AB14" i="4"/>
  <c r="AF14" i="4"/>
  <c r="AD38" i="4"/>
  <c r="AB38" i="4"/>
  <c r="AF38" i="4"/>
  <c r="AE164" i="4"/>
  <c r="AG164" i="4" s="1"/>
  <c r="AE20" i="4"/>
  <c r="AG20" i="4" s="1"/>
  <c r="AD14" i="4"/>
  <c r="AF22" i="4"/>
  <c r="AE115" i="4"/>
  <c r="AG115" i="4" s="1"/>
  <c r="AE49" i="4"/>
  <c r="AG49" i="4" s="1"/>
  <c r="AE139" i="4"/>
  <c r="AG139" i="4" s="1"/>
  <c r="AD22" i="4"/>
  <c r="AD50" i="4"/>
  <c r="AF50" i="4"/>
  <c r="AB50" i="4"/>
  <c r="AD58" i="4"/>
  <c r="AF58" i="4"/>
  <c r="AB58" i="4"/>
  <c r="AI145" i="4"/>
  <c r="AH145" i="4"/>
  <c r="AJ145" i="4"/>
  <c r="Y108" i="4"/>
  <c r="AA108" i="4" s="1"/>
  <c r="AD42" i="4"/>
  <c r="AF42" i="4"/>
  <c r="AB42" i="4"/>
  <c r="AF100" i="4"/>
  <c r="AB100" i="4"/>
  <c r="AD100" i="4"/>
  <c r="AB66" i="4"/>
  <c r="AD66" i="4"/>
  <c r="AF66" i="4"/>
  <c r="AF109" i="4"/>
  <c r="AD78" i="4"/>
  <c r="AD149" i="4"/>
  <c r="AD109" i="4"/>
  <c r="AB95" i="4"/>
  <c r="AJ88" i="4"/>
  <c r="AI88" i="4"/>
  <c r="AH88" i="4"/>
  <c r="AB101" i="4"/>
  <c r="AB70" i="4"/>
  <c r="AB93" i="4"/>
  <c r="AB151" i="4"/>
  <c r="AF134" i="4"/>
  <c r="AH132" i="4"/>
  <c r="AJ132" i="4"/>
  <c r="AI132" i="4"/>
  <c r="AH142" i="4"/>
  <c r="AJ142" i="4"/>
  <c r="AI142" i="4"/>
  <c r="AJ62" i="4"/>
  <c r="AI62" i="4"/>
  <c r="AH62" i="4"/>
  <c r="AE165" i="4"/>
  <c r="AG165" i="4" s="1"/>
  <c r="AD126" i="4"/>
  <c r="AB51" i="4"/>
  <c r="AB81" i="4"/>
  <c r="AE37" i="4"/>
  <c r="AG37" i="4" s="1"/>
  <c r="AE68" i="4"/>
  <c r="AG68" i="4" s="1"/>
  <c r="AH128" i="4"/>
  <c r="AB28" i="4"/>
  <c r="AB112" i="4"/>
  <c r="AF112" i="4"/>
  <c r="AD112" i="4"/>
  <c r="AF83" i="4"/>
  <c r="AD83" i="4"/>
  <c r="AB83" i="4"/>
  <c r="AD74" i="4"/>
  <c r="AF74" i="4"/>
  <c r="AB74" i="4"/>
  <c r="AB45" i="4"/>
  <c r="AD45" i="4"/>
  <c r="AF45" i="4"/>
  <c r="AF79" i="4"/>
  <c r="AD79" i="4"/>
  <c r="AB79" i="4"/>
  <c r="AD95" i="4"/>
  <c r="AF70" i="4"/>
  <c r="AD70" i="4"/>
  <c r="AD67" i="4"/>
  <c r="AF67" i="4"/>
  <c r="AB67" i="4"/>
  <c r="AF153" i="4"/>
  <c r="AD153" i="4"/>
  <c r="AB153" i="4"/>
  <c r="AD59" i="4"/>
  <c r="AF59" i="4"/>
  <c r="AB59" i="4"/>
  <c r="AJ148" i="4"/>
  <c r="AI148" i="4"/>
  <c r="AH148" i="4"/>
  <c r="AD63" i="4"/>
  <c r="AF63" i="4"/>
  <c r="AB63" i="4"/>
  <c r="AD147" i="4"/>
  <c r="AF147" i="4"/>
  <c r="AB147" i="4"/>
  <c r="AD23" i="4"/>
  <c r="AF23" i="4"/>
  <c r="AB23" i="4"/>
  <c r="AD75" i="4"/>
  <c r="AF75" i="4"/>
  <c r="AB75" i="4"/>
  <c r="AD129" i="4"/>
  <c r="AF129" i="4"/>
  <c r="AB129" i="4"/>
  <c r="AJ119" i="4"/>
  <c r="AI119" i="4"/>
  <c r="AH119" i="4"/>
  <c r="AF40" i="4"/>
  <c r="AD40" i="4"/>
  <c r="AB40" i="4"/>
  <c r="AD157" i="4"/>
  <c r="AF157" i="4"/>
  <c r="AB157" i="4"/>
  <c r="AJ150" i="4"/>
  <c r="AI150" i="4"/>
  <c r="AH150" i="4"/>
  <c r="AJ80" i="4"/>
  <c r="AI80" i="4"/>
  <c r="AH80" i="4"/>
  <c r="AD133" i="4"/>
  <c r="AF133" i="4"/>
  <c r="AB133" i="4"/>
  <c r="AI124" i="4"/>
  <c r="AJ124" i="4"/>
  <c r="AH124" i="4"/>
  <c r="AJ146" i="4"/>
  <c r="AI146" i="4"/>
  <c r="AH146" i="4"/>
  <c r="AJ141" i="4"/>
  <c r="AI141" i="4"/>
  <c r="AH141" i="4"/>
  <c r="AD11" i="4"/>
  <c r="AF11" i="4"/>
  <c r="AI156" i="4"/>
  <c r="AJ156" i="4"/>
  <c r="AI104" i="4"/>
  <c r="AJ104" i="4"/>
  <c r="AJ98" i="4"/>
  <c r="AI98" i="4"/>
  <c r="AD35" i="4"/>
  <c r="AF35" i="4"/>
  <c r="AJ29" i="4"/>
  <c r="AI29" i="4"/>
  <c r="AH29" i="4"/>
  <c r="AH104" i="4"/>
  <c r="AI85" i="4"/>
  <c r="AJ85" i="4"/>
  <c r="AH85" i="4"/>
  <c r="AI143" i="4"/>
  <c r="AJ143" i="4"/>
  <c r="AH143" i="4"/>
  <c r="AJ18" i="4"/>
  <c r="AI18" i="4"/>
  <c r="AH18" i="4"/>
  <c r="AF56" i="4"/>
  <c r="AD56" i="4"/>
  <c r="AF163" i="4"/>
  <c r="AD163" i="4"/>
  <c r="AD93" i="4"/>
  <c r="AF93" i="4"/>
  <c r="AJ116" i="4"/>
  <c r="AI116" i="4"/>
  <c r="AH116" i="4"/>
  <c r="AJ26" i="4"/>
  <c r="AI26" i="4"/>
  <c r="AI120" i="4"/>
  <c r="AJ120" i="4"/>
  <c r="AB35" i="4"/>
  <c r="AJ128" i="4"/>
  <c r="AI128" i="4"/>
  <c r="AD81" i="4"/>
  <c r="AF81" i="4"/>
  <c r="AD101" i="4"/>
  <c r="AF101" i="4"/>
  <c r="AD51" i="4"/>
  <c r="AF51" i="4"/>
  <c r="AF28" i="4"/>
  <c r="AD28" i="4"/>
  <c r="AH156" i="4"/>
  <c r="AB11" i="4"/>
  <c r="AB56" i="4"/>
  <c r="AB163" i="4"/>
  <c r="AH98" i="4"/>
  <c r="AH26" i="4"/>
  <c r="AH120" i="4"/>
  <c r="AD151" i="4"/>
  <c r="AF151" i="4"/>
  <c r="AC163" i="4" l="1"/>
  <c r="AC100" i="4"/>
  <c r="AC56" i="4"/>
  <c r="AE56" i="4" s="1"/>
  <c r="AG56" i="4" s="1"/>
  <c r="AC157" i="4"/>
  <c r="AE157" i="4" s="1"/>
  <c r="AG157" i="4" s="1"/>
  <c r="AC75" i="4"/>
  <c r="AC79" i="4"/>
  <c r="AE79" i="4" s="1"/>
  <c r="AG79" i="4" s="1"/>
  <c r="AC93" i="4"/>
  <c r="AC58" i="4"/>
  <c r="AE58" i="4" s="1"/>
  <c r="AG58" i="4" s="1"/>
  <c r="AC22" i="4"/>
  <c r="AE22" i="4" s="1"/>
  <c r="AG22" i="4" s="1"/>
  <c r="AE107" i="4"/>
  <c r="AG107" i="4" s="1"/>
  <c r="AC40" i="4"/>
  <c r="AC23" i="4"/>
  <c r="AE23" i="4" s="1"/>
  <c r="AG23" i="4" s="1"/>
  <c r="AC59" i="4"/>
  <c r="AE59" i="4" s="1"/>
  <c r="AG59" i="4" s="1"/>
  <c r="AC51" i="4"/>
  <c r="AC11" i="4"/>
  <c r="AE11" i="4" s="1"/>
  <c r="AG11" i="4" s="1"/>
  <c r="AC35" i="4"/>
  <c r="AE35" i="4" s="1"/>
  <c r="AG35" i="4" s="1"/>
  <c r="AC129" i="4"/>
  <c r="AC63" i="4"/>
  <c r="AE63" i="4" s="1"/>
  <c r="AG63" i="4" s="1"/>
  <c r="AC67" i="4"/>
  <c r="AC45" i="4"/>
  <c r="AE45" i="4" s="1"/>
  <c r="AG45" i="4" s="1"/>
  <c r="AC83" i="4"/>
  <c r="AC70" i="4"/>
  <c r="AE70" i="4" s="1"/>
  <c r="AG70" i="4" s="1"/>
  <c r="AC66" i="4"/>
  <c r="AE66" i="4" s="1"/>
  <c r="AG66" i="4" s="1"/>
  <c r="AC42" i="4"/>
  <c r="AE42" i="4" s="1"/>
  <c r="AG42" i="4" s="1"/>
  <c r="AC133" i="4"/>
  <c r="AC28" i="4"/>
  <c r="AE28" i="4" s="1"/>
  <c r="AG28" i="4" s="1"/>
  <c r="AC151" i="4"/>
  <c r="AC50" i="4"/>
  <c r="AE50" i="4" s="1"/>
  <c r="AG50" i="4" s="1"/>
  <c r="AC38" i="4"/>
  <c r="AE38" i="4" s="1"/>
  <c r="AG38" i="4" s="1"/>
  <c r="AC12" i="4"/>
  <c r="AC147" i="4"/>
  <c r="AE147" i="4" s="1"/>
  <c r="AG147" i="4" s="1"/>
  <c r="AC153" i="4"/>
  <c r="AE153" i="4" s="1"/>
  <c r="AG153" i="4" s="1"/>
  <c r="AC74" i="4"/>
  <c r="AC112" i="4"/>
  <c r="AE112" i="4" s="1"/>
  <c r="AG112" i="4" s="1"/>
  <c r="AC81" i="4"/>
  <c r="AC101" i="4"/>
  <c r="AE101" i="4" s="1"/>
  <c r="AG101" i="4" s="1"/>
  <c r="AC95" i="4"/>
  <c r="AE95" i="4" s="1"/>
  <c r="AC14" i="4"/>
  <c r="AE14" i="4" s="1"/>
  <c r="AG14" i="4" s="1"/>
  <c r="AC126" i="4"/>
  <c r="AK137" i="4"/>
  <c r="K137" i="4" s="1"/>
  <c r="AJ154" i="4"/>
  <c r="AB114" i="4"/>
  <c r="AH46" i="4"/>
  <c r="AJ46" i="4"/>
  <c r="AE51" i="4"/>
  <c r="AG51" i="4" s="1"/>
  <c r="AE133" i="4"/>
  <c r="AG133" i="4" s="1"/>
  <c r="AE40" i="4"/>
  <c r="AG40" i="4" s="1"/>
  <c r="AE74" i="4"/>
  <c r="AG74" i="4" s="1"/>
  <c r="AE151" i="4"/>
  <c r="AG151" i="4" s="1"/>
  <c r="AE75" i="4"/>
  <c r="AG75" i="4" s="1"/>
  <c r="AE81" i="4"/>
  <c r="AG81" i="4" s="1"/>
  <c r="AE163" i="4"/>
  <c r="AG163" i="4" s="1"/>
  <c r="AE129" i="4"/>
  <c r="AG129" i="4" s="1"/>
  <c r="AE100" i="4"/>
  <c r="AG100" i="4" s="1"/>
  <c r="AE126" i="4"/>
  <c r="AG126" i="4" s="1"/>
  <c r="AI55" i="4"/>
  <c r="J137" i="4"/>
  <c r="AH103" i="4"/>
  <c r="AJ89" i="4"/>
  <c r="AH89" i="4"/>
  <c r="AI89" i="4"/>
  <c r="AI39" i="4"/>
  <c r="AJ39" i="4"/>
  <c r="AH39" i="4"/>
  <c r="J39" i="4" s="1"/>
  <c r="AH92" i="4"/>
  <c r="AI92" i="4"/>
  <c r="AJ92" i="4"/>
  <c r="AH117" i="4"/>
  <c r="AI117" i="4"/>
  <c r="AH52" i="4"/>
  <c r="AJ52" i="4"/>
  <c r="AI52" i="4"/>
  <c r="AD114" i="4"/>
  <c r="AD77" i="4"/>
  <c r="AH34" i="4"/>
  <c r="AH138" i="4"/>
  <c r="AB77" i="4"/>
  <c r="AJ138" i="4"/>
  <c r="AH55" i="4"/>
  <c r="AD16" i="4"/>
  <c r="AB16" i="4"/>
  <c r="AF16" i="4"/>
  <c r="AI9" i="4"/>
  <c r="AH9" i="4"/>
  <c r="AJ9" i="4"/>
  <c r="AI84" i="4"/>
  <c r="AH84" i="4"/>
  <c r="AD12" i="4"/>
  <c r="AF12" i="4"/>
  <c r="AH30" i="4"/>
  <c r="AI30" i="4"/>
  <c r="AI10" i="4"/>
  <c r="AJ10" i="4"/>
  <c r="J145" i="4"/>
  <c r="AJ117" i="4"/>
  <c r="AJ84" i="4"/>
  <c r="AK145" i="4"/>
  <c r="K145" i="4" s="1"/>
  <c r="AJ6" i="4"/>
  <c r="AI6" i="4"/>
  <c r="AH54" i="4"/>
  <c r="J54" i="4" s="1"/>
  <c r="AJ54" i="4"/>
  <c r="AI54" i="4"/>
  <c r="AH27" i="4"/>
  <c r="AI27" i="4"/>
  <c r="AJ27" i="4"/>
  <c r="AH61" i="4"/>
  <c r="AJ61" i="4"/>
  <c r="AI61" i="4"/>
  <c r="AI96" i="4"/>
  <c r="AJ96" i="4"/>
  <c r="AH96" i="4"/>
  <c r="AI33" i="4"/>
  <c r="AH33" i="4"/>
  <c r="AJ33" i="4"/>
  <c r="AJ30" i="4"/>
  <c r="AH10" i="4"/>
  <c r="AE93" i="4"/>
  <c r="AG93" i="4" s="1"/>
  <c r="AE67" i="4"/>
  <c r="AG67" i="4" s="1"/>
  <c r="AE83" i="4"/>
  <c r="AG83" i="4" s="1"/>
  <c r="AH6" i="4"/>
  <c r="AD108" i="4"/>
  <c r="AB108" i="4"/>
  <c r="AF108" i="4"/>
  <c r="AH41" i="4"/>
  <c r="AI34" i="4"/>
  <c r="AI47" i="4"/>
  <c r="AH164" i="4"/>
  <c r="AH87" i="4"/>
  <c r="AH127" i="4"/>
  <c r="AH125" i="4"/>
  <c r="AJ34" i="4"/>
  <c r="AH130" i="4"/>
  <c r="AH32" i="4"/>
  <c r="AH64" i="4"/>
  <c r="AH60" i="4"/>
  <c r="AH49" i="4"/>
  <c r="J128" i="4"/>
  <c r="J62" i="4"/>
  <c r="AK142" i="4"/>
  <c r="K142" i="4" s="1"/>
  <c r="J88" i="4"/>
  <c r="AH154" i="4"/>
  <c r="AF78" i="4"/>
  <c r="AB78" i="4"/>
  <c r="AF149" i="4"/>
  <c r="AB149" i="4"/>
  <c r="AB109" i="4"/>
  <c r="AI71" i="4"/>
  <c r="AH71" i="4"/>
  <c r="AJ71" i="4"/>
  <c r="AI154" i="4"/>
  <c r="AK88" i="4"/>
  <c r="K88" i="4" s="1"/>
  <c r="AK18" i="4"/>
  <c r="K18" i="4" s="1"/>
  <c r="J132" i="4"/>
  <c r="AJ155" i="4"/>
  <c r="AI155" i="4"/>
  <c r="AH155" i="4"/>
  <c r="AH47" i="4"/>
  <c r="AK150" i="4"/>
  <c r="K150" i="4" s="1"/>
  <c r="AK148" i="4"/>
  <c r="K148" i="4" s="1"/>
  <c r="AJ47" i="4"/>
  <c r="AI102" i="4"/>
  <c r="AH102" i="4"/>
  <c r="AJ102" i="4"/>
  <c r="AI46" i="4"/>
  <c r="AK146" i="4"/>
  <c r="K146" i="4" s="1"/>
  <c r="AF95" i="4"/>
  <c r="AI103" i="4"/>
  <c r="AD134" i="4"/>
  <c r="AB134" i="4"/>
  <c r="AJ103" i="4"/>
  <c r="J142" i="4"/>
  <c r="AH144" i="4"/>
  <c r="AJ144" i="4"/>
  <c r="AI144" i="4"/>
  <c r="AJ69" i="4"/>
  <c r="AI69" i="4"/>
  <c r="AH69" i="4"/>
  <c r="AH121" i="4"/>
  <c r="AI121" i="4"/>
  <c r="AJ121" i="4"/>
  <c r="AJ123" i="4"/>
  <c r="AI123" i="4"/>
  <c r="AH123" i="4"/>
  <c r="AI65" i="4"/>
  <c r="AH48" i="4"/>
  <c r="AK62" i="4"/>
  <c r="AH99" i="4"/>
  <c r="AJ94" i="4"/>
  <c r="AH36" i="4"/>
  <c r="AH139" i="4"/>
  <c r="AH44" i="4"/>
  <c r="AH162" i="4"/>
  <c r="AH160" i="4"/>
  <c r="AH105" i="4"/>
  <c r="AK132" i="4"/>
  <c r="AL132" i="4" s="1"/>
  <c r="AM132" i="4" s="1"/>
  <c r="AK120" i="4"/>
  <c r="K120" i="4" s="1"/>
  <c r="AK116" i="4"/>
  <c r="K116" i="4" s="1"/>
  <c r="AK143" i="4"/>
  <c r="K143" i="4" s="1"/>
  <c r="AK104" i="4"/>
  <c r="K104" i="4" s="1"/>
  <c r="AJ13" i="4"/>
  <c r="AI13" i="4"/>
  <c r="AH13" i="4"/>
  <c r="AK29" i="4"/>
  <c r="K29" i="4" s="1"/>
  <c r="AK156" i="4"/>
  <c r="K156" i="4" s="1"/>
  <c r="AK119" i="4"/>
  <c r="K119" i="4" s="1"/>
  <c r="AI49" i="4"/>
  <c r="AJ49" i="4"/>
  <c r="AJ24" i="4"/>
  <c r="AI24" i="4"/>
  <c r="AH24" i="4"/>
  <c r="AJ159" i="4"/>
  <c r="AI159" i="4"/>
  <c r="AH159" i="4"/>
  <c r="AJ5" i="4"/>
  <c r="AI5" i="4"/>
  <c r="AH5" i="4"/>
  <c r="AI15" i="4"/>
  <c r="AJ15" i="4"/>
  <c r="AH15" i="4"/>
  <c r="AJ122" i="4"/>
  <c r="AI122" i="4"/>
  <c r="AH122" i="4"/>
  <c r="AJ110" i="4"/>
  <c r="AI110" i="4"/>
  <c r="AH110" i="4"/>
  <c r="AJ135" i="4"/>
  <c r="AI135" i="4"/>
  <c r="AH135" i="4"/>
  <c r="AJ17" i="4"/>
  <c r="AI17" i="4"/>
  <c r="AH17" i="4"/>
  <c r="AJ68" i="4"/>
  <c r="AI68" i="4"/>
  <c r="AH68" i="4"/>
  <c r="AI166" i="4"/>
  <c r="AJ166" i="4"/>
  <c r="AH166" i="4"/>
  <c r="AJ53" i="4"/>
  <c r="AI53" i="4"/>
  <c r="AH53" i="4"/>
  <c r="AI7" i="4"/>
  <c r="AJ7" i="4"/>
  <c r="AH7" i="4"/>
  <c r="AJ76" i="4"/>
  <c r="AI76" i="4"/>
  <c r="AH76" i="4"/>
  <c r="AJ21" i="4"/>
  <c r="AI21" i="4"/>
  <c r="AH21" i="4"/>
  <c r="AJ118" i="4"/>
  <c r="AI118" i="4"/>
  <c r="AH118" i="4"/>
  <c r="AJ73" i="4"/>
  <c r="AI73" i="4"/>
  <c r="AH73" i="4"/>
  <c r="AJ86" i="4"/>
  <c r="AI86" i="4"/>
  <c r="AH86" i="4"/>
  <c r="AI158" i="4"/>
  <c r="AJ158" i="4"/>
  <c r="AH158" i="4"/>
  <c r="AJ57" i="4"/>
  <c r="AI57" i="4"/>
  <c r="AH57" i="4"/>
  <c r="AI31" i="4"/>
  <c r="AJ31" i="4"/>
  <c r="AH31" i="4"/>
  <c r="AJ115" i="4"/>
  <c r="AI115" i="4"/>
  <c r="AH115" i="4"/>
  <c r="AJ8" i="4"/>
  <c r="AI8" i="4"/>
  <c r="AH8" i="4"/>
  <c r="AJ107" i="4"/>
  <c r="AI107" i="4"/>
  <c r="AH107" i="4"/>
  <c r="AJ111" i="4"/>
  <c r="AI111" i="4"/>
  <c r="AH111" i="4"/>
  <c r="AJ136" i="4"/>
  <c r="AI136" i="4"/>
  <c r="AH136" i="4"/>
  <c r="AJ91" i="4"/>
  <c r="AI91" i="4"/>
  <c r="AI152" i="4"/>
  <c r="AJ152" i="4"/>
  <c r="AJ161" i="4"/>
  <c r="AI161" i="4"/>
  <c r="J18" i="4"/>
  <c r="AJ131" i="4"/>
  <c r="AI131" i="4"/>
  <c r="AI43" i="4"/>
  <c r="AJ43" i="4"/>
  <c r="AJ25" i="4"/>
  <c r="AI25" i="4"/>
  <c r="J143" i="4"/>
  <c r="J104" i="4"/>
  <c r="AJ37" i="4"/>
  <c r="AI37" i="4"/>
  <c r="J146" i="4"/>
  <c r="J150" i="4"/>
  <c r="J148" i="4"/>
  <c r="J120" i="4"/>
  <c r="AK128" i="4"/>
  <c r="AH152" i="4"/>
  <c r="AK26" i="4"/>
  <c r="K26" i="4" s="1"/>
  <c r="AH161" i="4"/>
  <c r="AH43" i="4"/>
  <c r="AK85" i="4"/>
  <c r="K85" i="4" s="1"/>
  <c r="AK124" i="4"/>
  <c r="K124" i="4" s="1"/>
  <c r="J80" i="4"/>
  <c r="J119" i="4"/>
  <c r="AJ82" i="4"/>
  <c r="AI82" i="4"/>
  <c r="AI97" i="4"/>
  <c r="AJ97" i="4"/>
  <c r="AJ130" i="4"/>
  <c r="AI130" i="4"/>
  <c r="AJ19" i="4"/>
  <c r="AI19" i="4"/>
  <c r="AH19" i="4"/>
  <c r="AH91" i="4"/>
  <c r="AJ64" i="4"/>
  <c r="AJ72" i="4"/>
  <c r="AI72" i="4"/>
  <c r="J26" i="4"/>
  <c r="AJ48" i="4"/>
  <c r="AI48" i="4"/>
  <c r="AH97" i="4"/>
  <c r="AJ127" i="4"/>
  <c r="AI127" i="4"/>
  <c r="AJ87" i="4"/>
  <c r="AI113" i="4"/>
  <c r="AJ113" i="4"/>
  <c r="AH131" i="4"/>
  <c r="AI125" i="4"/>
  <c r="AJ125" i="4"/>
  <c r="AJ90" i="4"/>
  <c r="AI90" i="4"/>
  <c r="AH25" i="4"/>
  <c r="AJ44" i="4"/>
  <c r="AI44" i="4"/>
  <c r="AH37" i="4"/>
  <c r="J141" i="4"/>
  <c r="AK80" i="4"/>
  <c r="K80" i="4" s="1"/>
  <c r="J89" i="4"/>
  <c r="AI139" i="4"/>
  <c r="AJ139" i="4"/>
  <c r="AH82" i="4"/>
  <c r="AH72" i="4"/>
  <c r="J98" i="4"/>
  <c r="J156" i="4"/>
  <c r="AJ32" i="4"/>
  <c r="AI32" i="4"/>
  <c r="AJ165" i="4"/>
  <c r="AI165" i="4"/>
  <c r="AH165" i="4"/>
  <c r="AJ106" i="4"/>
  <c r="AI106" i="4"/>
  <c r="AH106" i="4"/>
  <c r="AJ36" i="4"/>
  <c r="AI36" i="4"/>
  <c r="AH113" i="4"/>
  <c r="J116" i="4"/>
  <c r="AJ20" i="4"/>
  <c r="AI20" i="4"/>
  <c r="AH20" i="4"/>
  <c r="AH90" i="4"/>
  <c r="J85" i="4"/>
  <c r="J29" i="4"/>
  <c r="AK98" i="4"/>
  <c r="K98" i="4" s="1"/>
  <c r="AK141" i="4"/>
  <c r="K141" i="4" s="1"/>
  <c r="J124" i="4"/>
  <c r="AG95" i="4" l="1"/>
  <c r="AL85" i="4"/>
  <c r="AL137" i="4"/>
  <c r="AL124" i="4"/>
  <c r="AM124" i="4" s="1"/>
  <c r="AC108" i="4"/>
  <c r="AC78" i="4"/>
  <c r="AK61" i="4"/>
  <c r="AL61" i="4" s="1"/>
  <c r="AK52" i="4"/>
  <c r="K52" i="4" s="1"/>
  <c r="AL142" i="4"/>
  <c r="L142" i="4" s="1"/>
  <c r="M142" i="4" s="1"/>
  <c r="AL128" i="4"/>
  <c r="AM128" i="4" s="1"/>
  <c r="AL80" i="4"/>
  <c r="AL143" i="4"/>
  <c r="AM143" i="4" s="1"/>
  <c r="AL156" i="4"/>
  <c r="AM156" i="4" s="1"/>
  <c r="AL62" i="4"/>
  <c r="AM62" i="4" s="1"/>
  <c r="AL150" i="4"/>
  <c r="AL29" i="4"/>
  <c r="L29" i="4" s="1"/>
  <c r="M29" i="4" s="1"/>
  <c r="AM137" i="4"/>
  <c r="AL18" i="4"/>
  <c r="AM18" i="4" s="1"/>
  <c r="AC114" i="4"/>
  <c r="AE114" i="4" s="1"/>
  <c r="AG114" i="4" s="1"/>
  <c r="AC109" i="4"/>
  <c r="AE109" i="4" s="1"/>
  <c r="AG109" i="4" s="1"/>
  <c r="AM142" i="4"/>
  <c r="AM80" i="4"/>
  <c r="AM150" i="4"/>
  <c r="AL26" i="4"/>
  <c r="AM26" i="4" s="1"/>
  <c r="AL148" i="4"/>
  <c r="AL104" i="4"/>
  <c r="L104" i="4" s="1"/>
  <c r="M104" i="4" s="1"/>
  <c r="AL120" i="4"/>
  <c r="AM120" i="4" s="1"/>
  <c r="AL88" i="4"/>
  <c r="AM88" i="4" s="1"/>
  <c r="AC134" i="4"/>
  <c r="AE134" i="4" s="1"/>
  <c r="AG134" i="4" s="1"/>
  <c r="AC149" i="4"/>
  <c r="AE149" i="4" s="1"/>
  <c r="AG149" i="4" s="1"/>
  <c r="AC16" i="4"/>
  <c r="AE16" i="4" s="1"/>
  <c r="AG16" i="4" s="1"/>
  <c r="AC77" i="4"/>
  <c r="AE77" i="4" s="1"/>
  <c r="AG77" i="4" s="1"/>
  <c r="AL145" i="4"/>
  <c r="AM145" i="4" s="1"/>
  <c r="AL119" i="4"/>
  <c r="AM119" i="4" s="1"/>
  <c r="AL141" i="4"/>
  <c r="AM141" i="4" s="1"/>
  <c r="AL116" i="4"/>
  <c r="AM116" i="4" s="1"/>
  <c r="AL98" i="4"/>
  <c r="AM98" i="4" s="1"/>
  <c r="AL146" i="4"/>
  <c r="AM146" i="4" s="1"/>
  <c r="AM85" i="4"/>
  <c r="AM148" i="4"/>
  <c r="AK9" i="4"/>
  <c r="K9" i="4" s="1"/>
  <c r="J46" i="4"/>
  <c r="J30" i="4"/>
  <c r="AK92" i="4"/>
  <c r="K92" i="4" s="1"/>
  <c r="AK154" i="4"/>
  <c r="K154" i="4" s="1"/>
  <c r="J125" i="4"/>
  <c r="AK46" i="4"/>
  <c r="AL46" i="4" s="1"/>
  <c r="AK39" i="4"/>
  <c r="K39" i="4" s="1"/>
  <c r="L137" i="4"/>
  <c r="M137" i="4" s="1"/>
  <c r="AK84" i="4"/>
  <c r="K84" i="4" s="1"/>
  <c r="AK89" i="4"/>
  <c r="K89" i="4" s="1"/>
  <c r="J52" i="4"/>
  <c r="J84" i="4"/>
  <c r="J130" i="4"/>
  <c r="J27" i="4"/>
  <c r="AK30" i="4"/>
  <c r="K30" i="4" s="1"/>
  <c r="AE108" i="4"/>
  <c r="AG108" i="4" s="1"/>
  <c r="J92" i="4"/>
  <c r="AE78" i="4"/>
  <c r="AG78" i="4" s="1"/>
  <c r="J10" i="4"/>
  <c r="J117" i="4"/>
  <c r="AJ55" i="4"/>
  <c r="AK55" i="4" s="1"/>
  <c r="AJ14" i="4"/>
  <c r="AH14" i="4"/>
  <c r="AI14" i="4"/>
  <c r="AI126" i="4"/>
  <c r="AH126" i="4"/>
  <c r="AJ126" i="4"/>
  <c r="J138" i="4"/>
  <c r="J34" i="4"/>
  <c r="J96" i="4"/>
  <c r="J6" i="4"/>
  <c r="AK34" i="4"/>
  <c r="K34" i="4" s="1"/>
  <c r="AK117" i="4"/>
  <c r="K117" i="4" s="1"/>
  <c r="AE12" i="4"/>
  <c r="AG12" i="4" s="1"/>
  <c r="AI138" i="4"/>
  <c r="AK138" i="4" s="1"/>
  <c r="K138" i="4" s="1"/>
  <c r="J154" i="4"/>
  <c r="J32" i="4"/>
  <c r="J55" i="4"/>
  <c r="J103" i="4"/>
  <c r="AK155" i="4"/>
  <c r="K155" i="4" s="1"/>
  <c r="AK33" i="4"/>
  <c r="K33" i="4" s="1"/>
  <c r="AK10" i="4"/>
  <c r="K10" i="4" s="1"/>
  <c r="J9" i="4"/>
  <c r="AK6" i="4"/>
  <c r="AL6" i="4" s="1"/>
  <c r="AJ58" i="4"/>
  <c r="AH58" i="4"/>
  <c r="J58" i="4" s="1"/>
  <c r="J61" i="4"/>
  <c r="J49" i="4"/>
  <c r="J33" i="4"/>
  <c r="AK96" i="4"/>
  <c r="K96" i="4" s="1"/>
  <c r="AK27" i="4"/>
  <c r="AK54" i="4"/>
  <c r="K54" i="4" s="1"/>
  <c r="J144" i="4"/>
  <c r="J60" i="4"/>
  <c r="J127" i="4"/>
  <c r="J87" i="4"/>
  <c r="J123" i="4"/>
  <c r="J102" i="4"/>
  <c r="J47" i="4"/>
  <c r="AK71" i="4"/>
  <c r="K71" i="4" s="1"/>
  <c r="J64" i="4"/>
  <c r="J164" i="4"/>
  <c r="J41" i="4"/>
  <c r="AH38" i="4"/>
  <c r="AI38" i="4"/>
  <c r="AJ38" i="4"/>
  <c r="AI50" i="4"/>
  <c r="AH50" i="4"/>
  <c r="AJ50" i="4"/>
  <c r="AI58" i="4"/>
  <c r="AJ22" i="4"/>
  <c r="AI22" i="4"/>
  <c r="AH22" i="4"/>
  <c r="AI60" i="4"/>
  <c r="AJ60" i="4"/>
  <c r="AI87" i="4"/>
  <c r="AK87" i="4" s="1"/>
  <c r="AL87" i="4" s="1"/>
  <c r="AI164" i="4"/>
  <c r="AI41" i="4"/>
  <c r="AJ164" i="4"/>
  <c r="AJ41" i="4"/>
  <c r="AI64" i="4"/>
  <c r="AK64" i="4" s="1"/>
  <c r="AH40" i="4"/>
  <c r="AH35" i="4"/>
  <c r="AK47" i="4"/>
  <c r="K47" i="4" s="1"/>
  <c r="AJ100" i="4"/>
  <c r="AI100" i="4"/>
  <c r="AH100" i="4"/>
  <c r="AJ140" i="4"/>
  <c r="AI140" i="4"/>
  <c r="AH42" i="4"/>
  <c r="AJ42" i="4"/>
  <c r="AI42" i="4"/>
  <c r="AH140" i="4"/>
  <c r="J155" i="4"/>
  <c r="J36" i="4"/>
  <c r="J71" i="4"/>
  <c r="AK8" i="4"/>
  <c r="K8" i="4" s="1"/>
  <c r="J139" i="4"/>
  <c r="J69" i="4"/>
  <c r="AH66" i="4"/>
  <c r="AI66" i="4"/>
  <c r="AJ66" i="4"/>
  <c r="AK69" i="4"/>
  <c r="K69" i="4" s="1"/>
  <c r="AJ99" i="4"/>
  <c r="AK123" i="4"/>
  <c r="K123" i="4" s="1"/>
  <c r="AJ162" i="4"/>
  <c r="AI162" i="4"/>
  <c r="AI99" i="4"/>
  <c r="AK99" i="4" s="1"/>
  <c r="K99" i="4" s="1"/>
  <c r="AK144" i="4"/>
  <c r="K144" i="4" s="1"/>
  <c r="AI94" i="4"/>
  <c r="AK94" i="4" s="1"/>
  <c r="K94" i="4" s="1"/>
  <c r="AH94" i="4"/>
  <c r="AI160" i="4"/>
  <c r="L88" i="4"/>
  <c r="M88" i="4" s="1"/>
  <c r="AJ160" i="4"/>
  <c r="J44" i="4"/>
  <c r="AK57" i="4"/>
  <c r="K57" i="4" s="1"/>
  <c r="AK118" i="4"/>
  <c r="K118" i="4" s="1"/>
  <c r="AK53" i="4"/>
  <c r="K53" i="4" s="1"/>
  <c r="AK102" i="4"/>
  <c r="K102" i="4" s="1"/>
  <c r="AK103" i="4"/>
  <c r="AL103" i="4" s="1"/>
  <c r="AM103" i="4" s="1"/>
  <c r="AK37" i="4"/>
  <c r="K37" i="4" s="1"/>
  <c r="AK136" i="4"/>
  <c r="K136" i="4" s="1"/>
  <c r="AK68" i="4"/>
  <c r="K68" i="4" s="1"/>
  <c r="AK122" i="4"/>
  <c r="K122" i="4" s="1"/>
  <c r="J105" i="4"/>
  <c r="AJ105" i="4"/>
  <c r="J162" i="4"/>
  <c r="J99" i="4"/>
  <c r="J48" i="4"/>
  <c r="AI105" i="4"/>
  <c r="AK25" i="4"/>
  <c r="K25" i="4" s="1"/>
  <c r="AK111" i="4"/>
  <c r="K111" i="4" s="1"/>
  <c r="AK73" i="4"/>
  <c r="K73" i="4" s="1"/>
  <c r="AK17" i="4"/>
  <c r="K17" i="4" s="1"/>
  <c r="J121" i="4"/>
  <c r="AJ74" i="4"/>
  <c r="AH74" i="4"/>
  <c r="AI74" i="4"/>
  <c r="AJ83" i="4"/>
  <c r="AH51" i="4"/>
  <c r="J51" i="4" s="1"/>
  <c r="AI51" i="4"/>
  <c r="AJ51" i="4"/>
  <c r="J160" i="4"/>
  <c r="AK19" i="4"/>
  <c r="K19" i="4" s="1"/>
  <c r="K132" i="4"/>
  <c r="AK139" i="4"/>
  <c r="K139" i="4" s="1"/>
  <c r="AK24" i="4"/>
  <c r="K24" i="4" s="1"/>
  <c r="K62" i="4"/>
  <c r="AK131" i="4"/>
  <c r="K131" i="4" s="1"/>
  <c r="AK161" i="4"/>
  <c r="K161" i="4" s="1"/>
  <c r="AK121" i="4"/>
  <c r="AL121" i="4" s="1"/>
  <c r="AK106" i="4"/>
  <c r="K106" i="4" s="1"/>
  <c r="AK44" i="4"/>
  <c r="K44" i="4" s="1"/>
  <c r="AK82" i="4"/>
  <c r="K82" i="4" s="1"/>
  <c r="AH67" i="4"/>
  <c r="AJ65" i="4"/>
  <c r="AK65" i="4" s="1"/>
  <c r="K65" i="4" s="1"/>
  <c r="AH65" i="4"/>
  <c r="AH79" i="4"/>
  <c r="AJ79" i="4"/>
  <c r="AI79" i="4"/>
  <c r="AH70" i="4"/>
  <c r="AI70" i="4"/>
  <c r="AJ70" i="4"/>
  <c r="AK20" i="4"/>
  <c r="K20" i="4" s="1"/>
  <c r="AK165" i="4"/>
  <c r="K165" i="4" s="1"/>
  <c r="AK152" i="4"/>
  <c r="K152" i="4" s="1"/>
  <c r="J13" i="4"/>
  <c r="AK36" i="4"/>
  <c r="K36" i="4" s="1"/>
  <c r="AK90" i="4"/>
  <c r="K90" i="4" s="1"/>
  <c r="AK125" i="4"/>
  <c r="AK48" i="4"/>
  <c r="K48" i="4" s="1"/>
  <c r="AK130" i="4"/>
  <c r="AL130" i="4" s="1"/>
  <c r="AM130" i="4" s="1"/>
  <c r="AK91" i="4"/>
  <c r="K91" i="4" s="1"/>
  <c r="AK115" i="4"/>
  <c r="K115" i="4" s="1"/>
  <c r="AK31" i="4"/>
  <c r="K31" i="4" s="1"/>
  <c r="AK76" i="4"/>
  <c r="K76" i="4" s="1"/>
  <c r="AK110" i="4"/>
  <c r="K110" i="4" s="1"/>
  <c r="AK159" i="4"/>
  <c r="K159" i="4" s="1"/>
  <c r="AI112" i="4"/>
  <c r="AH112" i="4"/>
  <c r="AJ112" i="4"/>
  <c r="AK49" i="4"/>
  <c r="AL49" i="4" s="1"/>
  <c r="AM49" i="4" s="1"/>
  <c r="AK13" i="4"/>
  <c r="K13" i="4" s="1"/>
  <c r="AI63" i="4"/>
  <c r="AJ63" i="4"/>
  <c r="AH63" i="4"/>
  <c r="AI23" i="4"/>
  <c r="AJ23" i="4"/>
  <c r="AH23" i="4"/>
  <c r="AJ157" i="4"/>
  <c r="AI157" i="4"/>
  <c r="AH157" i="4"/>
  <c r="AI133" i="4"/>
  <c r="AJ133" i="4"/>
  <c r="AH133" i="4"/>
  <c r="AI59" i="4"/>
  <c r="AJ59" i="4"/>
  <c r="AH59" i="4"/>
  <c r="AI147" i="4"/>
  <c r="AJ147" i="4"/>
  <c r="AH147" i="4"/>
  <c r="AJ163" i="4"/>
  <c r="AI163" i="4"/>
  <c r="AH163" i="4"/>
  <c r="J113" i="4"/>
  <c r="AI101" i="4"/>
  <c r="AJ101" i="4"/>
  <c r="AH101" i="4"/>
  <c r="AI11" i="4"/>
  <c r="AJ11" i="4"/>
  <c r="AI81" i="4"/>
  <c r="AJ81" i="4"/>
  <c r="AH81" i="4"/>
  <c r="J152" i="4"/>
  <c r="J136" i="4"/>
  <c r="J8" i="4"/>
  <c r="J57" i="4"/>
  <c r="J7" i="4"/>
  <c r="J68" i="4"/>
  <c r="J37" i="4"/>
  <c r="AI93" i="4"/>
  <c r="AJ93" i="4"/>
  <c r="AH93" i="4"/>
  <c r="J131" i="4"/>
  <c r="AK113" i="4"/>
  <c r="K113" i="4" s="1"/>
  <c r="AK127" i="4"/>
  <c r="AL127" i="4" s="1"/>
  <c r="AH11" i="4"/>
  <c r="AK72" i="4"/>
  <c r="K72" i="4" s="1"/>
  <c r="J91" i="4"/>
  <c r="AK97" i="4"/>
  <c r="K97" i="4" s="1"/>
  <c r="AI151" i="4"/>
  <c r="AJ151" i="4"/>
  <c r="AH151" i="4"/>
  <c r="K128" i="4"/>
  <c r="AK43" i="4"/>
  <c r="K43" i="4" s="1"/>
  <c r="AK158" i="4"/>
  <c r="K158" i="4" s="1"/>
  <c r="J73" i="4"/>
  <c r="J76" i="4"/>
  <c r="J166" i="4"/>
  <c r="J110" i="4"/>
  <c r="AK15" i="4"/>
  <c r="K15" i="4" s="1"/>
  <c r="J159" i="4"/>
  <c r="J24" i="4"/>
  <c r="AI129" i="4"/>
  <c r="AJ129" i="4"/>
  <c r="J35" i="4"/>
  <c r="AJ40" i="4"/>
  <c r="J118" i="4"/>
  <c r="J122" i="4"/>
  <c r="AH129" i="4"/>
  <c r="AI35" i="4"/>
  <c r="AJ35" i="4"/>
  <c r="AI75" i="4"/>
  <c r="AJ75" i="4"/>
  <c r="J107" i="4"/>
  <c r="J31" i="4"/>
  <c r="J86" i="4"/>
  <c r="J21" i="4"/>
  <c r="AK7" i="4"/>
  <c r="K7" i="4" s="1"/>
  <c r="J135" i="4"/>
  <c r="J5" i="4"/>
  <c r="J90" i="4"/>
  <c r="J106" i="4"/>
  <c r="AJ153" i="4"/>
  <c r="AI153" i="4"/>
  <c r="J43" i="4"/>
  <c r="AI67" i="4"/>
  <c r="AJ67" i="4"/>
  <c r="J20" i="4"/>
  <c r="J72" i="4"/>
  <c r="AJ56" i="4"/>
  <c r="AI56" i="4"/>
  <c r="AJ28" i="4"/>
  <c r="AI28" i="4"/>
  <c r="AH28" i="4"/>
  <c r="J165" i="4"/>
  <c r="AK32" i="4"/>
  <c r="AL32" i="4" s="1"/>
  <c r="J82" i="4"/>
  <c r="AH56" i="4"/>
  <c r="J25" i="4"/>
  <c r="J97" i="4"/>
  <c r="J19" i="4"/>
  <c r="AH153" i="4"/>
  <c r="AH75" i="4"/>
  <c r="K27" i="4"/>
  <c r="J161" i="4"/>
  <c r="J111" i="4"/>
  <c r="AK107" i="4"/>
  <c r="K107" i="4" s="1"/>
  <c r="J115" i="4"/>
  <c r="J158" i="4"/>
  <c r="AK86" i="4"/>
  <c r="K86" i="4" s="1"/>
  <c r="AK21" i="4"/>
  <c r="K21" i="4" s="1"/>
  <c r="J53" i="4"/>
  <c r="AK166" i="4"/>
  <c r="K166" i="4" s="1"/>
  <c r="J17" i="4"/>
  <c r="AK135" i="4"/>
  <c r="K135" i="4" s="1"/>
  <c r="J15" i="4"/>
  <c r="AK5" i="4"/>
  <c r="K5" i="4" s="1"/>
  <c r="K46" i="4" l="1"/>
  <c r="L116" i="4"/>
  <c r="M116" i="4" s="1"/>
  <c r="AL52" i="4"/>
  <c r="AM52" i="4" s="1"/>
  <c r="AM29" i="4"/>
  <c r="L119" i="4"/>
  <c r="M119" i="4" s="1"/>
  <c r="AL33" i="4"/>
  <c r="L33" i="4" s="1"/>
  <c r="M33" i="4" s="1"/>
  <c r="AL21" i="4"/>
  <c r="AL44" i="4"/>
  <c r="AM44" i="4" s="1"/>
  <c r="AL135" i="4"/>
  <c r="AL73" i="4"/>
  <c r="AM73" i="4" s="1"/>
  <c r="AL110" i="4"/>
  <c r="AK164" i="4"/>
  <c r="K164" i="4" s="1"/>
  <c r="AL64" i="4"/>
  <c r="AM64" i="4" s="1"/>
  <c r="AL125" i="4"/>
  <c r="L125" i="4" s="1"/>
  <c r="AL161" i="4"/>
  <c r="AL131" i="4"/>
  <c r="AM131" i="4" s="1"/>
  <c r="AL118" i="4"/>
  <c r="AL97" i="4"/>
  <c r="L97" i="4" s="1"/>
  <c r="M97" i="4" s="1"/>
  <c r="AL165" i="4"/>
  <c r="AK58" i="4"/>
  <c r="K58" i="4" s="1"/>
  <c r="AK126" i="4"/>
  <c r="AL126" i="4" s="1"/>
  <c r="AM126" i="4" s="1"/>
  <c r="AL72" i="4"/>
  <c r="AM72" i="4" s="1"/>
  <c r="AL24" i="4"/>
  <c r="AL138" i="4"/>
  <c r="AM138" i="4" s="1"/>
  <c r="L61" i="4"/>
  <c r="AM61" i="4"/>
  <c r="AM121" i="4"/>
  <c r="AM104" i="4"/>
  <c r="AL48" i="4"/>
  <c r="L48" i="4" s="1"/>
  <c r="M48" i="4" s="1"/>
  <c r="AM110" i="4"/>
  <c r="AM21" i="4"/>
  <c r="AL8" i="4"/>
  <c r="AM8" i="4" s="1"/>
  <c r="AM135" i="4"/>
  <c r="AM118" i="4"/>
  <c r="AL107" i="4"/>
  <c r="AM107" i="4" s="1"/>
  <c r="AM6" i="4"/>
  <c r="AM87" i="4"/>
  <c r="AL102" i="4"/>
  <c r="AL139" i="4"/>
  <c r="L139" i="4" s="1"/>
  <c r="M139" i="4" s="1"/>
  <c r="AL13" i="4"/>
  <c r="AL122" i="4"/>
  <c r="AM122" i="4" s="1"/>
  <c r="AL76" i="4"/>
  <c r="AL115" i="4"/>
  <c r="L115" i="4" s="1"/>
  <c r="M115" i="4" s="1"/>
  <c r="AL152" i="4"/>
  <c r="AM152" i="4" s="1"/>
  <c r="AL25" i="4"/>
  <c r="AM25" i="4" s="1"/>
  <c r="AL54" i="4"/>
  <c r="AM54" i="4" s="1"/>
  <c r="AL117" i="4"/>
  <c r="AM117" i="4" s="1"/>
  <c r="AL34" i="4"/>
  <c r="AM34" i="4" s="1"/>
  <c r="AL96" i="4"/>
  <c r="L96" i="4" s="1"/>
  <c r="M96" i="4" s="1"/>
  <c r="AM32" i="4"/>
  <c r="AL15" i="4"/>
  <c r="L15" i="4" s="1"/>
  <c r="M15" i="4" s="1"/>
  <c r="AL7" i="4"/>
  <c r="AM7" i="4" s="1"/>
  <c r="AL31" i="4"/>
  <c r="AM31" i="4" s="1"/>
  <c r="AL106" i="4"/>
  <c r="L106" i="4" s="1"/>
  <c r="M106" i="4" s="1"/>
  <c r="AL71" i="4"/>
  <c r="AM71" i="4" s="1"/>
  <c r="AM161" i="4"/>
  <c r="AM165" i="4"/>
  <c r="AL10" i="4"/>
  <c r="AL84" i="4"/>
  <c r="AM84" i="4" s="1"/>
  <c r="AL65" i="4"/>
  <c r="AM65" i="4" s="1"/>
  <c r="AM46" i="4"/>
  <c r="AL154" i="4"/>
  <c r="AM154" i="4" s="1"/>
  <c r="AL47" i="4"/>
  <c r="AM47" i="4" s="1"/>
  <c r="AL159" i="4"/>
  <c r="AM159" i="4" s="1"/>
  <c r="AL166" i="4"/>
  <c r="AL158" i="4"/>
  <c r="L158" i="4" s="1"/>
  <c r="M158" i="4" s="1"/>
  <c r="AL43" i="4"/>
  <c r="L43" i="4" s="1"/>
  <c r="M43" i="4" s="1"/>
  <c r="AL37" i="4"/>
  <c r="AM37" i="4" s="1"/>
  <c r="AL9" i="4"/>
  <c r="L9" i="4" s="1"/>
  <c r="AL144" i="4"/>
  <c r="AM144" i="4" s="1"/>
  <c r="AL5" i="4"/>
  <c r="AL53" i="4"/>
  <c r="AM53" i="4" s="1"/>
  <c r="AL30" i="4"/>
  <c r="AM30" i="4" s="1"/>
  <c r="AM102" i="4"/>
  <c r="AM139" i="4"/>
  <c r="AM13" i="4"/>
  <c r="AM76" i="4"/>
  <c r="AM115" i="4"/>
  <c r="AL20" i="4"/>
  <c r="AM20" i="4" s="1"/>
  <c r="AL89" i="4"/>
  <c r="AM89" i="4" s="1"/>
  <c r="AL55" i="4"/>
  <c r="AM55" i="4" s="1"/>
  <c r="AL27" i="4"/>
  <c r="AM27" i="4" s="1"/>
  <c r="AL99" i="4"/>
  <c r="AM99" i="4" s="1"/>
  <c r="AL91" i="4"/>
  <c r="AM91" i="4" s="1"/>
  <c r="AL92" i="4"/>
  <c r="AM92" i="4" s="1"/>
  <c r="AL155" i="4"/>
  <c r="AM155" i="4" s="1"/>
  <c r="AL82" i="4"/>
  <c r="AL94" i="4"/>
  <c r="AM94" i="4" s="1"/>
  <c r="AM127" i="4"/>
  <c r="K61" i="4"/>
  <c r="M61" i="4" s="1"/>
  <c r="AL69" i="4"/>
  <c r="AM69" i="4" s="1"/>
  <c r="AL36" i="4"/>
  <c r="AM36" i="4" s="1"/>
  <c r="AM166" i="4"/>
  <c r="AM43" i="4"/>
  <c r="AM9" i="4"/>
  <c r="AM5" i="4"/>
  <c r="AL57" i="4"/>
  <c r="AM57" i="4" s="1"/>
  <c r="AM24" i="4"/>
  <c r="AL68" i="4"/>
  <c r="AM68" i="4" s="1"/>
  <c r="AL86" i="4"/>
  <c r="AM86" i="4" s="1"/>
  <c r="AL136" i="4"/>
  <c r="AM136" i="4" s="1"/>
  <c r="AL19" i="4"/>
  <c r="AM19" i="4" s="1"/>
  <c r="AL113" i="4"/>
  <c r="AM113" i="4" s="1"/>
  <c r="AM10" i="4"/>
  <c r="AL39" i="4"/>
  <c r="AM39" i="4" s="1"/>
  <c r="AL123" i="4"/>
  <c r="AM123" i="4" s="1"/>
  <c r="AL17" i="4"/>
  <c r="AM17" i="4" s="1"/>
  <c r="AL111" i="4"/>
  <c r="AM111" i="4" s="1"/>
  <c r="AL90" i="4"/>
  <c r="AM90" i="4" s="1"/>
  <c r="AM82" i="4"/>
  <c r="L85" i="4"/>
  <c r="M85" i="4" s="1"/>
  <c r="L165" i="4"/>
  <c r="M165" i="4" s="1"/>
  <c r="L124" i="4"/>
  <c r="M124" i="4" s="1"/>
  <c r="L156" i="4"/>
  <c r="M156" i="4" s="1"/>
  <c r="L26" i="4"/>
  <c r="M26" i="4" s="1"/>
  <c r="L80" i="4"/>
  <c r="M80" i="4" s="1"/>
  <c r="L146" i="4"/>
  <c r="M146" i="4" s="1"/>
  <c r="L64" i="4"/>
  <c r="L6" i="4"/>
  <c r="AK14" i="4"/>
  <c r="K14" i="4" s="1"/>
  <c r="L145" i="4"/>
  <c r="M145" i="4" s="1"/>
  <c r="L84" i="4"/>
  <c r="M84" i="4" s="1"/>
  <c r="L150" i="4"/>
  <c r="M150" i="4" s="1"/>
  <c r="L130" i="4"/>
  <c r="J126" i="4"/>
  <c r="AJ114" i="4"/>
  <c r="AH114" i="4"/>
  <c r="J114" i="4" s="1"/>
  <c r="AI114" i="4"/>
  <c r="M9" i="4"/>
  <c r="L46" i="4"/>
  <c r="M46" i="4" s="1"/>
  <c r="L103" i="4"/>
  <c r="K55" i="4"/>
  <c r="L55" i="4"/>
  <c r="L143" i="4"/>
  <c r="M143" i="4" s="1"/>
  <c r="AI77" i="4"/>
  <c r="AJ77" i="4"/>
  <c r="AH77" i="4"/>
  <c r="L128" i="4"/>
  <c r="M128" i="4" s="1"/>
  <c r="K6" i="4"/>
  <c r="L120" i="4"/>
  <c r="M120" i="4" s="1"/>
  <c r="L138" i="4"/>
  <c r="M138" i="4" s="1"/>
  <c r="J14" i="4"/>
  <c r="AK60" i="4"/>
  <c r="AK41" i="4"/>
  <c r="AJ16" i="4"/>
  <c r="AI16" i="4"/>
  <c r="AH16" i="4"/>
  <c r="L10" i="4"/>
  <c r="M10" i="4" s="1"/>
  <c r="AK50" i="4"/>
  <c r="K50" i="4" s="1"/>
  <c r="J100" i="4"/>
  <c r="J22" i="4"/>
  <c r="J40" i="4"/>
  <c r="J50" i="4"/>
  <c r="J38" i="4"/>
  <c r="J42" i="4"/>
  <c r="J140" i="4"/>
  <c r="L71" i="4"/>
  <c r="M71" i="4" s="1"/>
  <c r="AK38" i="4"/>
  <c r="AL38" i="4" s="1"/>
  <c r="AK22" i="4"/>
  <c r="AL22" i="4" s="1"/>
  <c r="AK42" i="4"/>
  <c r="AL42" i="4" s="1"/>
  <c r="AJ108" i="4"/>
  <c r="AH108" i="4"/>
  <c r="AI108" i="4"/>
  <c r="L148" i="4"/>
  <c r="M148" i="4" s="1"/>
  <c r="L39" i="4"/>
  <c r="M39" i="4" s="1"/>
  <c r="AI40" i="4"/>
  <c r="AK40" i="4" s="1"/>
  <c r="AK100" i="4"/>
  <c r="K100" i="4" s="1"/>
  <c r="AI134" i="4"/>
  <c r="AH134" i="4"/>
  <c r="AJ134" i="4"/>
  <c r="AK140" i="4"/>
  <c r="AK160" i="4"/>
  <c r="L136" i="4"/>
  <c r="M136" i="4" s="1"/>
  <c r="L161" i="4"/>
  <c r="M161" i="4" s="1"/>
  <c r="L18" i="4"/>
  <c r="M18" i="4" s="1"/>
  <c r="J66" i="4"/>
  <c r="J94" i="4"/>
  <c r="AK162" i="4"/>
  <c r="AH78" i="4"/>
  <c r="AJ78" i="4"/>
  <c r="AI78" i="4"/>
  <c r="AK66" i="4"/>
  <c r="L117" i="4"/>
  <c r="M117" i="4" s="1"/>
  <c r="AJ149" i="4"/>
  <c r="AI149" i="4"/>
  <c r="AH149" i="4"/>
  <c r="L89" i="4"/>
  <c r="M89" i="4" s="1"/>
  <c r="AK105" i="4"/>
  <c r="L30" i="4"/>
  <c r="M30" i="4" s="1"/>
  <c r="L52" i="4"/>
  <c r="M52" i="4" s="1"/>
  <c r="AK153" i="4"/>
  <c r="K153" i="4" s="1"/>
  <c r="K103" i="4"/>
  <c r="L110" i="4"/>
  <c r="M110" i="4" s="1"/>
  <c r="L122" i="4"/>
  <c r="M122" i="4" s="1"/>
  <c r="L5" i="4"/>
  <c r="M5" i="4" s="1"/>
  <c r="AK74" i="4"/>
  <c r="K74" i="4" s="1"/>
  <c r="AK51" i="4"/>
  <c r="K51" i="4" s="1"/>
  <c r="K130" i="4"/>
  <c r="J67" i="4"/>
  <c r="K125" i="4"/>
  <c r="AK157" i="4"/>
  <c r="K157" i="4" s="1"/>
  <c r="AH95" i="4"/>
  <c r="AJ95" i="4"/>
  <c r="AI95" i="4"/>
  <c r="AK56" i="4"/>
  <c r="K56" i="4" s="1"/>
  <c r="AK93" i="4"/>
  <c r="K93" i="4" s="1"/>
  <c r="AJ45" i="4"/>
  <c r="AH45" i="4"/>
  <c r="AI45" i="4"/>
  <c r="AK75" i="4"/>
  <c r="K75" i="4" s="1"/>
  <c r="J65" i="4"/>
  <c r="L132" i="4"/>
  <c r="M132" i="4" s="1"/>
  <c r="J74" i="4"/>
  <c r="AK79" i="4"/>
  <c r="K79" i="4" s="1"/>
  <c r="K121" i="4"/>
  <c r="L62" i="4"/>
  <c r="M62" i="4" s="1"/>
  <c r="AI83" i="4"/>
  <c r="AK83" i="4" s="1"/>
  <c r="K83" i="4" s="1"/>
  <c r="AH83" i="4"/>
  <c r="AK129" i="4"/>
  <c r="K129" i="4" s="1"/>
  <c r="AK11" i="4"/>
  <c r="K11" i="4" s="1"/>
  <c r="J112" i="4"/>
  <c r="AK35" i="4"/>
  <c r="AK133" i="4"/>
  <c r="K133" i="4" s="1"/>
  <c r="AK112" i="4"/>
  <c r="K112" i="4" s="1"/>
  <c r="AK70" i="4"/>
  <c r="K70" i="4" s="1"/>
  <c r="J79" i="4"/>
  <c r="AK28" i="4"/>
  <c r="K28" i="4" s="1"/>
  <c r="AK163" i="4"/>
  <c r="K163" i="4" s="1"/>
  <c r="K49" i="4"/>
  <c r="L49" i="4"/>
  <c r="J70" i="4"/>
  <c r="J147" i="4"/>
  <c r="J157" i="4"/>
  <c r="J153" i="4"/>
  <c r="L98" i="4"/>
  <c r="M98" i="4" s="1"/>
  <c r="K32" i="4"/>
  <c r="L32" i="4"/>
  <c r="J11" i="4"/>
  <c r="AK81" i="4"/>
  <c r="K81" i="4" s="1"/>
  <c r="AK101" i="4"/>
  <c r="K101" i="4" s="1"/>
  <c r="J163" i="4"/>
  <c r="AK59" i="4"/>
  <c r="K59" i="4" s="1"/>
  <c r="J133" i="4"/>
  <c r="AK23" i="4"/>
  <c r="K23" i="4" s="1"/>
  <c r="J63" i="4"/>
  <c r="J28" i="4"/>
  <c r="L141" i="4"/>
  <c r="M141" i="4" s="1"/>
  <c r="J129" i="4"/>
  <c r="AK151" i="4"/>
  <c r="K151" i="4" s="1"/>
  <c r="J93" i="4"/>
  <c r="AK147" i="4"/>
  <c r="K147" i="4" s="1"/>
  <c r="J75" i="4"/>
  <c r="J151" i="4"/>
  <c r="K64" i="4"/>
  <c r="K87" i="4"/>
  <c r="J56" i="4"/>
  <c r="AK67" i="4"/>
  <c r="AL67" i="4" s="1"/>
  <c r="K127" i="4"/>
  <c r="J81" i="4"/>
  <c r="J101" i="4"/>
  <c r="J59" i="4"/>
  <c r="J23" i="4"/>
  <c r="AK63" i="4"/>
  <c r="K63" i="4" s="1"/>
  <c r="L34" i="4" l="1"/>
  <c r="M34" i="4" s="1"/>
  <c r="L7" i="4"/>
  <c r="M7" i="4" s="1"/>
  <c r="L44" i="4"/>
  <c r="M44" i="4" s="1"/>
  <c r="AM97" i="4"/>
  <c r="AM33" i="4"/>
  <c r="L73" i="4"/>
  <c r="M73" i="4" s="1"/>
  <c r="L53" i="4"/>
  <c r="M53" i="4" s="1"/>
  <c r="L31" i="4"/>
  <c r="M31" i="4" s="1"/>
  <c r="AM96" i="4"/>
  <c r="L57" i="4"/>
  <c r="M57" i="4" s="1"/>
  <c r="AM48" i="4"/>
  <c r="L17" i="4"/>
  <c r="M17" i="4" s="1"/>
  <c r="L20" i="4"/>
  <c r="M20" i="4" s="1"/>
  <c r="L155" i="4"/>
  <c r="M155" i="4" s="1"/>
  <c r="AL164" i="4"/>
  <c r="AM158" i="4"/>
  <c r="AM106" i="4"/>
  <c r="L65" i="4"/>
  <c r="AL58" i="4"/>
  <c r="AM58" i="4" s="1"/>
  <c r="L107" i="4"/>
  <c r="M107" i="4" s="1"/>
  <c r="L47" i="4"/>
  <c r="M47" i="4" s="1"/>
  <c r="AM15" i="4"/>
  <c r="L8" i="4"/>
  <c r="M8" i="4" s="1"/>
  <c r="L27" i="4"/>
  <c r="M27" i="4" s="1"/>
  <c r="L92" i="4"/>
  <c r="M92" i="4" s="1"/>
  <c r="AM125" i="4"/>
  <c r="K126" i="4"/>
  <c r="L72" i="4"/>
  <c r="M72" i="4" s="1"/>
  <c r="AL162" i="4"/>
  <c r="AM162" i="4" s="1"/>
  <c r="L111" i="4"/>
  <c r="M111" i="4" s="1"/>
  <c r="AL140" i="4"/>
  <c r="AM140" i="4" s="1"/>
  <c r="AL74" i="4"/>
  <c r="AM74" i="4" s="1"/>
  <c r="AL157" i="4"/>
  <c r="AL93" i="4"/>
  <c r="AM93" i="4" s="1"/>
  <c r="AL133" i="4"/>
  <c r="AL40" i="4"/>
  <c r="AM40" i="4" s="1"/>
  <c r="AL81" i="4"/>
  <c r="AL75" i="4"/>
  <c r="L75" i="4" s="1"/>
  <c r="M75" i="4" s="1"/>
  <c r="AM67" i="4"/>
  <c r="AM38" i="4"/>
  <c r="AL35" i="4"/>
  <c r="AM35" i="4" s="1"/>
  <c r="AL60" i="4"/>
  <c r="AM60" i="4" s="1"/>
  <c r="AL14" i="4"/>
  <c r="AM14" i="4" s="1"/>
  <c r="AM157" i="4"/>
  <c r="AL101" i="4"/>
  <c r="AM101" i="4" s="1"/>
  <c r="AL129" i="4"/>
  <c r="AM129" i="4" s="1"/>
  <c r="AM133" i="4"/>
  <c r="AM42" i="4"/>
  <c r="AL70" i="4"/>
  <c r="AL147" i="4"/>
  <c r="L147" i="4" s="1"/>
  <c r="M147" i="4" s="1"/>
  <c r="AL11" i="4"/>
  <c r="AL79" i="4"/>
  <c r="AM79" i="4" s="1"/>
  <c r="AL59" i="4"/>
  <c r="AM59" i="4" s="1"/>
  <c r="AM22" i="4"/>
  <c r="AL83" i="4"/>
  <c r="AM83" i="4" s="1"/>
  <c r="AL105" i="4"/>
  <c r="AM105" i="4" s="1"/>
  <c r="AL160" i="4"/>
  <c r="AM160" i="4" s="1"/>
  <c r="AL41" i="4"/>
  <c r="AM41" i="4" s="1"/>
  <c r="AL66" i="4"/>
  <c r="AM66" i="4" s="1"/>
  <c r="AL112" i="4"/>
  <c r="AL163" i="4"/>
  <c r="AL51" i="4"/>
  <c r="AM51" i="4" s="1"/>
  <c r="AM70" i="4"/>
  <c r="AM147" i="4"/>
  <c r="AM11" i="4"/>
  <c r="AL56" i="4"/>
  <c r="AM56" i="4" s="1"/>
  <c r="AL100" i="4"/>
  <c r="AL63" i="4"/>
  <c r="AM63" i="4" s="1"/>
  <c r="AL28" i="4"/>
  <c r="AM28" i="4" s="1"/>
  <c r="AK114" i="4"/>
  <c r="K114" i="4" s="1"/>
  <c r="AM112" i="4"/>
  <c r="AM163" i="4"/>
  <c r="AL153" i="4"/>
  <c r="AM153" i="4" s="1"/>
  <c r="AL23" i="4"/>
  <c r="AM23" i="4" s="1"/>
  <c r="AM81" i="4"/>
  <c r="AL50" i="4"/>
  <c r="AM50" i="4" s="1"/>
  <c r="AM100" i="4"/>
  <c r="AL151" i="4"/>
  <c r="AM151" i="4" s="1"/>
  <c r="L154" i="4"/>
  <c r="M154" i="4" s="1"/>
  <c r="L19" i="4"/>
  <c r="M19" i="4" s="1"/>
  <c r="L68" i="4"/>
  <c r="M68" i="4" s="1"/>
  <c r="M6" i="4"/>
  <c r="L126" i="4"/>
  <c r="K162" i="4"/>
  <c r="L159" i="4"/>
  <c r="M159" i="4" s="1"/>
  <c r="L144" i="4"/>
  <c r="M144" i="4" s="1"/>
  <c r="L131" i="4"/>
  <c r="M131" i="4" s="1"/>
  <c r="L99" i="4"/>
  <c r="M99" i="4" s="1"/>
  <c r="AJ12" i="4"/>
  <c r="AI12" i="4"/>
  <c r="L21" i="4"/>
  <c r="M21" i="4" s="1"/>
  <c r="AH12" i="4"/>
  <c r="L24" i="4"/>
  <c r="M24" i="4" s="1"/>
  <c r="K60" i="4"/>
  <c r="M55" i="4"/>
  <c r="L133" i="4"/>
  <c r="M133" i="4" s="1"/>
  <c r="L37" i="4"/>
  <c r="M37" i="4" s="1"/>
  <c r="L118" i="4"/>
  <c r="M118" i="4" s="1"/>
  <c r="L13" i="4"/>
  <c r="M13" i="4" s="1"/>
  <c r="L91" i="4"/>
  <c r="M91" i="4" s="1"/>
  <c r="L36" i="4"/>
  <c r="M36" i="4" s="1"/>
  <c r="L162" i="4"/>
  <c r="L127" i="4"/>
  <c r="M127" i="4" s="1"/>
  <c r="L105" i="4"/>
  <c r="K105" i="4"/>
  <c r="AK134" i="4"/>
  <c r="K134" i="4" s="1"/>
  <c r="L14" i="4"/>
  <c r="M14" i="4" s="1"/>
  <c r="L90" i="4"/>
  <c r="M90" i="4" s="1"/>
  <c r="J16" i="4"/>
  <c r="J77" i="4"/>
  <c r="K41" i="4"/>
  <c r="AK108" i="4"/>
  <c r="K108" i="4" s="1"/>
  <c r="L54" i="4"/>
  <c r="M54" i="4" s="1"/>
  <c r="L87" i="4"/>
  <c r="M87" i="4" s="1"/>
  <c r="AK77" i="4"/>
  <c r="K77" i="4" s="1"/>
  <c r="AK16" i="4"/>
  <c r="AL16" i="4" s="1"/>
  <c r="J134" i="4"/>
  <c r="L152" i="4"/>
  <c r="M152" i="4" s="1"/>
  <c r="J108" i="4"/>
  <c r="K22" i="4"/>
  <c r="K38" i="4"/>
  <c r="K42" i="4"/>
  <c r="AI109" i="4"/>
  <c r="AJ109" i="4"/>
  <c r="AH109" i="4"/>
  <c r="K140" i="4"/>
  <c r="L153" i="4"/>
  <c r="M153" i="4" s="1"/>
  <c r="K160" i="4"/>
  <c r="L160" i="4"/>
  <c r="AK78" i="4"/>
  <c r="K78" i="4" s="1"/>
  <c r="M125" i="4"/>
  <c r="M103" i="4"/>
  <c r="J149" i="4"/>
  <c r="L123" i="4"/>
  <c r="M123" i="4" s="1"/>
  <c r="L69" i="4"/>
  <c r="M69" i="4" s="1"/>
  <c r="J78" i="4"/>
  <c r="AK149" i="4"/>
  <c r="K149" i="4" s="1"/>
  <c r="K66" i="4"/>
  <c r="L166" i="4"/>
  <c r="M166" i="4" s="1"/>
  <c r="L25" i="4"/>
  <c r="M25" i="4" s="1"/>
  <c r="L82" i="4"/>
  <c r="M82" i="4" s="1"/>
  <c r="M130" i="4"/>
  <c r="L94" i="4"/>
  <c r="M94" i="4" s="1"/>
  <c r="L102" i="4"/>
  <c r="M102" i="4" s="1"/>
  <c r="AK95" i="4"/>
  <c r="K95" i="4" s="1"/>
  <c r="M65" i="4"/>
  <c r="K40" i="4"/>
  <c r="L40" i="4"/>
  <c r="J95" i="4"/>
  <c r="L76" i="4"/>
  <c r="M76" i="4" s="1"/>
  <c r="K35" i="4"/>
  <c r="L151" i="4"/>
  <c r="M151" i="4" s="1"/>
  <c r="L121" i="4"/>
  <c r="M121" i="4" s="1"/>
  <c r="AK45" i="4"/>
  <c r="K45" i="4" s="1"/>
  <c r="M32" i="4"/>
  <c r="J83" i="4"/>
  <c r="J45" i="4"/>
  <c r="M49" i="4"/>
  <c r="L86" i="4"/>
  <c r="M86" i="4" s="1"/>
  <c r="L113" i="4"/>
  <c r="M113" i="4" s="1"/>
  <c r="K67" i="4"/>
  <c r="L67" i="4"/>
  <c r="L135" i="4"/>
  <c r="M135" i="4" s="1"/>
  <c r="M64" i="4"/>
  <c r="L63" i="4" l="1"/>
  <c r="M63" i="4" s="1"/>
  <c r="M126" i="4"/>
  <c r="L74" i="4"/>
  <c r="M74" i="4" s="1"/>
  <c r="L129" i="4"/>
  <c r="M129" i="4" s="1"/>
  <c r="L56" i="4"/>
  <c r="M56" i="4" s="1"/>
  <c r="AM75" i="4"/>
  <c r="AM164" i="4"/>
  <c r="L164" i="4"/>
  <c r="M164" i="4" s="1"/>
  <c r="L58" i="4"/>
  <c r="M58" i="4" s="1"/>
  <c r="L66" i="4"/>
  <c r="L83" i="4"/>
  <c r="M83" i="4" s="1"/>
  <c r="L41" i="4"/>
  <c r="M41" i="4" s="1"/>
  <c r="AL78" i="4"/>
  <c r="AM78" i="4" s="1"/>
  <c r="AL114" i="4"/>
  <c r="L114" i="4" s="1"/>
  <c r="AL149" i="4"/>
  <c r="AM149" i="4" s="1"/>
  <c r="AL77" i="4"/>
  <c r="AM77" i="4" s="1"/>
  <c r="AL134" i="4"/>
  <c r="AM16" i="4"/>
  <c r="AM134" i="4"/>
  <c r="AL45" i="4"/>
  <c r="M105" i="4"/>
  <c r="AL95" i="4"/>
  <c r="AM95" i="4" s="1"/>
  <c r="AL108" i="4"/>
  <c r="AM108" i="4" s="1"/>
  <c r="AM45" i="4"/>
  <c r="L157" i="4"/>
  <c r="M157" i="4" s="1"/>
  <c r="M162" i="4"/>
  <c r="AK12" i="4"/>
  <c r="K12" i="4" s="1"/>
  <c r="J12" i="4"/>
  <c r="L50" i="4"/>
  <c r="M50" i="4" s="1"/>
  <c r="L134" i="4"/>
  <c r="M134" i="4" s="1"/>
  <c r="L163" i="4"/>
  <c r="M163" i="4" s="1"/>
  <c r="L22" i="4"/>
  <c r="M22" i="4" s="1"/>
  <c r="L70" i="4"/>
  <c r="M70" i="4" s="1"/>
  <c r="L59" i="4"/>
  <c r="M59" i="4" s="1"/>
  <c r="L11" i="4"/>
  <c r="M11" i="4" s="1"/>
  <c r="L60" i="4"/>
  <c r="M60" i="4" s="1"/>
  <c r="L79" i="4"/>
  <c r="M79" i="4" s="1"/>
  <c r="L28" i="4"/>
  <c r="M28" i="4" s="1"/>
  <c r="K16" i="4"/>
  <c r="J109" i="4"/>
  <c r="L38" i="4"/>
  <c r="M38" i="4" s="1"/>
  <c r="L81" i="4"/>
  <c r="M81" i="4" s="1"/>
  <c r="M160" i="4"/>
  <c r="L42" i="4"/>
  <c r="M42" i="4" s="1"/>
  <c r="L100" i="4"/>
  <c r="M100" i="4" s="1"/>
  <c r="L140" i="4"/>
  <c r="M140" i="4" s="1"/>
  <c r="M66" i="4"/>
  <c r="AK109" i="4"/>
  <c r="AL109" i="4" s="1"/>
  <c r="L93" i="4"/>
  <c r="M93" i="4" s="1"/>
  <c r="L23" i="4"/>
  <c r="M23" i="4" s="1"/>
  <c r="M40" i="4"/>
  <c r="L51" i="4"/>
  <c r="M51" i="4" s="1"/>
  <c r="L101" i="4"/>
  <c r="M101" i="4" s="1"/>
  <c r="M114" i="4"/>
  <c r="L112" i="4"/>
  <c r="M112" i="4" s="1"/>
  <c r="L35" i="4"/>
  <c r="M35" i="4" s="1"/>
  <c r="M67" i="4"/>
  <c r="L77" i="4" l="1"/>
  <c r="M77" i="4" s="1"/>
  <c r="AM109" i="4"/>
  <c r="AL12" i="4"/>
  <c r="L12" i="4" s="1"/>
  <c r="M12" i="4" s="1"/>
  <c r="AM114" i="4"/>
  <c r="L95" i="4"/>
  <c r="M95" i="4" s="1"/>
  <c r="L108" i="4"/>
  <c r="M108" i="4" s="1"/>
  <c r="L149" i="4"/>
  <c r="M149" i="4" s="1"/>
  <c r="L16" i="4"/>
  <c r="M16" i="4" s="1"/>
  <c r="K109" i="4"/>
  <c r="L78" i="4"/>
  <c r="M78" i="4" s="1"/>
  <c r="L45" i="4"/>
  <c r="M45" i="4" s="1"/>
  <c r="AM12" i="4" l="1"/>
  <c r="L109" i="4"/>
  <c r="M109" i="4" s="1"/>
  <c r="M17" i="1" l="1"/>
  <c r="N17" i="1"/>
  <c r="O17" i="1"/>
  <c r="P17" i="1"/>
  <c r="Q17" i="1"/>
  <c r="R17" i="1"/>
  <c r="S17" i="1"/>
  <c r="M18" i="1"/>
  <c r="N18" i="1"/>
  <c r="O18" i="1"/>
  <c r="P18" i="1"/>
  <c r="Q18" i="1"/>
  <c r="R18" i="1"/>
  <c r="S18" i="1"/>
  <c r="M19" i="1"/>
  <c r="N19" i="1"/>
  <c r="O19" i="1"/>
  <c r="P19" i="1"/>
  <c r="Q19" i="1"/>
  <c r="R19" i="1"/>
  <c r="S19" i="1"/>
  <c r="M20" i="1"/>
  <c r="N20" i="1"/>
  <c r="O20" i="1"/>
  <c r="P20" i="1"/>
  <c r="Q20" i="1"/>
  <c r="R20" i="1"/>
  <c r="S20" i="1"/>
  <c r="M21" i="1"/>
  <c r="N21" i="1"/>
  <c r="O21" i="1"/>
  <c r="P21" i="1"/>
  <c r="Q21" i="1"/>
  <c r="R21" i="1"/>
  <c r="S21" i="1"/>
  <c r="M22" i="1"/>
  <c r="N22" i="1"/>
  <c r="O22" i="1"/>
  <c r="P22" i="1"/>
  <c r="Q22" i="1"/>
  <c r="R22" i="1"/>
  <c r="S22" i="1"/>
  <c r="M23" i="1"/>
  <c r="N23" i="1"/>
  <c r="O23" i="1"/>
  <c r="P23" i="1"/>
  <c r="Q23" i="1"/>
  <c r="R23" i="1"/>
  <c r="S23" i="1"/>
  <c r="M24" i="1"/>
  <c r="N24" i="1"/>
  <c r="O24" i="1"/>
  <c r="P24" i="1"/>
  <c r="Q24" i="1"/>
  <c r="R24" i="1"/>
  <c r="S24" i="1"/>
  <c r="M25" i="1"/>
  <c r="N25" i="1"/>
  <c r="O25" i="1"/>
  <c r="P25" i="1"/>
  <c r="Q25" i="1"/>
  <c r="R25" i="1"/>
  <c r="S25" i="1"/>
  <c r="M26" i="1"/>
  <c r="N26" i="1"/>
  <c r="O26" i="1"/>
  <c r="P26" i="1"/>
  <c r="Q26" i="1"/>
  <c r="R26" i="1"/>
  <c r="S26" i="1"/>
  <c r="M27" i="1"/>
  <c r="N27" i="1"/>
  <c r="O27" i="1"/>
  <c r="P27" i="1"/>
  <c r="Q27" i="1"/>
  <c r="R27" i="1"/>
  <c r="S27" i="1"/>
  <c r="M28" i="1"/>
  <c r="N28" i="1"/>
  <c r="O28" i="1"/>
  <c r="P28" i="1"/>
  <c r="Q28" i="1"/>
  <c r="R28" i="1"/>
  <c r="S28" i="1"/>
  <c r="M29" i="1"/>
  <c r="N29" i="1"/>
  <c r="O29" i="1"/>
  <c r="P29" i="1"/>
  <c r="Q29" i="1"/>
  <c r="R29" i="1"/>
  <c r="S29" i="1"/>
  <c r="M30" i="1"/>
  <c r="N30" i="1"/>
  <c r="O30" i="1"/>
  <c r="P30" i="1"/>
  <c r="Q30" i="1"/>
  <c r="R30" i="1"/>
  <c r="S30" i="1"/>
  <c r="M31" i="1"/>
  <c r="N31" i="1"/>
  <c r="O31" i="1"/>
  <c r="P31" i="1"/>
  <c r="Q31" i="1"/>
  <c r="R31" i="1"/>
  <c r="S31" i="1"/>
  <c r="M32" i="1"/>
  <c r="N32" i="1"/>
  <c r="O32" i="1"/>
  <c r="P32" i="1"/>
  <c r="Q32" i="1"/>
  <c r="R32" i="1"/>
  <c r="S32" i="1"/>
  <c r="M33" i="1"/>
  <c r="N33" i="1"/>
  <c r="O33" i="1"/>
  <c r="P33" i="1"/>
  <c r="Q33" i="1"/>
  <c r="R33" i="1"/>
  <c r="S33" i="1"/>
  <c r="M34" i="1"/>
  <c r="N34" i="1"/>
  <c r="O34" i="1"/>
  <c r="P34" i="1"/>
  <c r="Q34" i="1"/>
  <c r="R34" i="1"/>
  <c r="S34" i="1"/>
  <c r="M35" i="1"/>
  <c r="N35" i="1"/>
  <c r="O35" i="1"/>
  <c r="P35" i="1"/>
  <c r="Q35" i="1"/>
  <c r="R35" i="1"/>
  <c r="S35" i="1"/>
  <c r="M36" i="1"/>
  <c r="N36" i="1"/>
  <c r="O36" i="1"/>
  <c r="P36" i="1"/>
  <c r="Q36" i="1"/>
  <c r="R36" i="1"/>
  <c r="S36" i="1"/>
  <c r="M37" i="1"/>
  <c r="N37" i="1"/>
  <c r="O37" i="1"/>
  <c r="P37" i="1"/>
  <c r="Q37" i="1"/>
  <c r="R37" i="1"/>
  <c r="S37" i="1"/>
  <c r="M38" i="1"/>
  <c r="N38" i="1"/>
  <c r="O38" i="1"/>
  <c r="P38" i="1"/>
  <c r="Q38" i="1"/>
  <c r="R38" i="1"/>
  <c r="S38" i="1"/>
  <c r="M39" i="1"/>
  <c r="N39" i="1"/>
  <c r="O39" i="1"/>
  <c r="P39" i="1"/>
  <c r="Q39" i="1"/>
  <c r="R39" i="1"/>
  <c r="S39" i="1"/>
  <c r="M40" i="1"/>
  <c r="N40" i="1"/>
  <c r="O40" i="1"/>
  <c r="P40" i="1"/>
  <c r="Q40" i="1"/>
  <c r="R40" i="1"/>
  <c r="S40" i="1"/>
  <c r="M41" i="1"/>
  <c r="N41" i="1"/>
  <c r="O41" i="1"/>
  <c r="P41" i="1"/>
  <c r="Q41" i="1"/>
  <c r="R41" i="1"/>
  <c r="S41" i="1"/>
  <c r="M42" i="1"/>
  <c r="N42" i="1"/>
  <c r="O42" i="1"/>
  <c r="P42" i="1"/>
  <c r="Q42" i="1"/>
  <c r="R42" i="1"/>
  <c r="S42" i="1"/>
  <c r="M43" i="1"/>
  <c r="N43" i="1"/>
  <c r="O43" i="1"/>
  <c r="P43" i="1"/>
  <c r="Q43" i="1"/>
  <c r="R43" i="1"/>
  <c r="S43" i="1"/>
  <c r="M44" i="1"/>
  <c r="N44" i="1"/>
  <c r="O44" i="1"/>
  <c r="P44" i="1"/>
  <c r="Q44" i="1"/>
  <c r="R44" i="1"/>
  <c r="S44" i="1"/>
  <c r="M45" i="1"/>
  <c r="N45" i="1"/>
  <c r="O45" i="1"/>
  <c r="P45" i="1"/>
  <c r="Q45" i="1"/>
  <c r="R45" i="1"/>
  <c r="S45" i="1"/>
  <c r="M46" i="1"/>
  <c r="N46" i="1"/>
  <c r="O46" i="1"/>
  <c r="P46" i="1"/>
  <c r="Q46" i="1"/>
  <c r="R46" i="1"/>
  <c r="S46" i="1"/>
  <c r="M47" i="1"/>
  <c r="N47" i="1"/>
  <c r="O47" i="1"/>
  <c r="P47" i="1"/>
  <c r="Q47" i="1"/>
  <c r="R47" i="1"/>
  <c r="S47" i="1"/>
  <c r="M48" i="1"/>
  <c r="N48" i="1"/>
  <c r="O48" i="1"/>
  <c r="P48" i="1"/>
  <c r="Q48" i="1"/>
  <c r="R48" i="1"/>
  <c r="S48" i="1"/>
  <c r="M49" i="1"/>
  <c r="N49" i="1"/>
  <c r="O49" i="1"/>
  <c r="P49" i="1"/>
  <c r="Q49" i="1"/>
  <c r="R49" i="1"/>
  <c r="S49" i="1"/>
  <c r="M50" i="1"/>
  <c r="N50" i="1"/>
  <c r="O50" i="1"/>
  <c r="P50" i="1"/>
  <c r="Q50" i="1"/>
  <c r="R50" i="1"/>
  <c r="S50" i="1"/>
  <c r="M51" i="1"/>
  <c r="N51" i="1"/>
  <c r="O51" i="1"/>
  <c r="P51" i="1"/>
  <c r="Q51" i="1"/>
  <c r="R51" i="1"/>
  <c r="S51" i="1"/>
  <c r="M52" i="1"/>
  <c r="N52" i="1"/>
  <c r="O52" i="1"/>
  <c r="P52" i="1"/>
  <c r="Q52" i="1"/>
  <c r="R52" i="1"/>
  <c r="S52" i="1"/>
  <c r="M53" i="1"/>
  <c r="N53" i="1"/>
  <c r="O53" i="1"/>
  <c r="P53" i="1"/>
  <c r="Q53" i="1"/>
  <c r="R53" i="1"/>
  <c r="S53" i="1"/>
  <c r="M54" i="1"/>
  <c r="N54" i="1"/>
  <c r="O54" i="1"/>
  <c r="P54" i="1"/>
  <c r="Q54" i="1"/>
  <c r="R54" i="1"/>
  <c r="S54" i="1"/>
  <c r="M55" i="1"/>
  <c r="N55" i="1"/>
  <c r="O55" i="1"/>
  <c r="P55" i="1"/>
  <c r="Q55" i="1"/>
  <c r="R55" i="1"/>
  <c r="S55" i="1"/>
  <c r="M56" i="1"/>
  <c r="N56" i="1"/>
  <c r="O56" i="1"/>
  <c r="P56" i="1"/>
  <c r="Q56" i="1"/>
  <c r="R56" i="1"/>
  <c r="S56" i="1"/>
  <c r="M57" i="1"/>
  <c r="N57" i="1"/>
  <c r="O57" i="1"/>
  <c r="P57" i="1"/>
  <c r="Q57" i="1"/>
  <c r="R57" i="1"/>
  <c r="S57" i="1"/>
  <c r="M58" i="1"/>
  <c r="N58" i="1"/>
  <c r="O58" i="1"/>
  <c r="P58" i="1"/>
  <c r="Q58" i="1"/>
  <c r="R58" i="1"/>
  <c r="S58" i="1"/>
  <c r="M59" i="1"/>
  <c r="N59" i="1"/>
  <c r="O59" i="1"/>
  <c r="P59" i="1"/>
  <c r="Q59" i="1"/>
  <c r="R59" i="1"/>
  <c r="S59" i="1"/>
  <c r="M60" i="1"/>
  <c r="N60" i="1"/>
  <c r="O60" i="1"/>
  <c r="P60" i="1"/>
  <c r="Q60" i="1"/>
  <c r="R60" i="1"/>
  <c r="S60" i="1"/>
  <c r="M61" i="1"/>
  <c r="N61" i="1"/>
  <c r="O61" i="1"/>
  <c r="P61" i="1"/>
  <c r="Q61" i="1"/>
  <c r="R61" i="1"/>
  <c r="S61" i="1"/>
  <c r="M62" i="1"/>
  <c r="N62" i="1"/>
  <c r="O62" i="1"/>
  <c r="P62" i="1"/>
  <c r="Q62" i="1"/>
  <c r="R62" i="1"/>
  <c r="S62" i="1"/>
  <c r="M63" i="1"/>
  <c r="N63" i="1"/>
  <c r="O63" i="1"/>
  <c r="P63" i="1"/>
  <c r="Q63" i="1"/>
  <c r="R63" i="1"/>
  <c r="S63" i="1"/>
  <c r="M64" i="1"/>
  <c r="N64" i="1"/>
  <c r="O64" i="1"/>
  <c r="P64" i="1"/>
  <c r="Q64" i="1"/>
  <c r="R64" i="1"/>
  <c r="S64" i="1"/>
  <c r="M65" i="1"/>
  <c r="N65" i="1"/>
  <c r="O65" i="1"/>
  <c r="P65" i="1"/>
  <c r="Q65" i="1"/>
  <c r="R65" i="1"/>
  <c r="S65" i="1"/>
  <c r="M66" i="1"/>
  <c r="N66" i="1"/>
  <c r="O66" i="1"/>
  <c r="P66" i="1"/>
  <c r="Q66" i="1"/>
  <c r="R66" i="1"/>
  <c r="S66" i="1"/>
  <c r="M67" i="1"/>
  <c r="N67" i="1"/>
  <c r="O67" i="1"/>
  <c r="P67" i="1"/>
  <c r="Q67" i="1"/>
  <c r="R67" i="1"/>
  <c r="S67" i="1"/>
  <c r="M68" i="1"/>
  <c r="N68" i="1"/>
  <c r="O68" i="1"/>
  <c r="P68" i="1"/>
  <c r="Q68" i="1"/>
  <c r="R68" i="1"/>
  <c r="S68" i="1"/>
  <c r="M69" i="1"/>
  <c r="N69" i="1"/>
  <c r="O69" i="1"/>
  <c r="P69" i="1"/>
  <c r="Q69" i="1"/>
  <c r="R69" i="1"/>
  <c r="S69" i="1"/>
  <c r="M70" i="1"/>
  <c r="N70" i="1"/>
  <c r="O70" i="1"/>
  <c r="P70" i="1"/>
  <c r="Q70" i="1"/>
  <c r="R70" i="1"/>
  <c r="S70" i="1"/>
  <c r="M71" i="1"/>
  <c r="N71" i="1"/>
  <c r="O71" i="1"/>
  <c r="P71" i="1"/>
  <c r="Q71" i="1"/>
  <c r="R71" i="1"/>
  <c r="S71" i="1"/>
  <c r="M72" i="1"/>
  <c r="N72" i="1"/>
  <c r="O72" i="1"/>
  <c r="P72" i="1"/>
  <c r="Q72" i="1"/>
  <c r="R72" i="1"/>
  <c r="S72" i="1"/>
  <c r="M73" i="1"/>
  <c r="N73" i="1"/>
  <c r="O73" i="1"/>
  <c r="P73" i="1"/>
  <c r="Q73" i="1"/>
  <c r="R73" i="1"/>
  <c r="S73" i="1"/>
  <c r="M74" i="1"/>
  <c r="N74" i="1"/>
  <c r="O74" i="1"/>
  <c r="P74" i="1"/>
  <c r="Q74" i="1"/>
  <c r="R74" i="1"/>
  <c r="S74" i="1"/>
  <c r="M75" i="1"/>
  <c r="N75" i="1"/>
  <c r="O75" i="1"/>
  <c r="P75" i="1"/>
  <c r="Q75" i="1"/>
  <c r="R75" i="1"/>
  <c r="S75" i="1"/>
  <c r="M76" i="1"/>
  <c r="N76" i="1"/>
  <c r="O76" i="1"/>
  <c r="P76" i="1"/>
  <c r="Q76" i="1"/>
  <c r="R76" i="1"/>
  <c r="S76" i="1"/>
  <c r="M77" i="1"/>
  <c r="N77" i="1"/>
  <c r="O77" i="1"/>
  <c r="P77" i="1"/>
  <c r="Q77" i="1"/>
  <c r="R77" i="1"/>
  <c r="S77" i="1"/>
  <c r="M78" i="1"/>
  <c r="N78" i="1"/>
  <c r="O78" i="1"/>
  <c r="P78" i="1"/>
  <c r="Q78" i="1"/>
  <c r="R78" i="1"/>
  <c r="S78" i="1"/>
  <c r="M79" i="1"/>
  <c r="N79" i="1"/>
  <c r="O79" i="1"/>
  <c r="P79" i="1"/>
  <c r="Q79" i="1"/>
  <c r="R79" i="1"/>
  <c r="S79" i="1"/>
  <c r="M80" i="1"/>
  <c r="N80" i="1"/>
  <c r="O80" i="1"/>
  <c r="P80" i="1"/>
  <c r="Q80" i="1"/>
  <c r="R80" i="1"/>
  <c r="S80" i="1"/>
  <c r="M81" i="1"/>
  <c r="N81" i="1"/>
  <c r="O81" i="1"/>
  <c r="P81" i="1"/>
  <c r="Q81" i="1"/>
  <c r="R81" i="1"/>
  <c r="S81" i="1"/>
  <c r="M82" i="1"/>
  <c r="N82" i="1"/>
  <c r="O82" i="1"/>
  <c r="P82" i="1"/>
  <c r="Q82" i="1"/>
  <c r="R82" i="1"/>
  <c r="S82" i="1"/>
  <c r="M83" i="1"/>
  <c r="N83" i="1"/>
  <c r="O83" i="1"/>
  <c r="P83" i="1"/>
  <c r="Q83" i="1"/>
  <c r="R83" i="1"/>
  <c r="S83" i="1"/>
  <c r="M84" i="1"/>
  <c r="N84" i="1"/>
  <c r="O84" i="1"/>
  <c r="P84" i="1"/>
  <c r="Q84" i="1"/>
  <c r="R84" i="1"/>
  <c r="S84" i="1"/>
  <c r="M85" i="1"/>
  <c r="N85" i="1"/>
  <c r="O85" i="1"/>
  <c r="P85" i="1"/>
  <c r="Q85" i="1"/>
  <c r="R85" i="1"/>
  <c r="S85" i="1"/>
  <c r="M86" i="1"/>
  <c r="N86" i="1"/>
  <c r="O86" i="1"/>
  <c r="P86" i="1"/>
  <c r="Q86" i="1"/>
  <c r="R86" i="1"/>
  <c r="S86" i="1"/>
  <c r="M87" i="1"/>
  <c r="N87" i="1"/>
  <c r="O87" i="1"/>
  <c r="P87" i="1"/>
  <c r="Q87" i="1"/>
  <c r="R87" i="1"/>
  <c r="S87" i="1"/>
  <c r="M88" i="1"/>
  <c r="N88" i="1"/>
  <c r="O88" i="1"/>
  <c r="P88" i="1"/>
  <c r="Q88" i="1"/>
  <c r="R88" i="1"/>
  <c r="S88" i="1"/>
  <c r="M89" i="1"/>
  <c r="N89" i="1"/>
  <c r="O89" i="1"/>
  <c r="P89" i="1"/>
  <c r="Q89" i="1"/>
  <c r="R89" i="1"/>
  <c r="S89" i="1"/>
  <c r="M90" i="1"/>
  <c r="N90" i="1"/>
  <c r="O90" i="1"/>
  <c r="P90" i="1"/>
  <c r="Q90" i="1"/>
  <c r="R90" i="1"/>
  <c r="S90" i="1"/>
  <c r="M91" i="1"/>
  <c r="N91" i="1"/>
  <c r="O91" i="1"/>
  <c r="P91" i="1"/>
  <c r="Q91" i="1"/>
  <c r="R91" i="1"/>
  <c r="S91" i="1"/>
  <c r="M92" i="1"/>
  <c r="N92" i="1"/>
  <c r="O92" i="1"/>
  <c r="P92" i="1"/>
  <c r="Q92" i="1"/>
  <c r="R92" i="1"/>
  <c r="S92" i="1"/>
  <c r="M93" i="1"/>
  <c r="N93" i="1"/>
  <c r="O93" i="1"/>
  <c r="P93" i="1"/>
  <c r="Q93" i="1"/>
  <c r="R93" i="1"/>
  <c r="S93" i="1"/>
  <c r="M94" i="1"/>
  <c r="N94" i="1"/>
  <c r="O94" i="1"/>
  <c r="P94" i="1"/>
  <c r="Q94" i="1"/>
  <c r="R94" i="1"/>
  <c r="S94" i="1"/>
  <c r="M95" i="1"/>
  <c r="N95" i="1"/>
  <c r="O95" i="1"/>
  <c r="P95" i="1"/>
  <c r="Q95" i="1"/>
  <c r="R95" i="1"/>
  <c r="S95" i="1"/>
  <c r="M96" i="1"/>
  <c r="N96" i="1"/>
  <c r="O96" i="1"/>
  <c r="P96" i="1"/>
  <c r="Q96" i="1"/>
  <c r="R96" i="1"/>
  <c r="S96" i="1"/>
  <c r="M97" i="1"/>
  <c r="N97" i="1"/>
  <c r="O97" i="1"/>
  <c r="P97" i="1"/>
  <c r="Q97" i="1"/>
  <c r="R97" i="1"/>
  <c r="S97" i="1"/>
  <c r="M98" i="1"/>
  <c r="N98" i="1"/>
  <c r="O98" i="1"/>
  <c r="P98" i="1"/>
  <c r="Q98" i="1"/>
  <c r="R98" i="1"/>
  <c r="S98" i="1"/>
  <c r="M99" i="1"/>
  <c r="N99" i="1"/>
  <c r="O99" i="1"/>
  <c r="P99" i="1"/>
  <c r="Q99" i="1"/>
  <c r="R99" i="1"/>
  <c r="S99" i="1"/>
  <c r="M100" i="1"/>
  <c r="N100" i="1"/>
  <c r="O100" i="1"/>
  <c r="P100" i="1"/>
  <c r="Q100" i="1"/>
  <c r="R100" i="1"/>
  <c r="S100" i="1"/>
  <c r="M101" i="1"/>
  <c r="N101" i="1"/>
  <c r="O101" i="1"/>
  <c r="P101" i="1"/>
  <c r="Q101" i="1"/>
  <c r="R101" i="1"/>
  <c r="S101" i="1"/>
  <c r="M102" i="1"/>
  <c r="N102" i="1"/>
  <c r="O102" i="1"/>
  <c r="P102" i="1"/>
  <c r="Q102" i="1"/>
  <c r="R102" i="1"/>
  <c r="S102" i="1"/>
  <c r="M103" i="1"/>
  <c r="N103" i="1"/>
  <c r="O103" i="1"/>
  <c r="P103" i="1"/>
  <c r="Q103" i="1"/>
  <c r="R103" i="1"/>
  <c r="S103" i="1"/>
  <c r="M104" i="1"/>
  <c r="N104" i="1"/>
  <c r="O104" i="1"/>
  <c r="P104" i="1"/>
  <c r="Q104" i="1"/>
  <c r="R104" i="1"/>
  <c r="S104" i="1"/>
  <c r="M105" i="1"/>
  <c r="N105" i="1"/>
  <c r="O105" i="1"/>
  <c r="P105" i="1"/>
  <c r="Q105" i="1"/>
  <c r="R105" i="1"/>
  <c r="S105" i="1"/>
  <c r="M106" i="1"/>
  <c r="N106" i="1"/>
  <c r="O106" i="1"/>
  <c r="P106" i="1"/>
  <c r="Q106" i="1"/>
  <c r="R106" i="1"/>
  <c r="S106" i="1"/>
  <c r="M107" i="1"/>
  <c r="N107" i="1"/>
  <c r="O107" i="1"/>
  <c r="P107" i="1"/>
  <c r="Q107" i="1"/>
  <c r="R107" i="1"/>
  <c r="S107" i="1"/>
  <c r="M108" i="1"/>
  <c r="N108" i="1"/>
  <c r="O108" i="1"/>
  <c r="P108" i="1"/>
  <c r="Q108" i="1"/>
  <c r="R108" i="1"/>
  <c r="S108" i="1"/>
  <c r="M109" i="1"/>
  <c r="N109" i="1"/>
  <c r="O109" i="1"/>
  <c r="P109" i="1"/>
  <c r="Q109" i="1"/>
  <c r="R109" i="1"/>
  <c r="S109" i="1"/>
  <c r="M110" i="1"/>
  <c r="N110" i="1"/>
  <c r="O110" i="1"/>
  <c r="P110" i="1"/>
  <c r="Q110" i="1"/>
  <c r="R110" i="1"/>
  <c r="S110" i="1"/>
  <c r="M111" i="1"/>
  <c r="N111" i="1"/>
  <c r="O111" i="1"/>
  <c r="P111" i="1"/>
  <c r="Q111" i="1"/>
  <c r="R111" i="1"/>
  <c r="S111" i="1"/>
  <c r="M112" i="1"/>
  <c r="N112" i="1"/>
  <c r="O112" i="1"/>
  <c r="P112" i="1"/>
  <c r="Q112" i="1"/>
  <c r="R112" i="1"/>
  <c r="S112" i="1"/>
  <c r="M113" i="1"/>
  <c r="N113" i="1"/>
  <c r="O113" i="1"/>
  <c r="P113" i="1"/>
  <c r="Q113" i="1"/>
  <c r="R113" i="1"/>
  <c r="S113" i="1"/>
  <c r="M114" i="1"/>
  <c r="N114" i="1"/>
  <c r="O114" i="1"/>
  <c r="P114" i="1"/>
  <c r="Q114" i="1"/>
  <c r="R114" i="1"/>
  <c r="S114" i="1"/>
  <c r="M115" i="1"/>
  <c r="N115" i="1"/>
  <c r="O115" i="1"/>
  <c r="P115" i="1"/>
  <c r="Q115" i="1"/>
  <c r="R115" i="1"/>
  <c r="S115" i="1"/>
  <c r="M116" i="1"/>
  <c r="N116" i="1"/>
  <c r="O116" i="1"/>
  <c r="P116" i="1"/>
  <c r="Q116" i="1"/>
  <c r="R116" i="1"/>
  <c r="S116" i="1"/>
  <c r="M117" i="1"/>
  <c r="N117" i="1"/>
  <c r="O117" i="1"/>
  <c r="P117" i="1"/>
  <c r="Q117" i="1"/>
  <c r="R117" i="1"/>
  <c r="S117" i="1"/>
  <c r="M118" i="1"/>
  <c r="N118" i="1"/>
  <c r="O118" i="1"/>
  <c r="P118" i="1"/>
  <c r="Q118" i="1"/>
  <c r="R118" i="1"/>
  <c r="S118" i="1"/>
  <c r="M119" i="1"/>
  <c r="N119" i="1"/>
  <c r="O119" i="1"/>
  <c r="P119" i="1"/>
  <c r="Q119" i="1"/>
  <c r="R119" i="1"/>
  <c r="S119" i="1"/>
  <c r="M120" i="1"/>
  <c r="N120" i="1"/>
  <c r="O120" i="1"/>
  <c r="P120" i="1"/>
  <c r="Q120" i="1"/>
  <c r="R120" i="1"/>
  <c r="S120" i="1"/>
  <c r="M121" i="1"/>
  <c r="N121" i="1"/>
  <c r="O121" i="1"/>
  <c r="P121" i="1"/>
  <c r="Q121" i="1"/>
  <c r="R121" i="1"/>
  <c r="S121" i="1"/>
  <c r="M122" i="1"/>
  <c r="N122" i="1"/>
  <c r="O122" i="1"/>
  <c r="P122" i="1"/>
  <c r="Q122" i="1"/>
  <c r="R122" i="1"/>
  <c r="S122" i="1"/>
  <c r="M123" i="1"/>
  <c r="N123" i="1"/>
  <c r="O123" i="1"/>
  <c r="P123" i="1"/>
  <c r="Q123" i="1"/>
  <c r="R123" i="1"/>
  <c r="S123" i="1"/>
  <c r="M124" i="1"/>
  <c r="N124" i="1"/>
  <c r="O124" i="1"/>
  <c r="P124" i="1"/>
  <c r="Q124" i="1"/>
  <c r="R124" i="1"/>
  <c r="S124" i="1"/>
  <c r="M125" i="1"/>
  <c r="N125" i="1"/>
  <c r="O125" i="1"/>
  <c r="P125" i="1"/>
  <c r="Q125" i="1"/>
  <c r="R125" i="1"/>
  <c r="S125" i="1"/>
  <c r="M126" i="1"/>
  <c r="N126" i="1"/>
  <c r="O126" i="1"/>
  <c r="P126" i="1"/>
  <c r="Q126" i="1"/>
  <c r="R126" i="1"/>
  <c r="S126" i="1"/>
  <c r="M127" i="1"/>
  <c r="N127" i="1"/>
  <c r="O127" i="1"/>
  <c r="P127" i="1"/>
  <c r="Q127" i="1"/>
  <c r="R127" i="1"/>
  <c r="S127" i="1"/>
  <c r="M128" i="1"/>
  <c r="N128" i="1"/>
  <c r="O128" i="1"/>
  <c r="P128" i="1"/>
  <c r="Q128" i="1"/>
  <c r="R128" i="1"/>
  <c r="S128" i="1"/>
  <c r="M129" i="1"/>
  <c r="N129" i="1"/>
  <c r="O129" i="1"/>
  <c r="P129" i="1"/>
  <c r="Q129" i="1"/>
  <c r="R129" i="1"/>
  <c r="S129" i="1"/>
  <c r="M130" i="1"/>
  <c r="N130" i="1"/>
  <c r="O130" i="1"/>
  <c r="P130" i="1"/>
  <c r="Q130" i="1"/>
  <c r="R130" i="1"/>
  <c r="S130" i="1"/>
  <c r="M131" i="1"/>
  <c r="N131" i="1"/>
  <c r="O131" i="1"/>
  <c r="P131" i="1"/>
  <c r="Q131" i="1"/>
  <c r="R131" i="1"/>
  <c r="S131" i="1"/>
  <c r="M132" i="1"/>
  <c r="N132" i="1"/>
  <c r="O132" i="1"/>
  <c r="P132" i="1"/>
  <c r="Q132" i="1"/>
  <c r="R132" i="1"/>
  <c r="S132" i="1"/>
  <c r="M133" i="1"/>
  <c r="N133" i="1"/>
  <c r="O133" i="1"/>
  <c r="P133" i="1"/>
  <c r="Q133" i="1"/>
  <c r="R133" i="1"/>
  <c r="S133" i="1"/>
  <c r="M134" i="1"/>
  <c r="N134" i="1"/>
  <c r="O134" i="1"/>
  <c r="P134" i="1"/>
  <c r="Q134" i="1"/>
  <c r="R134" i="1"/>
  <c r="S134" i="1"/>
  <c r="M135" i="1"/>
  <c r="N135" i="1"/>
  <c r="O135" i="1"/>
  <c r="P135" i="1"/>
  <c r="Q135" i="1"/>
  <c r="R135" i="1"/>
  <c r="S135" i="1"/>
  <c r="M136" i="1"/>
  <c r="N136" i="1"/>
  <c r="O136" i="1"/>
  <c r="P136" i="1"/>
  <c r="Q136" i="1"/>
  <c r="R136" i="1"/>
  <c r="S136" i="1"/>
  <c r="M137" i="1"/>
  <c r="N137" i="1"/>
  <c r="O137" i="1"/>
  <c r="P137" i="1"/>
  <c r="Q137" i="1"/>
  <c r="R137" i="1"/>
  <c r="S137" i="1"/>
  <c r="M138" i="1"/>
  <c r="N138" i="1"/>
  <c r="O138" i="1"/>
  <c r="P138" i="1"/>
  <c r="Q138" i="1"/>
  <c r="R138" i="1"/>
  <c r="S138" i="1"/>
  <c r="M139" i="1"/>
  <c r="N139" i="1"/>
  <c r="O139" i="1"/>
  <c r="P139" i="1"/>
  <c r="Q139" i="1"/>
  <c r="R139" i="1"/>
  <c r="S139" i="1"/>
  <c r="M140" i="1"/>
  <c r="N140" i="1"/>
  <c r="O140" i="1"/>
  <c r="P140" i="1"/>
  <c r="Q140" i="1"/>
  <c r="R140" i="1"/>
  <c r="S140" i="1"/>
  <c r="M141" i="1"/>
  <c r="N141" i="1"/>
  <c r="O141" i="1"/>
  <c r="P141" i="1"/>
  <c r="Q141" i="1"/>
  <c r="R141" i="1"/>
  <c r="S141" i="1"/>
  <c r="M142" i="1"/>
  <c r="N142" i="1"/>
  <c r="O142" i="1"/>
  <c r="P142" i="1"/>
  <c r="Q142" i="1"/>
  <c r="R142" i="1"/>
  <c r="S142" i="1"/>
  <c r="M143" i="1"/>
  <c r="N143" i="1"/>
  <c r="O143" i="1"/>
  <c r="P143" i="1"/>
  <c r="Q143" i="1"/>
  <c r="R143" i="1"/>
  <c r="S143" i="1"/>
  <c r="M144" i="1"/>
  <c r="N144" i="1"/>
  <c r="O144" i="1"/>
  <c r="P144" i="1"/>
  <c r="Q144" i="1"/>
  <c r="R144" i="1"/>
  <c r="S144" i="1"/>
  <c r="M145" i="1"/>
  <c r="N145" i="1"/>
  <c r="O145" i="1"/>
  <c r="P145" i="1"/>
  <c r="Q145" i="1"/>
  <c r="R145" i="1"/>
  <c r="S145" i="1"/>
  <c r="M146" i="1"/>
  <c r="N146" i="1"/>
  <c r="O146" i="1"/>
  <c r="P146" i="1"/>
  <c r="Q146" i="1"/>
  <c r="R146" i="1"/>
  <c r="S146" i="1"/>
  <c r="M147" i="1"/>
  <c r="N147" i="1"/>
  <c r="O147" i="1"/>
  <c r="P147" i="1"/>
  <c r="Q147" i="1"/>
  <c r="R147" i="1"/>
  <c r="S147" i="1"/>
  <c r="M148" i="1"/>
  <c r="N148" i="1"/>
  <c r="O148" i="1"/>
  <c r="P148" i="1"/>
  <c r="Q148" i="1"/>
  <c r="R148" i="1"/>
  <c r="S148" i="1"/>
  <c r="M149" i="1"/>
  <c r="N149" i="1"/>
  <c r="O149" i="1"/>
  <c r="P149" i="1"/>
  <c r="Q149" i="1"/>
  <c r="R149" i="1"/>
  <c r="S149" i="1"/>
  <c r="M150" i="1"/>
  <c r="N150" i="1"/>
  <c r="O150" i="1"/>
  <c r="P150" i="1"/>
  <c r="Q150" i="1"/>
  <c r="R150" i="1"/>
  <c r="S150" i="1"/>
  <c r="M151" i="1"/>
  <c r="N151" i="1"/>
  <c r="O151" i="1"/>
  <c r="P151" i="1"/>
  <c r="Q151" i="1"/>
  <c r="R151" i="1"/>
  <c r="S151" i="1"/>
  <c r="M152" i="1"/>
  <c r="N152" i="1"/>
  <c r="O152" i="1"/>
  <c r="P152" i="1"/>
  <c r="Q152" i="1"/>
  <c r="R152" i="1"/>
  <c r="S152" i="1"/>
  <c r="M153" i="1"/>
  <c r="N153" i="1"/>
  <c r="O153" i="1"/>
  <c r="P153" i="1"/>
  <c r="Q153" i="1"/>
  <c r="R153" i="1"/>
  <c r="S153" i="1"/>
  <c r="M154" i="1"/>
  <c r="N154" i="1"/>
  <c r="O154" i="1"/>
  <c r="P154" i="1"/>
  <c r="Q154" i="1"/>
  <c r="R154" i="1"/>
  <c r="S154" i="1"/>
  <c r="M155" i="1"/>
  <c r="N155" i="1"/>
  <c r="O155" i="1"/>
  <c r="P155" i="1"/>
  <c r="Q155" i="1"/>
  <c r="R155" i="1"/>
  <c r="S155" i="1"/>
  <c r="M156" i="1"/>
  <c r="N156" i="1"/>
  <c r="O156" i="1"/>
  <c r="P156" i="1"/>
  <c r="Q156" i="1"/>
  <c r="R156" i="1"/>
  <c r="S156" i="1"/>
  <c r="M157" i="1"/>
  <c r="N157" i="1"/>
  <c r="O157" i="1"/>
  <c r="P157" i="1"/>
  <c r="Q157" i="1"/>
  <c r="R157" i="1"/>
  <c r="S157" i="1"/>
  <c r="M158" i="1"/>
  <c r="N158" i="1"/>
  <c r="O158" i="1"/>
  <c r="P158" i="1"/>
  <c r="Q158" i="1"/>
  <c r="R158" i="1"/>
  <c r="S158" i="1"/>
  <c r="M159" i="1"/>
  <c r="N159" i="1"/>
  <c r="O159" i="1"/>
  <c r="P159" i="1"/>
  <c r="Q159" i="1"/>
  <c r="R159" i="1"/>
  <c r="S159" i="1"/>
  <c r="M160" i="1"/>
  <c r="N160" i="1"/>
  <c r="O160" i="1"/>
  <c r="P160" i="1"/>
  <c r="Q160" i="1"/>
  <c r="R160" i="1"/>
  <c r="S160" i="1"/>
  <c r="M161" i="1"/>
  <c r="N161" i="1"/>
  <c r="O161" i="1"/>
  <c r="P161" i="1"/>
  <c r="Q161" i="1"/>
  <c r="R161" i="1"/>
  <c r="S161" i="1"/>
  <c r="M162" i="1"/>
  <c r="N162" i="1"/>
  <c r="O162" i="1"/>
  <c r="P162" i="1"/>
  <c r="Q162" i="1"/>
  <c r="R162" i="1"/>
  <c r="S162" i="1"/>
  <c r="M163" i="1"/>
  <c r="N163" i="1"/>
  <c r="O163" i="1"/>
  <c r="P163" i="1"/>
  <c r="Q163" i="1"/>
  <c r="R163" i="1"/>
  <c r="S163" i="1"/>
  <c r="M164" i="1"/>
  <c r="N164" i="1"/>
  <c r="O164" i="1"/>
  <c r="P164" i="1"/>
  <c r="Q164" i="1"/>
  <c r="R164" i="1"/>
  <c r="S164" i="1"/>
  <c r="M165" i="1"/>
  <c r="N165" i="1"/>
  <c r="O165" i="1"/>
  <c r="P165" i="1"/>
  <c r="Q165" i="1"/>
  <c r="R165" i="1"/>
  <c r="S165" i="1"/>
  <c r="M166" i="1"/>
  <c r="N166" i="1"/>
  <c r="O166" i="1"/>
  <c r="P166" i="1"/>
  <c r="Q166" i="1"/>
  <c r="R166" i="1"/>
  <c r="S166" i="1"/>
  <c r="M167" i="1"/>
  <c r="N167" i="1"/>
  <c r="O167" i="1"/>
  <c r="P167" i="1"/>
  <c r="Q167" i="1"/>
  <c r="R167" i="1"/>
  <c r="S167" i="1"/>
  <c r="M168" i="1"/>
  <c r="N168" i="1"/>
  <c r="O168" i="1"/>
  <c r="P168" i="1"/>
  <c r="Q168" i="1"/>
  <c r="R168" i="1"/>
  <c r="S168" i="1"/>
  <c r="M169" i="1"/>
  <c r="N169" i="1"/>
  <c r="O169" i="1"/>
  <c r="P169" i="1"/>
  <c r="Q169" i="1"/>
  <c r="R169" i="1"/>
  <c r="S169" i="1"/>
  <c r="M170" i="1"/>
  <c r="N170" i="1"/>
  <c r="O170" i="1"/>
  <c r="P170" i="1"/>
  <c r="Q170" i="1"/>
  <c r="R170" i="1"/>
  <c r="S170" i="1"/>
  <c r="M171" i="1"/>
  <c r="N171" i="1"/>
  <c r="O171" i="1"/>
  <c r="P171" i="1"/>
  <c r="Q171" i="1"/>
  <c r="R171" i="1"/>
  <c r="S171" i="1"/>
  <c r="M172" i="1"/>
  <c r="N172" i="1"/>
  <c r="O172" i="1"/>
  <c r="P172" i="1"/>
  <c r="Q172" i="1"/>
  <c r="R172" i="1"/>
  <c r="S172" i="1"/>
  <c r="M173" i="1"/>
  <c r="N173" i="1"/>
  <c r="O173" i="1"/>
  <c r="P173" i="1"/>
  <c r="Q173" i="1"/>
  <c r="R173" i="1"/>
  <c r="S173" i="1"/>
  <c r="M174" i="1"/>
  <c r="N174" i="1"/>
  <c r="O174" i="1"/>
  <c r="P174" i="1"/>
  <c r="Q174" i="1"/>
  <c r="R174" i="1"/>
  <c r="S174" i="1"/>
  <c r="M175" i="1"/>
  <c r="N175" i="1"/>
  <c r="O175" i="1"/>
  <c r="P175" i="1"/>
  <c r="Q175" i="1"/>
  <c r="R175" i="1"/>
  <c r="S175" i="1"/>
  <c r="M176" i="1"/>
  <c r="N176" i="1"/>
  <c r="O176" i="1"/>
  <c r="P176" i="1"/>
  <c r="Q176" i="1"/>
  <c r="R176" i="1"/>
  <c r="S176" i="1"/>
  <c r="M177" i="1"/>
  <c r="N177" i="1"/>
  <c r="O177" i="1"/>
  <c r="P177" i="1"/>
  <c r="Q177" i="1"/>
  <c r="R177" i="1"/>
  <c r="S177" i="1"/>
  <c r="L64" i="1" l="1"/>
  <c r="L40" i="1"/>
  <c r="L41" i="1"/>
  <c r="L42" i="1"/>
  <c r="L43" i="1"/>
  <c r="L44" i="1"/>
  <c r="C33" i="2" s="1"/>
  <c r="L45" i="1"/>
  <c r="L46" i="1"/>
  <c r="L47" i="1"/>
  <c r="L48" i="1"/>
  <c r="L49" i="1"/>
  <c r="L50" i="1"/>
  <c r="L51" i="1"/>
  <c r="C40" i="2" s="1"/>
  <c r="L52" i="1"/>
  <c r="L53" i="1"/>
  <c r="L54" i="1"/>
  <c r="L55" i="1"/>
  <c r="L56" i="1"/>
  <c r="L57" i="1"/>
  <c r="C46" i="2" s="1"/>
  <c r="L58" i="1"/>
  <c r="C47" i="2" s="1"/>
  <c r="L59" i="1"/>
  <c r="L60" i="1"/>
  <c r="L61" i="1"/>
  <c r="C50" i="2" s="1"/>
  <c r="L62" i="1"/>
  <c r="C51" i="2" s="1"/>
  <c r="L63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C78" i="2" s="1"/>
  <c r="L90" i="1"/>
  <c r="L91" i="1"/>
  <c r="L92" i="1"/>
  <c r="L93" i="1"/>
  <c r="L94" i="1"/>
  <c r="L95" i="1"/>
  <c r="L96" i="1"/>
  <c r="L97" i="1"/>
  <c r="L98" i="1"/>
  <c r="L99" i="1"/>
  <c r="L100" i="1"/>
  <c r="C89" i="2" s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C140" i="2" s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C156" i="2" s="1"/>
  <c r="L168" i="1"/>
  <c r="L169" i="1"/>
  <c r="L170" i="1"/>
  <c r="L171" i="1"/>
  <c r="L172" i="1"/>
  <c r="L173" i="1"/>
  <c r="L174" i="1"/>
  <c r="L175" i="1"/>
  <c r="L176" i="1"/>
  <c r="L177" i="1"/>
  <c r="C54" i="2"/>
  <c r="C130" i="2"/>
  <c r="C141" i="2"/>
  <c r="C159" i="2"/>
  <c r="C38" i="2"/>
  <c r="C41" i="2"/>
  <c r="C44" i="2"/>
  <c r="M16" i="1"/>
  <c r="D141" i="2" l="1"/>
  <c r="E141" i="2"/>
  <c r="D47" i="2"/>
  <c r="E47" i="2"/>
  <c r="D41" i="2"/>
  <c r="E41" i="2"/>
  <c r="F41" i="2" s="1"/>
  <c r="G41" i="2" s="1"/>
  <c r="E130" i="2"/>
  <c r="D130" i="2"/>
  <c r="D50" i="2"/>
  <c r="E50" i="2"/>
  <c r="D46" i="2"/>
  <c r="E46" i="2"/>
  <c r="D51" i="2"/>
  <c r="E51" i="2"/>
  <c r="D38" i="2"/>
  <c r="E38" i="2"/>
  <c r="E54" i="2"/>
  <c r="D54" i="2"/>
  <c r="D156" i="2"/>
  <c r="E156" i="2"/>
  <c r="F156" i="2" s="1"/>
  <c r="E78" i="2"/>
  <c r="D78" i="2"/>
  <c r="D44" i="2"/>
  <c r="E44" i="2"/>
  <c r="D159" i="2"/>
  <c r="E159" i="2"/>
  <c r="F159" i="2" s="1"/>
  <c r="D140" i="2"/>
  <c r="E140" i="2"/>
  <c r="D89" i="2"/>
  <c r="E89" i="2"/>
  <c r="D40" i="2"/>
  <c r="E40" i="2"/>
  <c r="D33" i="2"/>
  <c r="E33" i="2"/>
  <c r="C163" i="2"/>
  <c r="C52" i="2"/>
  <c r="C49" i="2"/>
  <c r="C48" i="2"/>
  <c r="C45" i="2"/>
  <c r="C43" i="2"/>
  <c r="C107" i="2"/>
  <c r="C100" i="2"/>
  <c r="C99" i="2"/>
  <c r="C97" i="2"/>
  <c r="C88" i="2"/>
  <c r="C122" i="2"/>
  <c r="C115" i="2"/>
  <c r="C109" i="2"/>
  <c r="C66" i="2"/>
  <c r="C53" i="2"/>
  <c r="C83" i="2"/>
  <c r="C82" i="2"/>
  <c r="C81" i="2"/>
  <c r="C63" i="2"/>
  <c r="C58" i="2"/>
  <c r="C164" i="2"/>
  <c r="C155" i="2"/>
  <c r="C148" i="2"/>
  <c r="C147" i="2"/>
  <c r="C121" i="2"/>
  <c r="C119" i="2"/>
  <c r="C117" i="2"/>
  <c r="C113" i="2"/>
  <c r="C110" i="2"/>
  <c r="C106" i="2"/>
  <c r="C104" i="2"/>
  <c r="C101" i="2"/>
  <c r="C96" i="2"/>
  <c r="C93" i="2"/>
  <c r="C92" i="2"/>
  <c r="C87" i="2"/>
  <c r="C76" i="2"/>
  <c r="C69" i="2"/>
  <c r="C67" i="2"/>
  <c r="C62" i="2"/>
  <c r="C60" i="2"/>
  <c r="C55" i="2"/>
  <c r="C39" i="2"/>
  <c r="C36" i="2"/>
  <c r="C35" i="2"/>
  <c r="C31" i="2"/>
  <c r="C30" i="2"/>
  <c r="C29" i="2"/>
  <c r="C42" i="2"/>
  <c r="C158" i="2"/>
  <c r="C152" i="2"/>
  <c r="C146" i="2"/>
  <c r="C134" i="2"/>
  <c r="C105" i="2"/>
  <c r="C71" i="2"/>
  <c r="C65" i="2"/>
  <c r="C166" i="2"/>
  <c r="C151" i="2"/>
  <c r="C150" i="2"/>
  <c r="C145" i="2"/>
  <c r="C138" i="2"/>
  <c r="C133" i="2"/>
  <c r="C132" i="2"/>
  <c r="C131" i="2"/>
  <c r="C129" i="2"/>
  <c r="C123" i="2"/>
  <c r="C120" i="2"/>
  <c r="C112" i="2"/>
  <c r="C111" i="2"/>
  <c r="C108" i="2"/>
  <c r="C98" i="2"/>
  <c r="C95" i="2"/>
  <c r="C86" i="2"/>
  <c r="C77" i="2"/>
  <c r="C74" i="2"/>
  <c r="C64" i="2"/>
  <c r="C59" i="2"/>
  <c r="C139" i="2"/>
  <c r="C127" i="2"/>
  <c r="C75" i="2"/>
  <c r="C57" i="2"/>
  <c r="C165" i="2"/>
  <c r="C162" i="2"/>
  <c r="C160" i="2"/>
  <c r="C157" i="2"/>
  <c r="C154" i="2"/>
  <c r="C153" i="2"/>
  <c r="C144" i="2"/>
  <c r="C142" i="2"/>
  <c r="C136" i="2"/>
  <c r="C135" i="2"/>
  <c r="C128" i="2"/>
  <c r="C126" i="2"/>
  <c r="C124" i="2"/>
  <c r="C118" i="2"/>
  <c r="C116" i="2"/>
  <c r="C114" i="2"/>
  <c r="C103" i="2"/>
  <c r="C94" i="2"/>
  <c r="C91" i="2"/>
  <c r="C85" i="2"/>
  <c r="C84" i="2"/>
  <c r="C80" i="2"/>
  <c r="C73" i="2"/>
  <c r="C72" i="2"/>
  <c r="C70" i="2"/>
  <c r="C61" i="2"/>
  <c r="C37" i="2"/>
  <c r="C34" i="2"/>
  <c r="C32" i="2"/>
  <c r="C161" i="2"/>
  <c r="C149" i="2"/>
  <c r="C143" i="2"/>
  <c r="C137" i="2"/>
  <c r="C125" i="2"/>
  <c r="C102" i="2"/>
  <c r="C90" i="2"/>
  <c r="C79" i="2"/>
  <c r="C68" i="2"/>
  <c r="C56" i="2"/>
  <c r="F40" i="2" l="1"/>
  <c r="G40" i="2" s="1"/>
  <c r="H40" i="2" s="1"/>
  <c r="I40" i="2" s="1"/>
  <c r="F33" i="2"/>
  <c r="G159" i="2"/>
  <c r="H159" i="2" s="1"/>
  <c r="I159" i="2" s="1"/>
  <c r="E68" i="2"/>
  <c r="D68" i="2"/>
  <c r="D61" i="2"/>
  <c r="E61" i="2"/>
  <c r="E114" i="2"/>
  <c r="D114" i="2"/>
  <c r="D157" i="2"/>
  <c r="E157" i="2"/>
  <c r="D111" i="2"/>
  <c r="E111" i="2"/>
  <c r="E166" i="2"/>
  <c r="D166" i="2"/>
  <c r="D42" i="2"/>
  <c r="E42" i="2"/>
  <c r="D69" i="2"/>
  <c r="E69" i="2"/>
  <c r="F69" i="2" s="1"/>
  <c r="D119" i="2"/>
  <c r="E119" i="2"/>
  <c r="D53" i="2"/>
  <c r="E53" i="2"/>
  <c r="E100" i="2"/>
  <c r="D100" i="2"/>
  <c r="D163" i="2"/>
  <c r="E163" i="2"/>
  <c r="H41" i="2"/>
  <c r="I41" i="2" s="1"/>
  <c r="D79" i="2"/>
  <c r="E79" i="2"/>
  <c r="D137" i="2"/>
  <c r="E137" i="2"/>
  <c r="D32" i="2"/>
  <c r="E32" i="2"/>
  <c r="D70" i="2"/>
  <c r="E70" i="2"/>
  <c r="E84" i="2"/>
  <c r="D84" i="2"/>
  <c r="E94" i="2"/>
  <c r="D94" i="2"/>
  <c r="D116" i="2"/>
  <c r="E116" i="2"/>
  <c r="D128" i="2"/>
  <c r="E128" i="2"/>
  <c r="E144" i="2"/>
  <c r="D144" i="2"/>
  <c r="E160" i="2"/>
  <c r="D160" i="2"/>
  <c r="D75" i="2"/>
  <c r="E75" i="2"/>
  <c r="D64" i="2"/>
  <c r="E64" i="2"/>
  <c r="D95" i="2"/>
  <c r="E95" i="2"/>
  <c r="E112" i="2"/>
  <c r="D112" i="2"/>
  <c r="D131" i="2"/>
  <c r="E131" i="2"/>
  <c r="D145" i="2"/>
  <c r="E145" i="2"/>
  <c r="D65" i="2"/>
  <c r="E65" i="2"/>
  <c r="D146" i="2"/>
  <c r="E146" i="2"/>
  <c r="D35" i="2"/>
  <c r="E35" i="2"/>
  <c r="F35" i="2" s="1"/>
  <c r="G35" i="2" s="1"/>
  <c r="E60" i="2"/>
  <c r="D60" i="2"/>
  <c r="E76" i="2"/>
  <c r="D76" i="2"/>
  <c r="E96" i="2"/>
  <c r="D96" i="2"/>
  <c r="D110" i="2"/>
  <c r="E110" i="2"/>
  <c r="F110" i="2" s="1"/>
  <c r="G110" i="2" s="1"/>
  <c r="D121" i="2"/>
  <c r="E121" i="2"/>
  <c r="D81" i="2"/>
  <c r="E81" i="2"/>
  <c r="E66" i="2"/>
  <c r="D66" i="2"/>
  <c r="E88" i="2"/>
  <c r="D88" i="2"/>
  <c r="F88" i="2" s="1"/>
  <c r="G88" i="2" s="1"/>
  <c r="D107" i="2"/>
  <c r="E107" i="2"/>
  <c r="D43" i="2"/>
  <c r="E43" i="2"/>
  <c r="D52" i="2"/>
  <c r="E52" i="2"/>
  <c r="D125" i="2"/>
  <c r="E125" i="2"/>
  <c r="F125" i="2" s="1"/>
  <c r="G125" i="2" s="1"/>
  <c r="D80" i="2"/>
  <c r="E80" i="2"/>
  <c r="E126" i="2"/>
  <c r="D126" i="2"/>
  <c r="D57" i="2"/>
  <c r="E57" i="2"/>
  <c r="D86" i="2"/>
  <c r="E86" i="2"/>
  <c r="E138" i="2"/>
  <c r="D138" i="2"/>
  <c r="D31" i="2"/>
  <c r="E31" i="2"/>
  <c r="F31" i="2" s="1"/>
  <c r="D93" i="2"/>
  <c r="E93" i="2"/>
  <c r="D155" i="2"/>
  <c r="E155" i="2"/>
  <c r="F155" i="2" s="1"/>
  <c r="D122" i="2"/>
  <c r="E122" i="2"/>
  <c r="D49" i="2"/>
  <c r="E49" i="2"/>
  <c r="F49" i="2" s="1"/>
  <c r="G49" i="2" s="1"/>
  <c r="E90" i="2"/>
  <c r="D90" i="2"/>
  <c r="D143" i="2"/>
  <c r="E143" i="2"/>
  <c r="D34" i="2"/>
  <c r="E34" i="2"/>
  <c r="E72" i="2"/>
  <c r="D72" i="2"/>
  <c r="F72" i="2" s="1"/>
  <c r="D85" i="2"/>
  <c r="E85" i="2"/>
  <c r="D103" i="2"/>
  <c r="E103" i="2"/>
  <c r="E118" i="2"/>
  <c r="D118" i="2"/>
  <c r="D135" i="2"/>
  <c r="E135" i="2"/>
  <c r="F135" i="2" s="1"/>
  <c r="D153" i="2"/>
  <c r="E153" i="2"/>
  <c r="D162" i="2"/>
  <c r="E162" i="2"/>
  <c r="F162" i="2" s="1"/>
  <c r="G162" i="2" s="1"/>
  <c r="D127" i="2"/>
  <c r="E127" i="2"/>
  <c r="D74" i="2"/>
  <c r="E74" i="2"/>
  <c r="D98" i="2"/>
  <c r="E98" i="2"/>
  <c r="E120" i="2"/>
  <c r="D120" i="2"/>
  <c r="F120" i="2" s="1"/>
  <c r="E132" i="2"/>
  <c r="D132" i="2"/>
  <c r="D150" i="2"/>
  <c r="E150" i="2"/>
  <c r="F150" i="2" s="1"/>
  <c r="D71" i="2"/>
  <c r="E71" i="2"/>
  <c r="E152" i="2"/>
  <c r="D152" i="2"/>
  <c r="D29" i="2"/>
  <c r="E29" i="2"/>
  <c r="D36" i="2"/>
  <c r="E36" i="2"/>
  <c r="F36" i="2" s="1"/>
  <c r="E62" i="2"/>
  <c r="D62" i="2"/>
  <c r="D87" i="2"/>
  <c r="E87" i="2"/>
  <c r="D101" i="2"/>
  <c r="E101" i="2"/>
  <c r="D113" i="2"/>
  <c r="E113" i="2"/>
  <c r="D147" i="2"/>
  <c r="E147" i="2"/>
  <c r="E164" i="2"/>
  <c r="D164" i="2"/>
  <c r="E82" i="2"/>
  <c r="D82" i="2"/>
  <c r="D109" i="2"/>
  <c r="E109" i="2"/>
  <c r="D97" i="2"/>
  <c r="E97" i="2"/>
  <c r="D45" i="2"/>
  <c r="E45" i="2"/>
  <c r="D161" i="2"/>
  <c r="E161" i="2"/>
  <c r="E142" i="2"/>
  <c r="D142" i="2"/>
  <c r="F142" i="2" s="1"/>
  <c r="G142" i="2" s="1"/>
  <c r="D59" i="2"/>
  <c r="E59" i="2"/>
  <c r="D129" i="2"/>
  <c r="E129" i="2"/>
  <c r="D134" i="2"/>
  <c r="E134" i="2"/>
  <c r="D55" i="2"/>
  <c r="E55" i="2"/>
  <c r="E106" i="2"/>
  <c r="D106" i="2"/>
  <c r="D63" i="2"/>
  <c r="E63" i="2"/>
  <c r="E56" i="2"/>
  <c r="D56" i="2"/>
  <c r="E102" i="2"/>
  <c r="D102" i="2"/>
  <c r="D149" i="2"/>
  <c r="E149" i="2"/>
  <c r="D37" i="2"/>
  <c r="E37" i="2"/>
  <c r="D73" i="2"/>
  <c r="E73" i="2"/>
  <c r="D91" i="2"/>
  <c r="E91" i="2"/>
  <c r="E124" i="2"/>
  <c r="D124" i="2"/>
  <c r="E136" i="2"/>
  <c r="D136" i="2"/>
  <c r="F136" i="2" s="1"/>
  <c r="G136" i="2" s="1"/>
  <c r="E154" i="2"/>
  <c r="D154" i="2"/>
  <c r="D165" i="2"/>
  <c r="E165" i="2"/>
  <c r="D139" i="2"/>
  <c r="E139" i="2"/>
  <c r="D77" i="2"/>
  <c r="E77" i="2"/>
  <c r="F77" i="2" s="1"/>
  <c r="E108" i="2"/>
  <c r="D108" i="2"/>
  <c r="D123" i="2"/>
  <c r="E123" i="2"/>
  <c r="F123" i="2" s="1"/>
  <c r="G123" i="2" s="1"/>
  <c r="D133" i="2"/>
  <c r="E133" i="2"/>
  <c r="D151" i="2"/>
  <c r="E151" i="2"/>
  <c r="F151" i="2" s="1"/>
  <c r="D105" i="2"/>
  <c r="E105" i="2"/>
  <c r="E158" i="2"/>
  <c r="D158" i="2"/>
  <c r="F158" i="2" s="1"/>
  <c r="D30" i="2"/>
  <c r="E30" i="2"/>
  <c r="D39" i="2"/>
  <c r="E39" i="2"/>
  <c r="D67" i="2"/>
  <c r="E67" i="2"/>
  <c r="D92" i="2"/>
  <c r="E92" i="2"/>
  <c r="F92" i="2" s="1"/>
  <c r="D104" i="2"/>
  <c r="E104" i="2"/>
  <c r="D117" i="2"/>
  <c r="E117" i="2"/>
  <c r="F117" i="2" s="1"/>
  <c r="E148" i="2"/>
  <c r="D148" i="2"/>
  <c r="D58" i="2"/>
  <c r="E58" i="2"/>
  <c r="D83" i="2"/>
  <c r="E83" i="2"/>
  <c r="D115" i="2"/>
  <c r="E115" i="2"/>
  <c r="D99" i="2"/>
  <c r="E99" i="2"/>
  <c r="D48" i="2"/>
  <c r="E48" i="2"/>
  <c r="F152" i="2"/>
  <c r="F46" i="2"/>
  <c r="F89" i="2"/>
  <c r="F50" i="2"/>
  <c r="F141" i="2"/>
  <c r="F130" i="2"/>
  <c r="F140" i="2"/>
  <c r="F38" i="2"/>
  <c r="F44" i="2"/>
  <c r="F51" i="2"/>
  <c r="F47" i="2"/>
  <c r="F54" i="2"/>
  <c r="G33" i="2"/>
  <c r="F103" i="2"/>
  <c r="F78" i="2"/>
  <c r="F143" i="2"/>
  <c r="G156" i="2"/>
  <c r="H156" i="2" s="1"/>
  <c r="I156" i="2" s="1"/>
  <c r="F99" i="2" l="1"/>
  <c r="F59" i="2"/>
  <c r="G59" i="2" s="1"/>
  <c r="F71" i="2"/>
  <c r="G71" i="2" s="1"/>
  <c r="F80" i="2"/>
  <c r="G80" i="2" s="1"/>
  <c r="F79" i="2"/>
  <c r="G79" i="2" s="1"/>
  <c r="F144" i="2"/>
  <c r="F108" i="2"/>
  <c r="G108" i="2" s="1"/>
  <c r="F160" i="2"/>
  <c r="G160" i="2" s="1"/>
  <c r="F94" i="2"/>
  <c r="G94" i="2" s="1"/>
  <c r="F119" i="2"/>
  <c r="F68" i="2"/>
  <c r="F56" i="2"/>
  <c r="G56" i="2" s="1"/>
  <c r="F134" i="2"/>
  <c r="G134" i="2" s="1"/>
  <c r="H134" i="2" s="1"/>
  <c r="I134" i="2" s="1"/>
  <c r="F62" i="2"/>
  <c r="G62" i="2" s="1"/>
  <c r="F127" i="2"/>
  <c r="F122" i="2"/>
  <c r="G122" i="2" s="1"/>
  <c r="H122" i="2" s="1"/>
  <c r="I122" i="2" s="1"/>
  <c r="F57" i="2"/>
  <c r="G57" i="2" s="1"/>
  <c r="H57" i="2" s="1"/>
  <c r="I57" i="2" s="1"/>
  <c r="F66" i="2"/>
  <c r="G66" i="2" s="1"/>
  <c r="F60" i="2"/>
  <c r="G60" i="2" s="1"/>
  <c r="F65" i="2"/>
  <c r="G65" i="2" s="1"/>
  <c r="F131" i="2"/>
  <c r="G131" i="2" s="1"/>
  <c r="F95" i="2"/>
  <c r="F75" i="2"/>
  <c r="G75" i="2" s="1"/>
  <c r="H75" i="2" s="1"/>
  <c r="I75" i="2" s="1"/>
  <c r="F84" i="2"/>
  <c r="G84" i="2" s="1"/>
  <c r="H84" i="2" s="1"/>
  <c r="I84" i="2" s="1"/>
  <c r="F104" i="2"/>
  <c r="G104" i="2" s="1"/>
  <c r="F149" i="2"/>
  <c r="F97" i="2"/>
  <c r="G97" i="2" s="1"/>
  <c r="F147" i="2"/>
  <c r="G147" i="2" s="1"/>
  <c r="F98" i="2"/>
  <c r="G98" i="2" s="1"/>
  <c r="H98" i="2" s="1"/>
  <c r="I98" i="2" s="1"/>
  <c r="F138" i="2"/>
  <c r="G138" i="2" s="1"/>
  <c r="F107" i="2"/>
  <c r="G107" i="2" s="1"/>
  <c r="F121" i="2"/>
  <c r="G121" i="2" s="1"/>
  <c r="F137" i="2"/>
  <c r="G137" i="2" s="1"/>
  <c r="F48" i="2"/>
  <c r="F115" i="2"/>
  <c r="F165" i="2"/>
  <c r="F37" i="2"/>
  <c r="G37" i="2" s="1"/>
  <c r="F102" i="2"/>
  <c r="G102" i="2" s="1"/>
  <c r="F63" i="2"/>
  <c r="G63" i="2" s="1"/>
  <c r="H63" i="2" s="1"/>
  <c r="I63" i="2" s="1"/>
  <c r="F55" i="2"/>
  <c r="G55" i="2" s="1"/>
  <c r="F129" i="2"/>
  <c r="G129" i="2" s="1"/>
  <c r="H129" i="2" s="1"/>
  <c r="I129" i="2" s="1"/>
  <c r="F45" i="2"/>
  <c r="G45" i="2" s="1"/>
  <c r="F87" i="2"/>
  <c r="F76" i="2"/>
  <c r="G76" i="2" s="1"/>
  <c r="F53" i="2"/>
  <c r="G53" i="2" s="1"/>
  <c r="F166" i="2"/>
  <c r="F157" i="2"/>
  <c r="G157" i="2" s="1"/>
  <c r="F83" i="2"/>
  <c r="G83" i="2" s="1"/>
  <c r="H83" i="2" s="1"/>
  <c r="I83" i="2" s="1"/>
  <c r="F148" i="2"/>
  <c r="G148" i="2" s="1"/>
  <c r="H148" i="2" s="1"/>
  <c r="I148" i="2" s="1"/>
  <c r="F67" i="2"/>
  <c r="F124" i="2"/>
  <c r="G124" i="2" s="1"/>
  <c r="H124" i="2" s="1"/>
  <c r="I124" i="2" s="1"/>
  <c r="F73" i="2"/>
  <c r="G73" i="2" s="1"/>
  <c r="H73" i="2" s="1"/>
  <c r="I73" i="2" s="1"/>
  <c r="F161" i="2"/>
  <c r="G161" i="2" s="1"/>
  <c r="F153" i="2"/>
  <c r="G153" i="2" s="1"/>
  <c r="F118" i="2"/>
  <c r="G118" i="2" s="1"/>
  <c r="F85" i="2"/>
  <c r="G85" i="2" s="1"/>
  <c r="F90" i="2"/>
  <c r="G90" i="2" s="1"/>
  <c r="F52" i="2"/>
  <c r="F112" i="2"/>
  <c r="G112" i="2" s="1"/>
  <c r="F64" i="2"/>
  <c r="G64" i="2" s="1"/>
  <c r="F116" i="2"/>
  <c r="F100" i="2"/>
  <c r="G100" i="2" s="1"/>
  <c r="G92" i="2"/>
  <c r="H92" i="2" s="1"/>
  <c r="I92" i="2" s="1"/>
  <c r="G120" i="2"/>
  <c r="H120" i="2" s="1"/>
  <c r="I120" i="2" s="1"/>
  <c r="G31" i="2"/>
  <c r="H31" i="2" s="1"/>
  <c r="I31" i="2" s="1"/>
  <c r="G48" i="2"/>
  <c r="H48" i="2" s="1"/>
  <c r="I48" i="2" s="1"/>
  <c r="G165" i="2"/>
  <c r="G87" i="2"/>
  <c r="H87" i="2" s="1"/>
  <c r="I87" i="2" s="1"/>
  <c r="H138" i="2"/>
  <c r="I138" i="2" s="1"/>
  <c r="F39" i="2"/>
  <c r="G39" i="2" s="1"/>
  <c r="H39" i="2" s="1"/>
  <c r="I39" i="2" s="1"/>
  <c r="F154" i="2"/>
  <c r="G154" i="2" s="1"/>
  <c r="F82" i="2"/>
  <c r="F74" i="2"/>
  <c r="G74" i="2" s="1"/>
  <c r="H74" i="2" s="1"/>
  <c r="I74" i="2" s="1"/>
  <c r="H49" i="2"/>
  <c r="I49" i="2" s="1"/>
  <c r="F86" i="2"/>
  <c r="G86" i="2" s="1"/>
  <c r="H86" i="2" s="1"/>
  <c r="I86" i="2" s="1"/>
  <c r="F126" i="2"/>
  <c r="G126" i="2" s="1"/>
  <c r="H126" i="2" s="1"/>
  <c r="I126" i="2" s="1"/>
  <c r="H66" i="2"/>
  <c r="I66" i="2" s="1"/>
  <c r="F81" i="2"/>
  <c r="G81" i="2" s="1"/>
  <c r="F146" i="2"/>
  <c r="G146" i="2" s="1"/>
  <c r="H146" i="2" s="1"/>
  <c r="I146" i="2" s="1"/>
  <c r="F145" i="2"/>
  <c r="G145" i="2" s="1"/>
  <c r="H145" i="2" s="1"/>
  <c r="I145" i="2" s="1"/>
  <c r="F32" i="2"/>
  <c r="G32" i="2" s="1"/>
  <c r="H32" i="2" s="1"/>
  <c r="I32" i="2" s="1"/>
  <c r="F114" i="2"/>
  <c r="G69" i="2"/>
  <c r="H69" i="2" s="1"/>
  <c r="I69" i="2" s="1"/>
  <c r="F106" i="2"/>
  <c r="G106" i="2" s="1"/>
  <c r="H106" i="2" s="1"/>
  <c r="I106" i="2" s="1"/>
  <c r="F101" i="2"/>
  <c r="G101" i="2" s="1"/>
  <c r="F128" i="2"/>
  <c r="G128" i="2" s="1"/>
  <c r="H128" i="2" s="1"/>
  <c r="I128" i="2" s="1"/>
  <c r="F42" i="2"/>
  <c r="F111" i="2"/>
  <c r="F58" i="2"/>
  <c r="G58" i="2" s="1"/>
  <c r="F30" i="2"/>
  <c r="F105" i="2"/>
  <c r="F133" i="2"/>
  <c r="G133" i="2" s="1"/>
  <c r="H133" i="2" s="1"/>
  <c r="I133" i="2" s="1"/>
  <c r="F139" i="2"/>
  <c r="G139" i="2" s="1"/>
  <c r="F91" i="2"/>
  <c r="G91" i="2" s="1"/>
  <c r="H91" i="2" s="1"/>
  <c r="I91" i="2" s="1"/>
  <c r="H59" i="2"/>
  <c r="I59" i="2" s="1"/>
  <c r="F109" i="2"/>
  <c r="G109" i="2" s="1"/>
  <c r="H109" i="2" s="1"/>
  <c r="I109" i="2" s="1"/>
  <c r="F113" i="2"/>
  <c r="G113" i="2" s="1"/>
  <c r="H113" i="2" s="1"/>
  <c r="I113" i="2" s="1"/>
  <c r="F29" i="2"/>
  <c r="G29" i="2" s="1"/>
  <c r="F132" i="2"/>
  <c r="H162" i="2"/>
  <c r="I162" i="2" s="1"/>
  <c r="F93" i="2"/>
  <c r="G93" i="2" s="1"/>
  <c r="F43" i="2"/>
  <c r="G43" i="2" s="1"/>
  <c r="H43" i="2" s="1"/>
  <c r="I43" i="2" s="1"/>
  <c r="F96" i="2"/>
  <c r="G96" i="2" s="1"/>
  <c r="F70" i="2"/>
  <c r="F61" i="2"/>
  <c r="G61" i="2" s="1"/>
  <c r="H61" i="2" s="1"/>
  <c r="I61" i="2" s="1"/>
  <c r="G151" i="2"/>
  <c r="H151" i="2" s="1"/>
  <c r="I151" i="2" s="1"/>
  <c r="G77" i="2"/>
  <c r="H77" i="2" s="1"/>
  <c r="I77" i="2" s="1"/>
  <c r="G155" i="2"/>
  <c r="G52" i="2"/>
  <c r="H52" i="2" s="1"/>
  <c r="I52" i="2" s="1"/>
  <c r="G105" i="2"/>
  <c r="H105" i="2" s="1"/>
  <c r="I105" i="2" s="1"/>
  <c r="G132" i="2"/>
  <c r="H132" i="2" s="1"/>
  <c r="I132" i="2" s="1"/>
  <c r="G70" i="2"/>
  <c r="H70" i="2" s="1"/>
  <c r="I70" i="2" s="1"/>
  <c r="G149" i="2"/>
  <c r="H149" i="2" s="1"/>
  <c r="I149" i="2" s="1"/>
  <c r="G135" i="2"/>
  <c r="H135" i="2" s="1"/>
  <c r="I135" i="2" s="1"/>
  <c r="G42" i="2"/>
  <c r="G111" i="2"/>
  <c r="H111" i="2" s="1"/>
  <c r="I111" i="2" s="1"/>
  <c r="G54" i="2"/>
  <c r="H54" i="2" s="1"/>
  <c r="I54" i="2" s="1"/>
  <c r="G144" i="2"/>
  <c r="H144" i="2" s="1"/>
  <c r="I144" i="2" s="1"/>
  <c r="G152" i="2"/>
  <c r="G50" i="2"/>
  <c r="H50" i="2" s="1"/>
  <c r="I50" i="2" s="1"/>
  <c r="H29" i="2"/>
  <c r="I29" i="2" s="1"/>
  <c r="H118" i="2"/>
  <c r="I118" i="2" s="1"/>
  <c r="F34" i="2"/>
  <c r="Q41" i="2"/>
  <c r="R41" i="2" s="1"/>
  <c r="S41" i="2" s="1"/>
  <c r="G140" i="2"/>
  <c r="H140" i="2" s="1"/>
  <c r="I140" i="2" s="1"/>
  <c r="H123" i="2"/>
  <c r="I123" i="2" s="1"/>
  <c r="H157" i="2"/>
  <c r="I157" i="2" s="1"/>
  <c r="G47" i="2"/>
  <c r="H47" i="2" s="1"/>
  <c r="I47" i="2" s="1"/>
  <c r="G44" i="2"/>
  <c r="H44" i="2" s="1"/>
  <c r="I44" i="2" s="1"/>
  <c r="G130" i="2"/>
  <c r="H130" i="2" s="1"/>
  <c r="I130" i="2" s="1"/>
  <c r="G46" i="2"/>
  <c r="H102" i="2"/>
  <c r="I102" i="2" s="1"/>
  <c r="H142" i="2"/>
  <c r="I142" i="2" s="1"/>
  <c r="F164" i="2"/>
  <c r="H62" i="2"/>
  <c r="I62" i="2" s="1"/>
  <c r="H96" i="2"/>
  <c r="I96" i="2" s="1"/>
  <c r="F163" i="2"/>
  <c r="H100" i="2"/>
  <c r="I100" i="2" s="1"/>
  <c r="H33" i="2"/>
  <c r="I33" i="2" s="1"/>
  <c r="G38" i="2"/>
  <c r="H38" i="2" s="1"/>
  <c r="I38" i="2" s="1"/>
  <c r="H45" i="2"/>
  <c r="I45" i="2" s="1"/>
  <c r="G78" i="2"/>
  <c r="H78" i="2" s="1"/>
  <c r="I78" i="2" s="1"/>
  <c r="G51" i="2"/>
  <c r="H51" i="2" s="1"/>
  <c r="I51" i="2" s="1"/>
  <c r="G141" i="2"/>
  <c r="H141" i="2" s="1"/>
  <c r="I141" i="2" s="1"/>
  <c r="G89" i="2"/>
  <c r="H89" i="2" s="1"/>
  <c r="I89" i="2" s="1"/>
  <c r="H108" i="2"/>
  <c r="I108" i="2" s="1"/>
  <c r="H136" i="2"/>
  <c r="I136" i="2" s="1"/>
  <c r="H97" i="2"/>
  <c r="I97" i="2" s="1"/>
  <c r="H71" i="2"/>
  <c r="I71" i="2" s="1"/>
  <c r="H153" i="2"/>
  <c r="I153" i="2" s="1"/>
  <c r="H125" i="2"/>
  <c r="I125" i="2" s="1"/>
  <c r="H88" i="2"/>
  <c r="I88" i="2" s="1"/>
  <c r="H110" i="2"/>
  <c r="I110" i="2" s="1"/>
  <c r="H35" i="2"/>
  <c r="I35" i="2" s="1"/>
  <c r="H79" i="2"/>
  <c r="I79" i="2" s="1"/>
  <c r="G99" i="2"/>
  <c r="G72" i="2"/>
  <c r="H72" i="2" s="1"/>
  <c r="I72" i="2" s="1"/>
  <c r="G127" i="2"/>
  <c r="H127" i="2" s="1"/>
  <c r="I127" i="2" s="1"/>
  <c r="G119" i="2"/>
  <c r="G166" i="2"/>
  <c r="G103" i="2"/>
  <c r="H103" i="2" s="1"/>
  <c r="I103" i="2" s="1"/>
  <c r="G67" i="2"/>
  <c r="H67" i="2" s="1"/>
  <c r="I67" i="2" s="1"/>
  <c r="G117" i="2"/>
  <c r="G150" i="2"/>
  <c r="H150" i="2" s="1"/>
  <c r="I150" i="2" s="1"/>
  <c r="G115" i="2"/>
  <c r="G158" i="2"/>
  <c r="H158" i="2" s="1"/>
  <c r="I158" i="2" s="1"/>
  <c r="G95" i="2"/>
  <c r="H95" i="2" s="1"/>
  <c r="I95" i="2" s="1"/>
  <c r="G143" i="2"/>
  <c r="G68" i="2"/>
  <c r="G82" i="2"/>
  <c r="H82" i="2" s="1"/>
  <c r="I82" i="2" s="1"/>
  <c r="G36" i="2"/>
  <c r="Q156" i="2"/>
  <c r="Q59" i="2"/>
  <c r="Q138" i="2"/>
  <c r="Q159" i="2"/>
  <c r="Q40" i="2"/>
  <c r="H147" i="2" l="1"/>
  <c r="H80" i="2"/>
  <c r="I80" i="2" s="1"/>
  <c r="H121" i="2"/>
  <c r="I121" i="2" s="1"/>
  <c r="Q100" i="2"/>
  <c r="T100" i="2" s="1"/>
  <c r="H160" i="2"/>
  <c r="I160" i="2" s="1"/>
  <c r="Q110" i="2"/>
  <c r="H165" i="2"/>
  <c r="I165" i="2" s="1"/>
  <c r="Q136" i="2"/>
  <c r="T136" i="2" s="1"/>
  <c r="Q35" i="2"/>
  <c r="Q62" i="2"/>
  <c r="T62" i="2" s="1"/>
  <c r="H104" i="2"/>
  <c r="I104" i="2" s="1"/>
  <c r="H94" i="2"/>
  <c r="I94" i="2" s="1"/>
  <c r="Q80" i="2"/>
  <c r="Q118" i="2"/>
  <c r="V118" i="2" s="1"/>
  <c r="H58" i="2"/>
  <c r="I58" i="2" s="1"/>
  <c r="H137" i="2"/>
  <c r="H85" i="2"/>
  <c r="I85" i="2" s="1"/>
  <c r="H64" i="2"/>
  <c r="H56" i="2"/>
  <c r="I56" i="2" s="1"/>
  <c r="Q94" i="2"/>
  <c r="T94" i="2" s="1"/>
  <c r="Q121" i="2"/>
  <c r="H55" i="2"/>
  <c r="I55" i="2" s="1"/>
  <c r="Q31" i="2"/>
  <c r="V31" i="2" s="1"/>
  <c r="Q75" i="2"/>
  <c r="V75" i="2" s="1"/>
  <c r="H107" i="2"/>
  <c r="I107" i="2" s="1"/>
  <c r="Q49" i="2"/>
  <c r="V49" i="2" s="1"/>
  <c r="Q66" i="2"/>
  <c r="T66" i="2" s="1"/>
  <c r="H37" i="2"/>
  <c r="I37" i="2" s="1"/>
  <c r="H53" i="2"/>
  <c r="I53" i="2" s="1"/>
  <c r="H60" i="2"/>
  <c r="I60" i="2" s="1"/>
  <c r="G116" i="2"/>
  <c r="H116" i="2" s="1"/>
  <c r="I116" i="2" s="1"/>
  <c r="Q162" i="2"/>
  <c r="R162" i="2" s="1"/>
  <c r="H90" i="2"/>
  <c r="I90" i="2" s="1"/>
  <c r="Q113" i="2"/>
  <c r="T113" i="2" s="1"/>
  <c r="Q87" i="2"/>
  <c r="V87" i="2" s="1"/>
  <c r="Q33" i="2"/>
  <c r="R33" i="2" s="1"/>
  <c r="S33" i="2" s="1"/>
  <c r="Q135" i="2"/>
  <c r="T135" i="2" s="1"/>
  <c r="Q58" i="2"/>
  <c r="T58" i="2" s="1"/>
  <c r="Q84" i="2"/>
  <c r="R84" i="2" s="1"/>
  <c r="S84" i="2" s="1"/>
  <c r="Q69" i="2"/>
  <c r="V69" i="2" s="1"/>
  <c r="Q165" i="2"/>
  <c r="T165" i="2" s="1"/>
  <c r="Q71" i="2"/>
  <c r="T71" i="2" s="1"/>
  <c r="Q157" i="2"/>
  <c r="T157" i="2" s="1"/>
  <c r="Q85" i="2"/>
  <c r="T85" i="2" s="1"/>
  <c r="Q97" i="2"/>
  <c r="T97" i="2" s="1"/>
  <c r="Q73" i="2"/>
  <c r="Q133" i="2"/>
  <c r="T133" i="2" s="1"/>
  <c r="Q129" i="2"/>
  <c r="V129" i="2" s="1"/>
  <c r="Q120" i="2"/>
  <c r="R120" i="2" s="1"/>
  <c r="S120" i="2" s="1"/>
  <c r="Q98" i="2"/>
  <c r="R98" i="2" s="1"/>
  <c r="Q102" i="2"/>
  <c r="R102" i="2" s="1"/>
  <c r="S102" i="2" s="1"/>
  <c r="Q74" i="2"/>
  <c r="R74" i="2" s="1"/>
  <c r="S74" i="2" s="1"/>
  <c r="Q53" i="2"/>
  <c r="Q104" i="2"/>
  <c r="T104" i="2" s="1"/>
  <c r="Q45" i="2"/>
  <c r="V45" i="2" s="1"/>
  <c r="H42" i="2"/>
  <c r="I42" i="2" s="1"/>
  <c r="Q48" i="2"/>
  <c r="V48" i="2" s="1"/>
  <c r="Q92" i="2"/>
  <c r="V92" i="2" s="1"/>
  <c r="G30" i="2"/>
  <c r="H30" i="2" s="1"/>
  <c r="I30" i="2" s="1"/>
  <c r="G114" i="2"/>
  <c r="H114" i="2" s="1"/>
  <c r="I114" i="2" s="1"/>
  <c r="R53" i="2"/>
  <c r="S53" i="2" s="1"/>
  <c r="V41" i="2"/>
  <c r="Q148" i="2"/>
  <c r="Q44" i="2"/>
  <c r="V44" i="2" s="1"/>
  <c r="Q54" i="2"/>
  <c r="T54" i="2" s="1"/>
  <c r="Q132" i="2"/>
  <c r="R132" i="2" s="1"/>
  <c r="S132" i="2" s="1"/>
  <c r="Q146" i="2"/>
  <c r="T146" i="2" s="1"/>
  <c r="Q141" i="2"/>
  <c r="Q122" i="2"/>
  <c r="V122" i="2" s="1"/>
  <c r="Q126" i="2"/>
  <c r="T126" i="2" s="1"/>
  <c r="Q63" i="2"/>
  <c r="V63" i="2" s="1"/>
  <c r="Q140" i="2"/>
  <c r="R140" i="2" s="1"/>
  <c r="S140" i="2" s="1"/>
  <c r="R135" i="2"/>
  <c r="S135" i="2" s="1"/>
  <c r="Q109" i="2"/>
  <c r="T109" i="2" s="1"/>
  <c r="Q145" i="2"/>
  <c r="T145" i="2" s="1"/>
  <c r="Q111" i="2"/>
  <c r="T111" i="2" s="1"/>
  <c r="Q106" i="2"/>
  <c r="R106" i="2" s="1"/>
  <c r="S106" i="2" s="1"/>
  <c r="Q153" i="2"/>
  <c r="Q149" i="2"/>
  <c r="T41" i="2"/>
  <c r="U41" i="2" s="1"/>
  <c r="Q160" i="2"/>
  <c r="Q108" i="2"/>
  <c r="Q50" i="2"/>
  <c r="H161" i="2"/>
  <c r="I161" i="2" s="1"/>
  <c r="Q43" i="2"/>
  <c r="Q32" i="2"/>
  <c r="Q151" i="2"/>
  <c r="Q134" i="2"/>
  <c r="R134" i="2" s="1"/>
  <c r="Q127" i="2"/>
  <c r="V127" i="2" s="1"/>
  <c r="R31" i="2"/>
  <c r="Q79" i="2"/>
  <c r="T79" i="2" s="1"/>
  <c r="Q89" i="2"/>
  <c r="R89" i="2" s="1"/>
  <c r="Q90" i="2"/>
  <c r="Q38" i="2"/>
  <c r="Q123" i="2"/>
  <c r="Q144" i="2"/>
  <c r="H68" i="2"/>
  <c r="I68" i="2" s="1"/>
  <c r="H143" i="2"/>
  <c r="I143" i="2" s="1"/>
  <c r="H93" i="2"/>
  <c r="I93" i="2" s="1"/>
  <c r="Q91" i="2"/>
  <c r="Q105" i="2"/>
  <c r="H166" i="2"/>
  <c r="I166" i="2" s="1"/>
  <c r="Q57" i="2"/>
  <c r="H152" i="2"/>
  <c r="I152" i="2" s="1"/>
  <c r="H117" i="2"/>
  <c r="I117" i="2" s="1"/>
  <c r="Q158" i="2"/>
  <c r="V158" i="2" s="1"/>
  <c r="Q67" i="2"/>
  <c r="V67" i="2" s="1"/>
  <c r="H131" i="2"/>
  <c r="I131" i="2" s="1"/>
  <c r="Q142" i="2"/>
  <c r="H76" i="2"/>
  <c r="I76" i="2" s="1"/>
  <c r="Q39" i="2"/>
  <c r="H99" i="2"/>
  <c r="I99" i="2" s="1"/>
  <c r="Q83" i="2"/>
  <c r="T83" i="2" s="1"/>
  <c r="Q150" i="2"/>
  <c r="T150" i="2" s="1"/>
  <c r="Q103" i="2"/>
  <c r="T103" i="2" s="1"/>
  <c r="H119" i="2"/>
  <c r="I119" i="2" s="1"/>
  <c r="Q128" i="2"/>
  <c r="V128" i="2" s="1"/>
  <c r="Q78" i="2"/>
  <c r="Q96" i="2"/>
  <c r="Q29" i="2"/>
  <c r="Q88" i="2"/>
  <c r="H115" i="2"/>
  <c r="I115" i="2" s="1"/>
  <c r="Q61" i="2"/>
  <c r="Q124" i="2"/>
  <c r="Q42" i="2"/>
  <c r="T42" i="2" s="1"/>
  <c r="Q130" i="2"/>
  <c r="V130" i="2" s="1"/>
  <c r="Q82" i="2"/>
  <c r="V82" i="2" s="1"/>
  <c r="Q95" i="2"/>
  <c r="R95" i="2" s="1"/>
  <c r="S95" i="2" s="1"/>
  <c r="Q72" i="2"/>
  <c r="T72" i="2" s="1"/>
  <c r="Q125" i="2"/>
  <c r="V125" i="2" s="1"/>
  <c r="Q47" i="2"/>
  <c r="V47" i="2" s="1"/>
  <c r="Q51" i="2"/>
  <c r="G163" i="2"/>
  <c r="H163" i="2" s="1"/>
  <c r="I163" i="2" s="1"/>
  <c r="G164" i="2"/>
  <c r="H164" i="2" s="1"/>
  <c r="I164" i="2" s="1"/>
  <c r="H46" i="2"/>
  <c r="I46" i="2" s="1"/>
  <c r="G34" i="2"/>
  <c r="H65" i="2"/>
  <c r="I65" i="2" s="1"/>
  <c r="H101" i="2"/>
  <c r="I101" i="2" s="1"/>
  <c r="H112" i="2"/>
  <c r="I112" i="2" s="1"/>
  <c r="Q70" i="2"/>
  <c r="H139" i="2"/>
  <c r="I139" i="2" s="1"/>
  <c r="H81" i="2"/>
  <c r="I81" i="2" s="1"/>
  <c r="Q86" i="2"/>
  <c r="H154" i="2"/>
  <c r="I154" i="2" s="1"/>
  <c r="Q52" i="2"/>
  <c r="H155" i="2"/>
  <c r="I155" i="2" s="1"/>
  <c r="H36" i="2"/>
  <c r="I36" i="2" s="1"/>
  <c r="Q77" i="2"/>
  <c r="R128" i="2"/>
  <c r="S128" i="2" s="1"/>
  <c r="V135" i="2"/>
  <c r="V120" i="2"/>
  <c r="V62" i="2"/>
  <c r="R97" i="2"/>
  <c r="S97" i="2" s="1"/>
  <c r="V132" i="2"/>
  <c r="R127" i="2"/>
  <c r="S127" i="2" s="1"/>
  <c r="R72" i="2"/>
  <c r="S72" i="2" s="1"/>
  <c r="T162" i="2"/>
  <c r="R92" i="2"/>
  <c r="V80" i="2"/>
  <c r="T80" i="2"/>
  <c r="R80" i="2"/>
  <c r="T159" i="2"/>
  <c r="V159" i="2"/>
  <c r="R159" i="2"/>
  <c r="R133" i="2"/>
  <c r="S133" i="2" s="1"/>
  <c r="R66" i="2"/>
  <c r="U97" i="2"/>
  <c r="V156" i="2"/>
  <c r="T156" i="2"/>
  <c r="R156" i="2"/>
  <c r="R110" i="2"/>
  <c r="S110" i="2" s="1"/>
  <c r="V110" i="2"/>
  <c r="T110" i="2"/>
  <c r="T121" i="2"/>
  <c r="V121" i="2"/>
  <c r="R121" i="2"/>
  <c r="T138" i="2"/>
  <c r="V138" i="2"/>
  <c r="R138" i="2"/>
  <c r="V59" i="2"/>
  <c r="T59" i="2"/>
  <c r="R59" i="2"/>
  <c r="V111" i="2"/>
  <c r="T47" i="2"/>
  <c r="R42" i="2"/>
  <c r="S42" i="2" s="1"/>
  <c r="V42" i="2"/>
  <c r="R49" i="2"/>
  <c r="T44" i="2"/>
  <c r="T40" i="2"/>
  <c r="V40" i="2"/>
  <c r="R40" i="2"/>
  <c r="R35" i="2"/>
  <c r="S35" i="2" s="1"/>
  <c r="V35" i="2"/>
  <c r="T35" i="2"/>
  <c r="T129" i="2" l="1"/>
  <c r="T33" i="2"/>
  <c r="V85" i="2"/>
  <c r="R63" i="2"/>
  <c r="S63" i="2" s="1"/>
  <c r="U63" i="2" s="1"/>
  <c r="R100" i="2"/>
  <c r="S100" i="2" s="1"/>
  <c r="T63" i="2"/>
  <c r="R146" i="2"/>
  <c r="S146" i="2" s="1"/>
  <c r="R85" i="2"/>
  <c r="S85" i="2" s="1"/>
  <c r="U85" i="2" s="1"/>
  <c r="V100" i="2"/>
  <c r="R94" i="2"/>
  <c r="V146" i="2"/>
  <c r="V162" i="2"/>
  <c r="R69" i="2"/>
  <c r="S69" i="2" s="1"/>
  <c r="V33" i="2"/>
  <c r="T69" i="2"/>
  <c r="Q37" i="2"/>
  <c r="I147" i="2"/>
  <c r="Q147" i="2"/>
  <c r="Q55" i="2"/>
  <c r="T55" i="2" s="1"/>
  <c r="V136" i="2"/>
  <c r="R136" i="2"/>
  <c r="S136" i="2" s="1"/>
  <c r="T106" i="2"/>
  <c r="T98" i="2"/>
  <c r="R62" i="2"/>
  <c r="S62" i="2" s="1"/>
  <c r="U62" i="2" s="1"/>
  <c r="X62" i="2" s="1"/>
  <c r="I137" i="2"/>
  <c r="Q137" i="2"/>
  <c r="V66" i="2"/>
  <c r="T92" i="2"/>
  <c r="T134" i="2"/>
  <c r="Z41" i="2"/>
  <c r="T102" i="2"/>
  <c r="U102" i="2" s="1"/>
  <c r="V126" i="2"/>
  <c r="T75" i="2"/>
  <c r="V94" i="2"/>
  <c r="I64" i="2"/>
  <c r="Q64" i="2"/>
  <c r="T118" i="2"/>
  <c r="R118" i="2"/>
  <c r="S118" i="2" s="1"/>
  <c r="R126" i="2"/>
  <c r="S126" i="2" s="1"/>
  <c r="U126" i="2" s="1"/>
  <c r="T84" i="2"/>
  <c r="U84" i="2" s="1"/>
  <c r="V102" i="2"/>
  <c r="V58" i="2"/>
  <c r="R71" i="2"/>
  <c r="S71" i="2" s="1"/>
  <c r="U71" i="2" s="1"/>
  <c r="V133" i="2"/>
  <c r="R48" i="2"/>
  <c r="T158" i="2"/>
  <c r="V113" i="2"/>
  <c r="T31" i="2"/>
  <c r="Q56" i="2"/>
  <c r="Q116" i="2"/>
  <c r="R116" i="2" s="1"/>
  <c r="T49" i="2"/>
  <c r="V84" i="2"/>
  <c r="V98" i="2"/>
  <c r="T122" i="2"/>
  <c r="R103" i="2"/>
  <c r="S103" i="2" s="1"/>
  <c r="U103" i="2" s="1"/>
  <c r="R82" i="2"/>
  <c r="S82" i="2" s="1"/>
  <c r="T87" i="2"/>
  <c r="Q107" i="2"/>
  <c r="R111" i="2"/>
  <c r="S111" i="2" s="1"/>
  <c r="U111" i="2" s="1"/>
  <c r="R125" i="2"/>
  <c r="S125" i="2" s="1"/>
  <c r="U125" i="2" s="1"/>
  <c r="R75" i="2"/>
  <c r="R129" i="2"/>
  <c r="S129" i="2" s="1"/>
  <c r="V103" i="2"/>
  <c r="T74" i="2"/>
  <c r="U74" i="2" s="1"/>
  <c r="V74" i="2"/>
  <c r="R87" i="2"/>
  <c r="S87" i="2" s="1"/>
  <c r="U87" i="2" s="1"/>
  <c r="U33" i="2"/>
  <c r="AB33" i="2" s="1"/>
  <c r="Q60" i="2"/>
  <c r="T125" i="2"/>
  <c r="T82" i="2"/>
  <c r="Q30" i="2"/>
  <c r="R30" i="2" s="1"/>
  <c r="S30" i="2" s="1"/>
  <c r="Q65" i="2"/>
  <c r="V65" i="2" s="1"/>
  <c r="Q161" i="2"/>
  <c r="T161" i="2" s="1"/>
  <c r="R67" i="2"/>
  <c r="S67" i="2" s="1"/>
  <c r="R58" i="2"/>
  <c r="S58" i="2" s="1"/>
  <c r="V71" i="2"/>
  <c r="V72" i="2"/>
  <c r="T67" i="2"/>
  <c r="T48" i="2"/>
  <c r="V140" i="2"/>
  <c r="T120" i="2"/>
  <c r="U120" i="2" s="1"/>
  <c r="Q46" i="2"/>
  <c r="R46" i="2" s="1"/>
  <c r="S46" i="2" s="1"/>
  <c r="Q119" i="2"/>
  <c r="R119" i="2" s="1"/>
  <c r="S119" i="2" s="1"/>
  <c r="Q117" i="2"/>
  <c r="V117" i="2" s="1"/>
  <c r="R113" i="2"/>
  <c r="S113" i="2" s="1"/>
  <c r="U113" i="2" s="1"/>
  <c r="R45" i="2"/>
  <c r="S45" i="2" s="1"/>
  <c r="T45" i="2"/>
  <c r="R73" i="2"/>
  <c r="S73" i="2" s="1"/>
  <c r="T73" i="2"/>
  <c r="V73" i="2"/>
  <c r="Q115" i="2"/>
  <c r="T115" i="2" s="1"/>
  <c r="T53" i="2"/>
  <c r="U53" i="2" s="1"/>
  <c r="V53" i="2"/>
  <c r="R55" i="2"/>
  <c r="S55" i="2" s="1"/>
  <c r="U55" i="2" s="1"/>
  <c r="Q154" i="2"/>
  <c r="V154" i="2" s="1"/>
  <c r="Q143" i="2"/>
  <c r="V143" i="2" s="1"/>
  <c r="Q139" i="2"/>
  <c r="U69" i="2"/>
  <c r="R44" i="2"/>
  <c r="S44" i="2" s="1"/>
  <c r="U44" i="2" s="1"/>
  <c r="R109" i="2"/>
  <c r="S109" i="2" s="1"/>
  <c r="U109" i="2" s="1"/>
  <c r="T130" i="2"/>
  <c r="V150" i="2"/>
  <c r="V97" i="2"/>
  <c r="T140" i="2"/>
  <c r="U140" i="2" s="1"/>
  <c r="X140" i="2" s="1"/>
  <c r="T128" i="2"/>
  <c r="U128" i="2" s="1"/>
  <c r="Q81" i="2"/>
  <c r="T81" i="2" s="1"/>
  <c r="Q99" i="2"/>
  <c r="V99" i="2" s="1"/>
  <c r="Q131" i="2"/>
  <c r="R131" i="2" s="1"/>
  <c r="S131" i="2" s="1"/>
  <c r="Q152" i="2"/>
  <c r="V152" i="2" s="1"/>
  <c r="Q114" i="2"/>
  <c r="R114" i="2" s="1"/>
  <c r="S114" i="2" s="1"/>
  <c r="V104" i="2"/>
  <c r="R104" i="2"/>
  <c r="S104" i="2" s="1"/>
  <c r="U104" i="2" s="1"/>
  <c r="V157" i="2"/>
  <c r="R157" i="2"/>
  <c r="S157" i="2" s="1"/>
  <c r="U157" i="2" s="1"/>
  <c r="Z157" i="2" s="1"/>
  <c r="R165" i="2"/>
  <c r="S165" i="2" s="1"/>
  <c r="U165" i="2" s="1"/>
  <c r="V165" i="2"/>
  <c r="V114" i="2"/>
  <c r="V106" i="2"/>
  <c r="V109" i="2"/>
  <c r="V54" i="2"/>
  <c r="T95" i="2"/>
  <c r="U95" i="2" s="1"/>
  <c r="U135" i="2"/>
  <c r="R54" i="2"/>
  <c r="S54" i="2" s="1"/>
  <c r="U54" i="2" s="1"/>
  <c r="V95" i="2"/>
  <c r="R150" i="2"/>
  <c r="S150" i="2" s="1"/>
  <c r="U150" i="2" s="1"/>
  <c r="V55" i="2"/>
  <c r="Q164" i="2"/>
  <c r="V119" i="2"/>
  <c r="Q163" i="2"/>
  <c r="R161" i="2"/>
  <c r="S161" i="2" s="1"/>
  <c r="S134" i="2"/>
  <c r="U134" i="2" s="1"/>
  <c r="S159" i="2"/>
  <c r="U159" i="2" s="1"/>
  <c r="S48" i="2"/>
  <c r="U48" i="2" s="1"/>
  <c r="R96" i="2"/>
  <c r="T96" i="2"/>
  <c r="V96" i="2"/>
  <c r="S31" i="2"/>
  <c r="V32" i="2"/>
  <c r="T32" i="2"/>
  <c r="R32" i="2"/>
  <c r="R160" i="2"/>
  <c r="V160" i="2"/>
  <c r="T160" i="2"/>
  <c r="V148" i="2"/>
  <c r="R148" i="2"/>
  <c r="T148" i="2"/>
  <c r="S49" i="2"/>
  <c r="U49" i="2" s="1"/>
  <c r="V124" i="2"/>
  <c r="R124" i="2"/>
  <c r="T124" i="2"/>
  <c r="V105" i="2"/>
  <c r="T105" i="2"/>
  <c r="R105" i="2"/>
  <c r="T149" i="2"/>
  <c r="V149" i="2"/>
  <c r="R149" i="2"/>
  <c r="T70" i="2"/>
  <c r="R70" i="2"/>
  <c r="V70" i="2"/>
  <c r="V29" i="2"/>
  <c r="T29" i="2"/>
  <c r="R29" i="2"/>
  <c r="R152" i="2"/>
  <c r="S152" i="2" s="1"/>
  <c r="V108" i="2"/>
  <c r="R108" i="2"/>
  <c r="T108" i="2"/>
  <c r="R83" i="2"/>
  <c r="S75" i="2"/>
  <c r="R145" i="2"/>
  <c r="S80" i="2"/>
  <c r="U80" i="2" s="1"/>
  <c r="V81" i="2"/>
  <c r="H34" i="2"/>
  <c r="I34" i="2" s="1"/>
  <c r="S40" i="2"/>
  <c r="U40" i="2" s="1"/>
  <c r="R47" i="2"/>
  <c r="S59" i="2"/>
  <c r="U59" i="2" s="1"/>
  <c r="S138" i="2"/>
  <c r="U138" i="2" s="1"/>
  <c r="S121" i="2"/>
  <c r="U121" i="2" s="1"/>
  <c r="V83" i="2"/>
  <c r="S156" i="2"/>
  <c r="U156" i="2" s="1"/>
  <c r="S94" i="2"/>
  <c r="U94" i="2" s="1"/>
  <c r="R130" i="2"/>
  <c r="R122" i="2"/>
  <c r="V145" i="2"/>
  <c r="S162" i="2"/>
  <c r="R139" i="2"/>
  <c r="S139" i="2" s="1"/>
  <c r="R81" i="2"/>
  <c r="S81" i="2" s="1"/>
  <c r="U81" i="2" s="1"/>
  <c r="V134" i="2"/>
  <c r="T127" i="2"/>
  <c r="T132" i="2"/>
  <c r="U132" i="2" s="1"/>
  <c r="R158" i="2"/>
  <c r="T52" i="2"/>
  <c r="V52" i="2"/>
  <c r="R52" i="2"/>
  <c r="X113" i="2"/>
  <c r="X135" i="2"/>
  <c r="V39" i="2"/>
  <c r="T39" i="2"/>
  <c r="R39" i="2"/>
  <c r="Q76" i="2"/>
  <c r="T91" i="2"/>
  <c r="R91" i="2"/>
  <c r="V91" i="2"/>
  <c r="T123" i="2"/>
  <c r="R123" i="2"/>
  <c r="V123" i="2"/>
  <c r="V38" i="2"/>
  <c r="T38" i="2"/>
  <c r="R38" i="2"/>
  <c r="T89" i="2"/>
  <c r="V89" i="2"/>
  <c r="Q166" i="2"/>
  <c r="R50" i="2"/>
  <c r="T50" i="2"/>
  <c r="V50" i="2"/>
  <c r="Q155" i="2"/>
  <c r="V141" i="2"/>
  <c r="T141" i="2"/>
  <c r="R141" i="2"/>
  <c r="S66" i="2"/>
  <c r="U66" i="2" s="1"/>
  <c r="S98" i="2"/>
  <c r="U98" i="2" s="1"/>
  <c r="R86" i="2"/>
  <c r="T86" i="2"/>
  <c r="V86" i="2"/>
  <c r="T153" i="2"/>
  <c r="R153" i="2"/>
  <c r="V153" i="2"/>
  <c r="S92" i="2"/>
  <c r="S89" i="2"/>
  <c r="R77" i="2"/>
  <c r="V77" i="2"/>
  <c r="T77" i="2"/>
  <c r="R51" i="2"/>
  <c r="T51" i="2"/>
  <c r="V51" i="2"/>
  <c r="R61" i="2"/>
  <c r="V61" i="2"/>
  <c r="T61" i="2"/>
  <c r="V88" i="2"/>
  <c r="R88" i="2"/>
  <c r="T88" i="2"/>
  <c r="R78" i="2"/>
  <c r="T78" i="2"/>
  <c r="V78" i="2"/>
  <c r="Q112" i="2"/>
  <c r="T142" i="2"/>
  <c r="V142" i="2"/>
  <c r="R142" i="2"/>
  <c r="V57" i="2"/>
  <c r="R57" i="2"/>
  <c r="T57" i="2"/>
  <c r="T144" i="2"/>
  <c r="R144" i="2"/>
  <c r="V144" i="2"/>
  <c r="V90" i="2"/>
  <c r="T90" i="2"/>
  <c r="R90" i="2"/>
  <c r="R79" i="2"/>
  <c r="V79" i="2"/>
  <c r="Q36" i="2"/>
  <c r="R151" i="2"/>
  <c r="T151" i="2"/>
  <c r="V151" i="2"/>
  <c r="T43" i="2"/>
  <c r="R43" i="2"/>
  <c r="V43" i="2"/>
  <c r="Q68" i="2"/>
  <c r="Q101" i="2"/>
  <c r="Q93" i="2"/>
  <c r="U136" i="2"/>
  <c r="U162" i="2"/>
  <c r="X41" i="2"/>
  <c r="U127" i="2"/>
  <c r="U72" i="2"/>
  <c r="AB69" i="2"/>
  <c r="Z69" i="2"/>
  <c r="X69" i="2"/>
  <c r="U106" i="2"/>
  <c r="U133" i="2"/>
  <c r="Z135" i="2"/>
  <c r="U110" i="2"/>
  <c r="U58" i="2"/>
  <c r="U129" i="2"/>
  <c r="U100" i="2"/>
  <c r="U75" i="2"/>
  <c r="U146" i="2"/>
  <c r="U42" i="2"/>
  <c r="U35" i="2"/>
  <c r="R117" i="2" l="1"/>
  <c r="S117" i="2" s="1"/>
  <c r="U31" i="2"/>
  <c r="Z31" i="2" s="1"/>
  <c r="T114" i="2"/>
  <c r="T37" i="2"/>
  <c r="R37" i="2"/>
  <c r="S37" i="2" s="1"/>
  <c r="V37" i="2"/>
  <c r="AB126" i="2"/>
  <c r="V147" i="2"/>
  <c r="T147" i="2"/>
  <c r="R147" i="2"/>
  <c r="S147" i="2" s="1"/>
  <c r="U147" i="2" s="1"/>
  <c r="AB135" i="2"/>
  <c r="T131" i="2"/>
  <c r="U131" i="2" s="1"/>
  <c r="T46" i="2"/>
  <c r="T116" i="2"/>
  <c r="AB94" i="2"/>
  <c r="V46" i="2"/>
  <c r="V116" i="2"/>
  <c r="U82" i="2"/>
  <c r="U92" i="2"/>
  <c r="X92" i="2" s="1"/>
  <c r="AB41" i="2"/>
  <c r="X102" i="2"/>
  <c r="Z97" i="2"/>
  <c r="AB97" i="2"/>
  <c r="X97" i="2"/>
  <c r="Y97" i="2" s="1"/>
  <c r="R143" i="2"/>
  <c r="S143" i="2" s="1"/>
  <c r="U67" i="2"/>
  <c r="X67" i="2" s="1"/>
  <c r="Z33" i="2"/>
  <c r="U89" i="2"/>
  <c r="AB89" i="2" s="1"/>
  <c r="X134" i="2"/>
  <c r="V115" i="2"/>
  <c r="T143" i="2"/>
  <c r="T119" i="2"/>
  <c r="U119" i="2" s="1"/>
  <c r="Z119" i="2" s="1"/>
  <c r="U114" i="2"/>
  <c r="Z114" i="2" s="1"/>
  <c r="U118" i="2"/>
  <c r="T137" i="2"/>
  <c r="V137" i="2"/>
  <c r="R137" i="2"/>
  <c r="S137" i="2" s="1"/>
  <c r="R64" i="2"/>
  <c r="S64" i="2" s="1"/>
  <c r="V64" i="2"/>
  <c r="T64" i="2"/>
  <c r="X33" i="2"/>
  <c r="V131" i="2"/>
  <c r="T154" i="2"/>
  <c r="T99" i="2"/>
  <c r="V56" i="2"/>
  <c r="T56" i="2"/>
  <c r="R56" i="2"/>
  <c r="S56" i="2" s="1"/>
  <c r="X120" i="2"/>
  <c r="Y120" i="2" s="1"/>
  <c r="Z120" i="2"/>
  <c r="AB120" i="2"/>
  <c r="T152" i="2"/>
  <c r="U152" i="2" s="1"/>
  <c r="R115" i="2"/>
  <c r="S115" i="2" s="1"/>
  <c r="U115" i="2" s="1"/>
  <c r="R65" i="2"/>
  <c r="S65" i="2" s="1"/>
  <c r="R99" i="2"/>
  <c r="S99" i="2" s="1"/>
  <c r="R60" i="2"/>
  <c r="S60" i="2" s="1"/>
  <c r="V60" i="2"/>
  <c r="T60" i="2"/>
  <c r="R107" i="2"/>
  <c r="S107" i="2" s="1"/>
  <c r="T107" i="2"/>
  <c r="V107" i="2"/>
  <c r="X84" i="2"/>
  <c r="Z113" i="2"/>
  <c r="T65" i="2"/>
  <c r="X53" i="2"/>
  <c r="Y53" i="2" s="1"/>
  <c r="U161" i="2"/>
  <c r="Z104" i="2"/>
  <c r="Z128" i="2"/>
  <c r="X128" i="2"/>
  <c r="Y128" i="2" s="1"/>
  <c r="T139" i="2"/>
  <c r="U139" i="2" s="1"/>
  <c r="V139" i="2"/>
  <c r="AB157" i="2"/>
  <c r="AB71" i="2"/>
  <c r="AB114" i="2"/>
  <c r="R154" i="2"/>
  <c r="S154" i="2" s="1"/>
  <c r="U154" i="2" s="1"/>
  <c r="U45" i="2"/>
  <c r="Z45" i="2" s="1"/>
  <c r="S116" i="2"/>
  <c r="U116" i="2" s="1"/>
  <c r="X157" i="2"/>
  <c r="Y157" i="2" s="1"/>
  <c r="AA157" i="2" s="1"/>
  <c r="V161" i="2"/>
  <c r="V30" i="2"/>
  <c r="T30" i="2"/>
  <c r="U30" i="2" s="1"/>
  <c r="T117" i="2"/>
  <c r="U117" i="2" s="1"/>
  <c r="U73" i="2"/>
  <c r="X54" i="2"/>
  <c r="X154" i="2"/>
  <c r="AB55" i="2"/>
  <c r="U46" i="2"/>
  <c r="AB113" i="2"/>
  <c r="AB62" i="2"/>
  <c r="AB31" i="2"/>
  <c r="X150" i="2"/>
  <c r="Y140" i="2"/>
  <c r="X40" i="2"/>
  <c r="Y135" i="2"/>
  <c r="AA135" i="2" s="1"/>
  <c r="AC135" i="2" s="1"/>
  <c r="AB87" i="2"/>
  <c r="Z87" i="2"/>
  <c r="X87" i="2"/>
  <c r="Y33" i="2"/>
  <c r="AA33" i="2" s="1"/>
  <c r="AC33" i="2" s="1"/>
  <c r="V112" i="2"/>
  <c r="T112" i="2"/>
  <c r="R112" i="2"/>
  <c r="S50" i="2"/>
  <c r="U50" i="2" s="1"/>
  <c r="X50" i="2" s="1"/>
  <c r="S91" i="2"/>
  <c r="U91" i="2" s="1"/>
  <c r="S145" i="2"/>
  <c r="U145" i="2" s="1"/>
  <c r="AB127" i="2"/>
  <c r="AB150" i="2"/>
  <c r="V68" i="2"/>
  <c r="T68" i="2"/>
  <c r="R68" i="2"/>
  <c r="S142" i="2"/>
  <c r="U142" i="2" s="1"/>
  <c r="S88" i="2"/>
  <c r="U88" i="2" s="1"/>
  <c r="S61" i="2"/>
  <c r="U61" i="2" s="1"/>
  <c r="S51" i="2"/>
  <c r="U51" i="2" s="1"/>
  <c r="R166" i="2"/>
  <c r="V166" i="2"/>
  <c r="T166" i="2"/>
  <c r="S38" i="2"/>
  <c r="U38" i="2" s="1"/>
  <c r="S123" i="2"/>
  <c r="U123" i="2" s="1"/>
  <c r="X133" i="2"/>
  <c r="S122" i="2"/>
  <c r="U122" i="2" s="1"/>
  <c r="S108" i="2"/>
  <c r="U108" i="2" s="1"/>
  <c r="S105" i="2"/>
  <c r="U105" i="2" s="1"/>
  <c r="S160" i="2"/>
  <c r="U160" i="2" s="1"/>
  <c r="T163" i="2"/>
  <c r="V163" i="2"/>
  <c r="R163" i="2"/>
  <c r="X75" i="2"/>
  <c r="Z58" i="2"/>
  <c r="R101" i="2"/>
  <c r="T101" i="2"/>
  <c r="V101" i="2"/>
  <c r="S70" i="2"/>
  <c r="U70" i="2" s="1"/>
  <c r="S124" i="2"/>
  <c r="U124" i="2" s="1"/>
  <c r="R164" i="2"/>
  <c r="V164" i="2"/>
  <c r="T164" i="2"/>
  <c r="AB128" i="2"/>
  <c r="X82" i="2"/>
  <c r="AB74" i="2"/>
  <c r="S79" i="2"/>
  <c r="U79" i="2" s="1"/>
  <c r="S86" i="2"/>
  <c r="U86" i="2" s="1"/>
  <c r="S141" i="2"/>
  <c r="U141" i="2" s="1"/>
  <c r="S39" i="2"/>
  <c r="U39" i="2" s="1"/>
  <c r="S158" i="2"/>
  <c r="U158" i="2" s="1"/>
  <c r="AB158" i="2" s="1"/>
  <c r="S130" i="2"/>
  <c r="U130" i="2" s="1"/>
  <c r="Z130" i="2" s="1"/>
  <c r="S47" i="2"/>
  <c r="U47" i="2" s="1"/>
  <c r="AB47" i="2" s="1"/>
  <c r="X129" i="2"/>
  <c r="AB81" i="2"/>
  <c r="S32" i="2"/>
  <c r="U32" i="2" s="1"/>
  <c r="X31" i="2"/>
  <c r="S96" i="2"/>
  <c r="U96" i="2" s="1"/>
  <c r="X136" i="2"/>
  <c r="T36" i="2"/>
  <c r="V36" i="2"/>
  <c r="R36" i="2"/>
  <c r="S153" i="2"/>
  <c r="U153" i="2" s="1"/>
  <c r="S148" i="2"/>
  <c r="U148" i="2" s="1"/>
  <c r="Y113" i="2"/>
  <c r="Y69" i="2"/>
  <c r="AA69" i="2" s="1"/>
  <c r="AC69" i="2" s="1"/>
  <c r="Z95" i="2"/>
  <c r="Y62" i="2"/>
  <c r="V93" i="2"/>
  <c r="T93" i="2"/>
  <c r="R93" i="2"/>
  <c r="S43" i="2"/>
  <c r="U43" i="2" s="1"/>
  <c r="S151" i="2"/>
  <c r="U151" i="2" s="1"/>
  <c r="S90" i="2"/>
  <c r="U90" i="2" s="1"/>
  <c r="S144" i="2"/>
  <c r="U144" i="2" s="1"/>
  <c r="S57" i="2"/>
  <c r="U57" i="2" s="1"/>
  <c r="S78" i="2"/>
  <c r="U78" i="2" s="1"/>
  <c r="S77" i="2"/>
  <c r="U77" i="2" s="1"/>
  <c r="AB98" i="2"/>
  <c r="Z103" i="2"/>
  <c r="V155" i="2"/>
  <c r="R155" i="2"/>
  <c r="T155" i="2"/>
  <c r="V76" i="2"/>
  <c r="T76" i="2"/>
  <c r="R76" i="2"/>
  <c r="S52" i="2"/>
  <c r="U52" i="2" s="1"/>
  <c r="S83" i="2"/>
  <c r="U83" i="2" s="1"/>
  <c r="AB83" i="2" s="1"/>
  <c r="S29" i="2"/>
  <c r="U29" i="2" s="1"/>
  <c r="S149" i="2"/>
  <c r="U149" i="2" s="1"/>
  <c r="Q34" i="2"/>
  <c r="Y41" i="2"/>
  <c r="AA41" i="2" s="1"/>
  <c r="AB140" i="2"/>
  <c r="Z140" i="2"/>
  <c r="AB95" i="2"/>
  <c r="Z150" i="2"/>
  <c r="Z62" i="2"/>
  <c r="Z134" i="2"/>
  <c r="X95" i="2"/>
  <c r="X48" i="2"/>
  <c r="Z48" i="2"/>
  <c r="AB48" i="2"/>
  <c r="X127" i="2"/>
  <c r="X103" i="2"/>
  <c r="Z127" i="2"/>
  <c r="Z72" i="2"/>
  <c r="AB72" i="2"/>
  <c r="X72" i="2"/>
  <c r="X81" i="2"/>
  <c r="X162" i="2"/>
  <c r="AB162" i="2"/>
  <c r="Z162" i="2"/>
  <c r="AB146" i="2"/>
  <c r="Z146" i="2"/>
  <c r="X146" i="2"/>
  <c r="Z59" i="2"/>
  <c r="AB59" i="2"/>
  <c r="X59" i="2"/>
  <c r="Z156" i="2"/>
  <c r="AB156" i="2"/>
  <c r="X156" i="2"/>
  <c r="AB84" i="2"/>
  <c r="Z106" i="2"/>
  <c r="AB106" i="2"/>
  <c r="X106" i="2"/>
  <c r="AB100" i="2"/>
  <c r="Z100" i="2"/>
  <c r="X100" i="2"/>
  <c r="Z94" i="2"/>
  <c r="AB138" i="2"/>
  <c r="Z138" i="2"/>
  <c r="X138" i="2"/>
  <c r="Z111" i="2"/>
  <c r="AB111" i="2"/>
  <c r="X111" i="2"/>
  <c r="AB121" i="2"/>
  <c r="Z121" i="2"/>
  <c r="X121" i="2"/>
  <c r="AB54" i="2"/>
  <c r="Z54" i="2"/>
  <c r="AB66" i="2"/>
  <c r="Z66" i="2"/>
  <c r="X66" i="2"/>
  <c r="X71" i="2"/>
  <c r="Z80" i="2"/>
  <c r="AB80" i="2"/>
  <c r="X80" i="2"/>
  <c r="Z85" i="2"/>
  <c r="AB85" i="2"/>
  <c r="X85" i="2"/>
  <c r="AB92" i="2"/>
  <c r="AB125" i="2"/>
  <c r="Z125" i="2"/>
  <c r="X125" i="2"/>
  <c r="Z110" i="2"/>
  <c r="AB110" i="2"/>
  <c r="X110" i="2"/>
  <c r="AB159" i="2"/>
  <c r="Z159" i="2"/>
  <c r="X159" i="2"/>
  <c r="AB109" i="2"/>
  <c r="Z109" i="2"/>
  <c r="Z63" i="2"/>
  <c r="AB63" i="2"/>
  <c r="AB102" i="2"/>
  <c r="X63" i="2"/>
  <c r="AB133" i="2"/>
  <c r="Z133" i="2"/>
  <c r="X109" i="2"/>
  <c r="AB75" i="2"/>
  <c r="Z75" i="2"/>
  <c r="AB129" i="2"/>
  <c r="Z42" i="2"/>
  <c r="AB42" i="2"/>
  <c r="X42" i="2"/>
  <c r="Z35" i="2"/>
  <c r="AB35" i="2"/>
  <c r="X35" i="2"/>
  <c r="Z49" i="2"/>
  <c r="AB49" i="2"/>
  <c r="X49" i="2"/>
  <c r="AB44" i="2"/>
  <c r="Z44" i="2"/>
  <c r="X44" i="2"/>
  <c r="AB103" i="2" l="1"/>
  <c r="X74" i="2"/>
  <c r="AB131" i="2"/>
  <c r="Z136" i="2"/>
  <c r="U37" i="2"/>
  <c r="Z102" i="2"/>
  <c r="Z92" i="2"/>
  <c r="X126" i="2"/>
  <c r="Z84" i="2"/>
  <c r="AB134" i="2"/>
  <c r="Z126" i="2"/>
  <c r="X94" i="2"/>
  <c r="X161" i="2"/>
  <c r="Y161" i="2" s="1"/>
  <c r="X114" i="2"/>
  <c r="Y114" i="2" s="1"/>
  <c r="AA114" i="2" s="1"/>
  <c r="X46" i="2"/>
  <c r="Z74" i="2"/>
  <c r="AA113" i="2"/>
  <c r="AC113" i="2" s="1"/>
  <c r="AF113" i="2" s="1"/>
  <c r="AB104" i="2"/>
  <c r="Z67" i="2"/>
  <c r="AC41" i="2"/>
  <c r="AA62" i="2"/>
  <c r="AC62" i="2" s="1"/>
  <c r="X104" i="2"/>
  <c r="Y104" i="2" s="1"/>
  <c r="AA104" i="2" s="1"/>
  <c r="AC104" i="2" s="1"/>
  <c r="AF104" i="2" s="1"/>
  <c r="AA120" i="2"/>
  <c r="AC120" i="2" s="1"/>
  <c r="AA97" i="2"/>
  <c r="AC97" i="2" s="1"/>
  <c r="AF97" i="2" s="1"/>
  <c r="AB67" i="2"/>
  <c r="U65" i="2"/>
  <c r="Z65" i="2" s="1"/>
  <c r="U60" i="2"/>
  <c r="U56" i="2"/>
  <c r="AB56" i="2" s="1"/>
  <c r="Z55" i="2"/>
  <c r="AB53" i="2"/>
  <c r="Z40" i="2"/>
  <c r="AB136" i="2"/>
  <c r="AB139" i="2"/>
  <c r="Z53" i="2"/>
  <c r="AA53" i="2" s="1"/>
  <c r="U99" i="2"/>
  <c r="U64" i="2"/>
  <c r="AB118" i="2"/>
  <c r="Z118" i="2"/>
  <c r="X118" i="2"/>
  <c r="Y118" i="2" s="1"/>
  <c r="AC157" i="2"/>
  <c r="AD157" i="2" s="1"/>
  <c r="AB40" i="2"/>
  <c r="Z129" i="2"/>
  <c r="AB82" i="2"/>
  <c r="Z82" i="2"/>
  <c r="U137" i="2"/>
  <c r="U143" i="2"/>
  <c r="AB143" i="2" s="1"/>
  <c r="U107" i="2"/>
  <c r="X107" i="2"/>
  <c r="Y107" i="2" s="1"/>
  <c r="Z71" i="2"/>
  <c r="AB60" i="2"/>
  <c r="Z98" i="2"/>
  <c r="AB130" i="2"/>
  <c r="X55" i="2"/>
  <c r="AA128" i="2"/>
  <c r="AC128" i="2" s="1"/>
  <c r="X30" i="2"/>
  <c r="Y30" i="2" s="1"/>
  <c r="AB30" i="2"/>
  <c r="Z30" i="2"/>
  <c r="AB145" i="2"/>
  <c r="Z145" i="2"/>
  <c r="X145" i="2"/>
  <c r="X117" i="2"/>
  <c r="Y117" i="2" s="1"/>
  <c r="AB117" i="2"/>
  <c r="Z117" i="2"/>
  <c r="Z73" i="2"/>
  <c r="X73" i="2"/>
  <c r="Y73" i="2" s="1"/>
  <c r="AB73" i="2"/>
  <c r="AB165" i="2"/>
  <c r="Z165" i="2"/>
  <c r="X165" i="2"/>
  <c r="Y165" i="2" s="1"/>
  <c r="Z81" i="2"/>
  <c r="AA140" i="2"/>
  <c r="AC140" i="2" s="1"/>
  <c r="Z116" i="2"/>
  <c r="AB116" i="2"/>
  <c r="X119" i="2"/>
  <c r="Y119" i="2" s="1"/>
  <c r="AA119" i="2" s="1"/>
  <c r="X116" i="2"/>
  <c r="Y116" i="2" s="1"/>
  <c r="X45" i="2"/>
  <c r="Y45" i="2" s="1"/>
  <c r="AA45" i="2" s="1"/>
  <c r="AB45" i="2"/>
  <c r="AB58" i="2"/>
  <c r="X130" i="2"/>
  <c r="Y130" i="2" s="1"/>
  <c r="AA130" i="2" s="1"/>
  <c r="Z154" i="2"/>
  <c r="AB154" i="2"/>
  <c r="AB119" i="2"/>
  <c r="Y129" i="2"/>
  <c r="AB142" i="2"/>
  <c r="Z142" i="2"/>
  <c r="X142" i="2"/>
  <c r="AB52" i="2"/>
  <c r="Z52" i="2"/>
  <c r="X52" i="2"/>
  <c r="AB43" i="2"/>
  <c r="Z43" i="2"/>
  <c r="X43" i="2"/>
  <c r="AC114" i="2"/>
  <c r="AD114" i="2" s="1"/>
  <c r="Z32" i="2"/>
  <c r="X32" i="2"/>
  <c r="AB32" i="2"/>
  <c r="Z160" i="2"/>
  <c r="AB160" i="2"/>
  <c r="X160" i="2"/>
  <c r="Y133" i="2"/>
  <c r="Z51" i="2"/>
  <c r="X51" i="2"/>
  <c r="AB51" i="2"/>
  <c r="Y40" i="2"/>
  <c r="AA40" i="2" s="1"/>
  <c r="Y67" i="2"/>
  <c r="AB90" i="2"/>
  <c r="Z90" i="2"/>
  <c r="X90" i="2"/>
  <c r="Z153" i="2"/>
  <c r="AB153" i="2"/>
  <c r="X153" i="2"/>
  <c r="Y82" i="2"/>
  <c r="AB105" i="2"/>
  <c r="Z105" i="2"/>
  <c r="X105" i="2"/>
  <c r="X122" i="2"/>
  <c r="AB122" i="2"/>
  <c r="Z122" i="2"/>
  <c r="AB149" i="2"/>
  <c r="X149" i="2"/>
  <c r="Z149" i="2"/>
  <c r="Z77" i="2"/>
  <c r="X77" i="2"/>
  <c r="AB77" i="2"/>
  <c r="Z124" i="2"/>
  <c r="AB124" i="2"/>
  <c r="AB108" i="2"/>
  <c r="Z108" i="2"/>
  <c r="X108" i="2"/>
  <c r="Z88" i="2"/>
  <c r="X88" i="2"/>
  <c r="AB88" i="2"/>
  <c r="Y44" i="2"/>
  <c r="AA44" i="2" s="1"/>
  <c r="AC44" i="2" s="1"/>
  <c r="Y49" i="2"/>
  <c r="AA49" i="2" s="1"/>
  <c r="AC49" i="2" s="1"/>
  <c r="Y63" i="2"/>
  <c r="AA63" i="2" s="1"/>
  <c r="AC63" i="2" s="1"/>
  <c r="Y106" i="2"/>
  <c r="AA106" i="2" s="1"/>
  <c r="Y146" i="2"/>
  <c r="AA146" i="2" s="1"/>
  <c r="AC146" i="2" s="1"/>
  <c r="Y72" i="2"/>
  <c r="AA72" i="2" s="1"/>
  <c r="AC72" i="2" s="1"/>
  <c r="X96" i="2"/>
  <c r="Z96" i="2"/>
  <c r="AB96" i="2"/>
  <c r="AB91" i="2"/>
  <c r="Z91" i="2"/>
  <c r="Y87" i="2"/>
  <c r="AA87" i="2" s="1"/>
  <c r="Y110" i="2"/>
  <c r="AA110" i="2" s="1"/>
  <c r="Y85" i="2"/>
  <c r="AA85" i="2" s="1"/>
  <c r="AC85" i="2" s="1"/>
  <c r="X83" i="2"/>
  <c r="Y66" i="2"/>
  <c r="AA66" i="2" s="1"/>
  <c r="AC66" i="2" s="1"/>
  <c r="Y121" i="2"/>
  <c r="AA121" i="2" s="1"/>
  <c r="AC121" i="2" s="1"/>
  <c r="Y94" i="2"/>
  <c r="AA94" i="2" s="1"/>
  <c r="AC94" i="2" s="1"/>
  <c r="Y59" i="2"/>
  <c r="AA59" i="2" s="1"/>
  <c r="AC59" i="2" s="1"/>
  <c r="Y81" i="2"/>
  <c r="Y48" i="2"/>
  <c r="AA48" i="2" s="1"/>
  <c r="AC48" i="2" s="1"/>
  <c r="Y74" i="2"/>
  <c r="AA74" i="2" s="1"/>
  <c r="Z158" i="2"/>
  <c r="Z56" i="2"/>
  <c r="AF41" i="2"/>
  <c r="X29" i="2"/>
  <c r="Z29" i="2"/>
  <c r="AB29" i="2"/>
  <c r="S76" i="2"/>
  <c r="U76" i="2" s="1"/>
  <c r="S155" i="2"/>
  <c r="U155" i="2" s="1"/>
  <c r="X155" i="2" s="1"/>
  <c r="AB78" i="2"/>
  <c r="Z78" i="2"/>
  <c r="X78" i="2"/>
  <c r="Z144" i="2"/>
  <c r="AB144" i="2"/>
  <c r="X144" i="2"/>
  <c r="Z151" i="2"/>
  <c r="X151" i="2"/>
  <c r="AB151" i="2"/>
  <c r="S93" i="2"/>
  <c r="U93" i="2" s="1"/>
  <c r="X148" i="2"/>
  <c r="X47" i="2"/>
  <c r="X158" i="2"/>
  <c r="AB79" i="2"/>
  <c r="Z79" i="2"/>
  <c r="X58" i="2"/>
  <c r="Y75" i="2"/>
  <c r="AA75" i="2" s="1"/>
  <c r="AC75" i="2" s="1"/>
  <c r="S68" i="2"/>
  <c r="U68" i="2" s="1"/>
  <c r="Y54" i="2"/>
  <c r="AA54" i="2" s="1"/>
  <c r="AC54" i="2" s="1"/>
  <c r="Y100" i="2"/>
  <c r="AA100" i="2" s="1"/>
  <c r="AC100" i="2" s="1"/>
  <c r="S36" i="2"/>
  <c r="U36" i="2" s="1"/>
  <c r="X141" i="2"/>
  <c r="AB141" i="2"/>
  <c r="Z141" i="2"/>
  <c r="Z38" i="2"/>
  <c r="AB38" i="2"/>
  <c r="X38" i="2"/>
  <c r="AD33" i="2"/>
  <c r="Z47" i="2"/>
  <c r="Y42" i="2"/>
  <c r="AA42" i="2" s="1"/>
  <c r="AC42" i="2" s="1"/>
  <c r="Y109" i="2"/>
  <c r="Y102" i="2"/>
  <c r="AA102" i="2" s="1"/>
  <c r="AC102" i="2" s="1"/>
  <c r="Y92" i="2"/>
  <c r="Y80" i="2"/>
  <c r="AA80" i="2" s="1"/>
  <c r="AC80" i="2" s="1"/>
  <c r="Z83" i="2"/>
  <c r="Y145" i="2"/>
  <c r="Y138" i="2"/>
  <c r="Y156" i="2"/>
  <c r="AA156" i="2" s="1"/>
  <c r="AC156" i="2" s="1"/>
  <c r="Y55" i="2"/>
  <c r="R34" i="2"/>
  <c r="V34" i="2"/>
  <c r="T34" i="2"/>
  <c r="Y31" i="2"/>
  <c r="AA31" i="2" s="1"/>
  <c r="AC31" i="2" s="1"/>
  <c r="AB39" i="2"/>
  <c r="Z39" i="2"/>
  <c r="X39" i="2"/>
  <c r="AB86" i="2"/>
  <c r="Z86" i="2"/>
  <c r="X79" i="2"/>
  <c r="X124" i="2"/>
  <c r="S163" i="2"/>
  <c r="U163" i="2" s="1"/>
  <c r="Z123" i="2"/>
  <c r="AB123" i="2"/>
  <c r="AB50" i="2"/>
  <c r="Z50" i="2"/>
  <c r="S112" i="2"/>
  <c r="U112" i="2" s="1"/>
  <c r="X112" i="2" s="1"/>
  <c r="Z132" i="2"/>
  <c r="AB132" i="2"/>
  <c r="Y126" i="2"/>
  <c r="Z148" i="2"/>
  <c r="AB148" i="2"/>
  <c r="Y136" i="2"/>
  <c r="AA136" i="2" s="1"/>
  <c r="AC136" i="2" s="1"/>
  <c r="S164" i="2"/>
  <c r="U164" i="2" s="1"/>
  <c r="X98" i="2"/>
  <c r="S166" i="2"/>
  <c r="U166" i="2" s="1"/>
  <c r="Y35" i="2"/>
  <c r="AA35" i="2" s="1"/>
  <c r="AC35" i="2" s="1"/>
  <c r="Y159" i="2"/>
  <c r="AA159" i="2" s="1"/>
  <c r="AC159" i="2" s="1"/>
  <c r="Y125" i="2"/>
  <c r="AA125" i="2" s="1"/>
  <c r="AC125" i="2" s="1"/>
  <c r="Y71" i="2"/>
  <c r="Y111" i="2"/>
  <c r="AA111" i="2" s="1"/>
  <c r="AC111" i="2" s="1"/>
  <c r="Y84" i="2"/>
  <c r="Y162" i="2"/>
  <c r="AA162" i="2" s="1"/>
  <c r="AC162" i="2" s="1"/>
  <c r="Y127" i="2"/>
  <c r="Y134" i="2"/>
  <c r="AA134" i="2" s="1"/>
  <c r="AC134" i="2" s="1"/>
  <c r="AD134" i="2" s="1"/>
  <c r="Y150" i="2"/>
  <c r="AB152" i="2"/>
  <c r="X152" i="2"/>
  <c r="Z152" i="2"/>
  <c r="X57" i="2"/>
  <c r="X86" i="2"/>
  <c r="X91" i="2"/>
  <c r="Y154" i="2"/>
  <c r="Y50" i="2"/>
  <c r="AA50" i="2" s="1"/>
  <c r="X70" i="2"/>
  <c r="S101" i="2"/>
  <c r="U101" i="2" s="1"/>
  <c r="X123" i="2"/>
  <c r="X89" i="2"/>
  <c r="Z89" i="2"/>
  <c r="X132" i="2"/>
  <c r="Y103" i="2"/>
  <c r="AA103" i="2" s="1"/>
  <c r="Y95" i="2"/>
  <c r="AA95" i="2" s="1"/>
  <c r="AC95" i="2" s="1"/>
  <c r="AF140" i="2"/>
  <c r="AH41" i="2"/>
  <c r="AA150" i="2"/>
  <c r="AC150" i="2" s="1"/>
  <c r="AF150" i="2" s="1"/>
  <c r="AD41" i="2"/>
  <c r="AA127" i="2"/>
  <c r="AF69" i="2"/>
  <c r="AH69" i="2"/>
  <c r="AD69" i="2"/>
  <c r="AH157" i="2"/>
  <c r="AF157" i="2"/>
  <c r="AH135" i="2"/>
  <c r="AF135" i="2"/>
  <c r="AD135" i="2"/>
  <c r="AA84" i="2"/>
  <c r="AC84" i="2" s="1"/>
  <c r="AH120" i="2"/>
  <c r="AF120" i="2"/>
  <c r="AD120" i="2"/>
  <c r="AA109" i="2"/>
  <c r="AC109" i="2" s="1"/>
  <c r="AA133" i="2"/>
  <c r="AC133" i="2" s="1"/>
  <c r="AA138" i="2"/>
  <c r="AF33" i="2"/>
  <c r="AH33" i="2"/>
  <c r="AA117" i="2" l="1"/>
  <c r="AA126" i="2"/>
  <c r="AC126" i="2" s="1"/>
  <c r="Z46" i="2"/>
  <c r="AA165" i="2"/>
  <c r="AC165" i="2" s="1"/>
  <c r="AA73" i="2"/>
  <c r="AB147" i="2"/>
  <c r="Z147" i="2"/>
  <c r="X147" i="2"/>
  <c r="Y147" i="2" s="1"/>
  <c r="AA147" i="2" s="1"/>
  <c r="AC147" i="2" s="1"/>
  <c r="AF147" i="2" s="1"/>
  <c r="AB46" i="2"/>
  <c r="X131" i="2"/>
  <c r="Y131" i="2" s="1"/>
  <c r="X65" i="2"/>
  <c r="Y65" i="2" s="1"/>
  <c r="X37" i="2"/>
  <c r="Y37" i="2" s="1"/>
  <c r="Z37" i="2"/>
  <c r="AB37" i="2"/>
  <c r="AA92" i="2"/>
  <c r="Z131" i="2"/>
  <c r="AF62" i="2"/>
  <c r="AH62" i="2"/>
  <c r="AD62" i="2"/>
  <c r="AE62" i="2" s="1"/>
  <c r="AA81" i="2"/>
  <c r="AC81" i="2" s="1"/>
  <c r="AF81" i="2" s="1"/>
  <c r="AD97" i="2"/>
  <c r="AE97" i="2" s="1"/>
  <c r="AG97" i="2" s="1"/>
  <c r="AC45" i="2"/>
  <c r="AH45" i="2" s="1"/>
  <c r="AC117" i="2"/>
  <c r="AF117" i="2" s="1"/>
  <c r="Z143" i="2"/>
  <c r="AA143" i="2" s="1"/>
  <c r="AC143" i="2" s="1"/>
  <c r="AF143" i="2" s="1"/>
  <c r="X56" i="2"/>
  <c r="Y56" i="2" s="1"/>
  <c r="AA56" i="2" s="1"/>
  <c r="AC56" i="2" s="1"/>
  <c r="X143" i="2"/>
  <c r="Y143" i="2" s="1"/>
  <c r="AH97" i="2"/>
  <c r="AC50" i="2"/>
  <c r="AF50" i="2" s="1"/>
  <c r="Z161" i="2"/>
  <c r="AA161" i="2" s="1"/>
  <c r="AB161" i="2"/>
  <c r="AA55" i="2"/>
  <c r="AC55" i="2" s="1"/>
  <c r="AF55" i="2" s="1"/>
  <c r="AH147" i="2"/>
  <c r="AA65" i="2"/>
  <c r="AD104" i="2"/>
  <c r="AE104" i="2" s="1"/>
  <c r="AG104" i="2" s="1"/>
  <c r="AA67" i="2"/>
  <c r="AC67" i="2" s="1"/>
  <c r="AF67" i="2" s="1"/>
  <c r="AB65" i="2"/>
  <c r="AH104" i="2"/>
  <c r="AD45" i="2"/>
  <c r="AE45" i="2" s="1"/>
  <c r="AA82" i="2"/>
  <c r="AC82" i="2" s="1"/>
  <c r="AD82" i="2" s="1"/>
  <c r="AC40" i="2"/>
  <c r="AF40" i="2" s="1"/>
  <c r="X60" i="2"/>
  <c r="Y60" i="2" s="1"/>
  <c r="AD113" i="2"/>
  <c r="AE113" i="2" s="1"/>
  <c r="AG113" i="2" s="1"/>
  <c r="Z139" i="2"/>
  <c r="AC53" i="2"/>
  <c r="AH53" i="2" s="1"/>
  <c r="AH128" i="2"/>
  <c r="AF128" i="2"/>
  <c r="AD128" i="2"/>
  <c r="AH136" i="2"/>
  <c r="AF136" i="2"/>
  <c r="AF114" i="2"/>
  <c r="AA131" i="2"/>
  <c r="AC131" i="2" s="1"/>
  <c r="AH131" i="2" s="1"/>
  <c r="AA116" i="2"/>
  <c r="AC116" i="2" s="1"/>
  <c r="AH114" i="2"/>
  <c r="AH113" i="2"/>
  <c r="AA154" i="2"/>
  <c r="AC154" i="2" s="1"/>
  <c r="AF154" i="2" s="1"/>
  <c r="X139" i="2"/>
  <c r="Y139" i="2" s="1"/>
  <c r="AA129" i="2"/>
  <c r="AC129" i="2" s="1"/>
  <c r="AD129" i="2" s="1"/>
  <c r="AB64" i="2"/>
  <c r="X64" i="2"/>
  <c r="Y64" i="2" s="1"/>
  <c r="Z64" i="2"/>
  <c r="AB115" i="2"/>
  <c r="Z115" i="2"/>
  <c r="Z137" i="2"/>
  <c r="X137" i="2"/>
  <c r="Y137" i="2" s="1"/>
  <c r="AB137" i="2"/>
  <c r="Z60" i="2"/>
  <c r="AA60" i="2" s="1"/>
  <c r="AC60" i="2" s="1"/>
  <c r="AC73" i="2"/>
  <c r="AD73" i="2" s="1"/>
  <c r="AE73" i="2" s="1"/>
  <c r="AG73" i="2" s="1"/>
  <c r="AA30" i="2"/>
  <c r="AC30" i="2" s="1"/>
  <c r="AD30" i="2" s="1"/>
  <c r="AA118" i="2"/>
  <c r="AC118" i="2" s="1"/>
  <c r="Z99" i="2"/>
  <c r="AB99" i="2"/>
  <c r="X99" i="2"/>
  <c r="Y99" i="2" s="1"/>
  <c r="X115" i="2"/>
  <c r="Y115" i="2" s="1"/>
  <c r="AF45" i="2"/>
  <c r="AA71" i="2"/>
  <c r="AC71" i="2" s="1"/>
  <c r="AF71" i="2" s="1"/>
  <c r="AB107" i="2"/>
  <c r="Z107" i="2"/>
  <c r="AA107" i="2" s="1"/>
  <c r="AF73" i="2"/>
  <c r="AC119" i="2"/>
  <c r="AF119" i="2" s="1"/>
  <c r="AA145" i="2"/>
  <c r="AC145" i="2" s="1"/>
  <c r="AF145" i="2" s="1"/>
  <c r="AC130" i="2"/>
  <c r="AF130" i="2" s="1"/>
  <c r="AH73" i="2"/>
  <c r="AD50" i="2"/>
  <c r="Y57" i="2"/>
  <c r="Z163" i="2"/>
  <c r="AB163" i="2"/>
  <c r="X163" i="2"/>
  <c r="AF31" i="2"/>
  <c r="AD31" i="2"/>
  <c r="AE31" i="2" s="1"/>
  <c r="AH31" i="2"/>
  <c r="Z101" i="2"/>
  <c r="AB101" i="2"/>
  <c r="X101" i="2"/>
  <c r="AE134" i="2"/>
  <c r="Z164" i="2"/>
  <c r="AB164" i="2"/>
  <c r="X164" i="2"/>
  <c r="X76" i="2"/>
  <c r="Z76" i="2"/>
  <c r="AB76" i="2"/>
  <c r="AC74" i="2"/>
  <c r="AF74" i="2" s="1"/>
  <c r="AC110" i="2"/>
  <c r="AD110" i="2" s="1"/>
  <c r="AE128" i="2"/>
  <c r="AB93" i="2"/>
  <c r="Z93" i="2"/>
  <c r="X93" i="2"/>
  <c r="Y70" i="2"/>
  <c r="AH150" i="2"/>
  <c r="AE120" i="2"/>
  <c r="AG120" i="2" s="1"/>
  <c r="AI120" i="2" s="1"/>
  <c r="Y132" i="2"/>
  <c r="AA132" i="2" s="1"/>
  <c r="AC132" i="2" s="1"/>
  <c r="Y123" i="2"/>
  <c r="AA123" i="2" s="1"/>
  <c r="AC123" i="2" s="1"/>
  <c r="AB70" i="2"/>
  <c r="Z70" i="2"/>
  <c r="Y98" i="2"/>
  <c r="AA98" i="2" s="1"/>
  <c r="AC98" i="2" s="1"/>
  <c r="AH98" i="2" s="1"/>
  <c r="AD136" i="2"/>
  <c r="Y124" i="2"/>
  <c r="AA124" i="2" s="1"/>
  <c r="AC124" i="2" s="1"/>
  <c r="Y39" i="2"/>
  <c r="AA39" i="2" s="1"/>
  <c r="AC39" i="2" s="1"/>
  <c r="S34" i="2"/>
  <c r="U34" i="2" s="1"/>
  <c r="Y38" i="2"/>
  <c r="AA38" i="2" s="1"/>
  <c r="AC38" i="2" s="1"/>
  <c r="AB68" i="2"/>
  <c r="X68" i="2"/>
  <c r="Y58" i="2"/>
  <c r="AA58" i="2" s="1"/>
  <c r="AC58" i="2" s="1"/>
  <c r="Y158" i="2"/>
  <c r="AA158" i="2" s="1"/>
  <c r="AC158" i="2" s="1"/>
  <c r="Y144" i="2"/>
  <c r="AA144" i="2" s="1"/>
  <c r="AC144" i="2" s="1"/>
  <c r="Y108" i="2"/>
  <c r="AA108" i="2" s="1"/>
  <c r="AC108" i="2" s="1"/>
  <c r="Y51" i="2"/>
  <c r="AA51" i="2" s="1"/>
  <c r="AC51" i="2" s="1"/>
  <c r="Y160" i="2"/>
  <c r="AA160" i="2" s="1"/>
  <c r="AC160" i="2" s="1"/>
  <c r="Y32" i="2"/>
  <c r="AA32" i="2" s="1"/>
  <c r="AC32" i="2" s="1"/>
  <c r="Y43" i="2"/>
  <c r="AA43" i="2" s="1"/>
  <c r="AC43" i="2" s="1"/>
  <c r="AB61" i="2"/>
  <c r="Z61" i="2"/>
  <c r="Y155" i="2"/>
  <c r="Y83" i="2"/>
  <c r="AA83" i="2" s="1"/>
  <c r="AC83" i="2" s="1"/>
  <c r="Y153" i="2"/>
  <c r="AA153" i="2" s="1"/>
  <c r="AC153" i="2" s="1"/>
  <c r="Y52" i="2"/>
  <c r="AA52" i="2" s="1"/>
  <c r="AC52" i="2" s="1"/>
  <c r="AD80" i="2"/>
  <c r="AD85" i="2"/>
  <c r="AE157" i="2"/>
  <c r="AG157" i="2" s="1"/>
  <c r="AI157" i="2" s="1"/>
  <c r="AE69" i="2"/>
  <c r="AG69" i="2" s="1"/>
  <c r="AI69" i="2" s="1"/>
  <c r="AE41" i="2"/>
  <c r="AG41" i="2" s="1"/>
  <c r="AI41" i="2" s="1"/>
  <c r="Y91" i="2"/>
  <c r="AA91" i="2" s="1"/>
  <c r="AC91" i="2" s="1"/>
  <c r="Y152" i="2"/>
  <c r="AA152" i="2" s="1"/>
  <c r="AC152" i="2" s="1"/>
  <c r="AC127" i="2"/>
  <c r="AD127" i="2" s="1"/>
  <c r="Y79" i="2"/>
  <c r="AA79" i="2" s="1"/>
  <c r="AC79" i="2" s="1"/>
  <c r="Y46" i="2"/>
  <c r="AA46" i="2" s="1"/>
  <c r="AC92" i="2"/>
  <c r="AD92" i="2" s="1"/>
  <c r="Y141" i="2"/>
  <c r="AA141" i="2" s="1"/>
  <c r="AC141" i="2" s="1"/>
  <c r="Z68" i="2"/>
  <c r="Y47" i="2"/>
  <c r="AA47" i="2" s="1"/>
  <c r="AC47" i="2" s="1"/>
  <c r="AD47" i="2" s="1"/>
  <c r="Y29" i="2"/>
  <c r="AA29" i="2" s="1"/>
  <c r="AC29" i="2" s="1"/>
  <c r="AC106" i="2"/>
  <c r="AD106" i="2" s="1"/>
  <c r="Y149" i="2"/>
  <c r="AA149" i="2" s="1"/>
  <c r="AC149" i="2" s="1"/>
  <c r="Y122" i="2"/>
  <c r="AA122" i="2" s="1"/>
  <c r="AC122" i="2" s="1"/>
  <c r="AD67" i="2"/>
  <c r="Z57" i="2"/>
  <c r="AB57" i="2"/>
  <c r="Y112" i="2"/>
  <c r="Y78" i="2"/>
  <c r="AA78" i="2" s="1"/>
  <c r="AC78" i="2" s="1"/>
  <c r="AE114" i="2"/>
  <c r="AG114" i="2" s="1"/>
  <c r="AI114" i="2" s="1"/>
  <c r="AD111" i="2"/>
  <c r="AD63" i="2"/>
  <c r="AD54" i="2"/>
  <c r="AE135" i="2"/>
  <c r="AG135" i="2" s="1"/>
  <c r="AI135" i="2" s="1"/>
  <c r="AD150" i="2"/>
  <c r="Y89" i="2"/>
  <c r="AA89" i="2" s="1"/>
  <c r="AC89" i="2" s="1"/>
  <c r="Y86" i="2"/>
  <c r="AA86" i="2" s="1"/>
  <c r="AC86" i="2" s="1"/>
  <c r="X166" i="2"/>
  <c r="AB112" i="2"/>
  <c r="Z112" i="2"/>
  <c r="AC138" i="2"/>
  <c r="AF138" i="2" s="1"/>
  <c r="AE33" i="2"/>
  <c r="AG33" i="2" s="1"/>
  <c r="AI33" i="2" s="1"/>
  <c r="AB36" i="2"/>
  <c r="Y148" i="2"/>
  <c r="AA148" i="2" s="1"/>
  <c r="AC148" i="2" s="1"/>
  <c r="Y151" i="2"/>
  <c r="AA151" i="2" s="1"/>
  <c r="AC151" i="2" s="1"/>
  <c r="Z155" i="2"/>
  <c r="AB155" i="2"/>
  <c r="AC103" i="2"/>
  <c r="AH103" i="2" s="1"/>
  <c r="AC87" i="2"/>
  <c r="AD87" i="2" s="1"/>
  <c r="X61" i="2"/>
  <c r="Y96" i="2"/>
  <c r="AA96" i="2" s="1"/>
  <c r="AC96" i="2" s="1"/>
  <c r="Y88" i="2"/>
  <c r="AA88" i="2" s="1"/>
  <c r="AC88" i="2" s="1"/>
  <c r="Y77" i="2"/>
  <c r="AA77" i="2" s="1"/>
  <c r="AC77" i="2" s="1"/>
  <c r="Y105" i="2"/>
  <c r="AA105" i="2" s="1"/>
  <c r="AC105" i="2" s="1"/>
  <c r="Y90" i="2"/>
  <c r="AA90" i="2" s="1"/>
  <c r="AC90" i="2" s="1"/>
  <c r="Y142" i="2"/>
  <c r="AA142" i="2" s="1"/>
  <c r="AC142" i="2" s="1"/>
  <c r="AH95" i="2"/>
  <c r="AD95" i="2"/>
  <c r="AF95" i="2"/>
  <c r="AH140" i="2"/>
  <c r="AD140" i="2"/>
  <c r="AD117" i="2"/>
  <c r="AF82" i="2"/>
  <c r="AH134" i="2"/>
  <c r="AF134" i="2"/>
  <c r="AF48" i="2"/>
  <c r="AD48" i="2"/>
  <c r="AH48" i="2"/>
  <c r="AD72" i="2"/>
  <c r="AF72" i="2"/>
  <c r="AH72" i="2"/>
  <c r="AH162" i="2"/>
  <c r="AD162" i="2"/>
  <c r="AF162" i="2"/>
  <c r="AH130" i="2"/>
  <c r="AD130" i="2"/>
  <c r="AF121" i="2"/>
  <c r="AH121" i="2"/>
  <c r="AD121" i="2"/>
  <c r="AF159" i="2"/>
  <c r="AH159" i="2"/>
  <c r="AD159" i="2"/>
  <c r="AF109" i="2"/>
  <c r="AH109" i="2"/>
  <c r="AD109" i="2"/>
  <c r="AF156" i="2"/>
  <c r="AH156" i="2"/>
  <c r="AD156" i="2"/>
  <c r="AF125" i="2"/>
  <c r="AH125" i="2"/>
  <c r="AD125" i="2"/>
  <c r="AF66" i="2"/>
  <c r="AH66" i="2"/>
  <c r="AD66" i="2"/>
  <c r="AH146" i="2"/>
  <c r="AF146" i="2"/>
  <c r="AD146" i="2"/>
  <c r="AH145" i="2"/>
  <c r="AH102" i="2"/>
  <c r="AF102" i="2"/>
  <c r="AD102" i="2"/>
  <c r="AH59" i="2"/>
  <c r="AF59" i="2"/>
  <c r="AD59" i="2"/>
  <c r="AF100" i="2"/>
  <c r="AH100" i="2"/>
  <c r="AH94" i="2"/>
  <c r="AF94" i="2"/>
  <c r="AF126" i="2"/>
  <c r="AH126" i="2"/>
  <c r="AD100" i="2"/>
  <c r="AH80" i="2"/>
  <c r="AF80" i="2"/>
  <c r="AF75" i="2"/>
  <c r="AH75" i="2"/>
  <c r="AD75" i="2"/>
  <c r="AF129" i="2"/>
  <c r="AH129" i="2"/>
  <c r="AH63" i="2"/>
  <c r="AF63" i="2"/>
  <c r="AF54" i="2"/>
  <c r="AH54" i="2"/>
  <c r="AD94" i="2"/>
  <c r="AH84" i="2"/>
  <c r="AF84" i="2"/>
  <c r="AH111" i="2"/>
  <c r="AF111" i="2"/>
  <c r="AF133" i="2"/>
  <c r="AH133" i="2"/>
  <c r="AD133" i="2"/>
  <c r="AD84" i="2"/>
  <c r="AD126" i="2"/>
  <c r="AH85" i="2"/>
  <c r="AF85" i="2"/>
  <c r="AH35" i="2"/>
  <c r="AF35" i="2"/>
  <c r="AD35" i="2"/>
  <c r="AH42" i="2"/>
  <c r="AF42" i="2"/>
  <c r="AD42" i="2"/>
  <c r="AH49" i="2"/>
  <c r="AF49" i="2"/>
  <c r="AF44" i="2"/>
  <c r="AH44" i="2"/>
  <c r="AD44" i="2"/>
  <c r="AD49" i="2"/>
  <c r="AC161" i="2" l="1"/>
  <c r="AH82" i="2"/>
  <c r="AA37" i="2"/>
  <c r="AC37" i="2" s="1"/>
  <c r="AH67" i="2"/>
  <c r="AC46" i="2"/>
  <c r="AH46" i="2" s="1"/>
  <c r="AH50" i="2"/>
  <c r="AI104" i="2"/>
  <c r="AG62" i="2"/>
  <c r="AI62" i="2" s="1"/>
  <c r="AF131" i="2"/>
  <c r="AD147" i="2"/>
  <c r="AA139" i="2"/>
  <c r="AC139" i="2" s="1"/>
  <c r="AF161" i="2"/>
  <c r="AH161" i="2"/>
  <c r="AD161" i="2"/>
  <c r="AH56" i="2"/>
  <c r="AF56" i="2"/>
  <c r="AD56" i="2"/>
  <c r="AA64" i="2"/>
  <c r="AC65" i="2"/>
  <c r="AH117" i="2"/>
  <c r="AF110" i="2"/>
  <c r="AG128" i="2"/>
  <c r="AA115" i="2"/>
  <c r="AC115" i="2" s="1"/>
  <c r="AD40" i="2"/>
  <c r="AE40" i="2" s="1"/>
  <c r="AG40" i="2" s="1"/>
  <c r="AD143" i="2"/>
  <c r="AD53" i="2"/>
  <c r="AE53" i="2" s="1"/>
  <c r="AH40" i="2"/>
  <c r="AH106" i="2"/>
  <c r="AH74" i="2"/>
  <c r="AH143" i="2"/>
  <c r="AD119" i="2"/>
  <c r="AE119" i="2" s="1"/>
  <c r="AG119" i="2" s="1"/>
  <c r="AA99" i="2"/>
  <c r="AD145" i="2"/>
  <c r="AD74" i="2"/>
  <c r="AH154" i="2"/>
  <c r="AD154" i="2"/>
  <c r="AH119" i="2"/>
  <c r="AC107" i="2"/>
  <c r="AF53" i="2"/>
  <c r="AH60" i="2"/>
  <c r="AF60" i="2"/>
  <c r="AD60" i="2"/>
  <c r="AE60" i="2" s="1"/>
  <c r="AG60" i="2" s="1"/>
  <c r="AD131" i="2"/>
  <c r="AE131" i="2" s="1"/>
  <c r="AC99" i="2"/>
  <c r="AF99" i="2" s="1"/>
  <c r="AA137" i="2"/>
  <c r="AC137" i="2" s="1"/>
  <c r="AH118" i="2"/>
  <c r="AF118" i="2"/>
  <c r="AD118" i="2"/>
  <c r="AE118" i="2" s="1"/>
  <c r="AD71" i="2"/>
  <c r="AE71" i="2" s="1"/>
  <c r="AG71" i="2" s="1"/>
  <c r="AI113" i="2"/>
  <c r="AK113" i="2" s="1"/>
  <c r="AH55" i="2"/>
  <c r="AG45" i="2"/>
  <c r="AI45" i="2" s="1"/>
  <c r="AK45" i="2" s="1"/>
  <c r="AG31" i="2"/>
  <c r="AI31" i="2" s="1"/>
  <c r="AC64" i="2"/>
  <c r="AH158" i="2"/>
  <c r="AF158" i="2"/>
  <c r="AH110" i="2"/>
  <c r="AH71" i="2"/>
  <c r="AD107" i="2"/>
  <c r="AE107" i="2" s="1"/>
  <c r="AH47" i="2"/>
  <c r="AH165" i="2"/>
  <c r="AF165" i="2"/>
  <c r="AD165" i="2"/>
  <c r="AE165" i="2" s="1"/>
  <c r="AG165" i="2" s="1"/>
  <c r="AI73" i="2"/>
  <c r="AL73" i="2" s="1"/>
  <c r="AF106" i="2"/>
  <c r="AH116" i="2"/>
  <c r="AF116" i="2"/>
  <c r="AD116" i="2"/>
  <c r="AE116" i="2" s="1"/>
  <c r="AD139" i="2"/>
  <c r="AE139" i="2" s="1"/>
  <c r="AF139" i="2"/>
  <c r="AF83" i="2"/>
  <c r="AD83" i="2"/>
  <c r="AE83" i="2" s="1"/>
  <c r="AH92" i="2"/>
  <c r="AD81" i="2"/>
  <c r="AE81" i="2" s="1"/>
  <c r="AG81" i="2" s="1"/>
  <c r="AD138" i="2"/>
  <c r="AF30" i="2"/>
  <c r="AA57" i="2"/>
  <c r="AC57" i="2" s="1"/>
  <c r="AF57" i="2" s="1"/>
  <c r="AF92" i="2"/>
  <c r="AH138" i="2"/>
  <c r="AH30" i="2"/>
  <c r="AH81" i="2"/>
  <c r="AF29" i="2"/>
  <c r="AH29" i="2"/>
  <c r="AE127" i="2"/>
  <c r="AF160" i="2"/>
  <c r="AH160" i="2"/>
  <c r="AD160" i="2"/>
  <c r="AH38" i="2"/>
  <c r="AF38" i="2"/>
  <c r="AD88" i="2"/>
  <c r="AF88" i="2"/>
  <c r="AH88" i="2"/>
  <c r="AH151" i="2"/>
  <c r="AD151" i="2"/>
  <c r="AF151" i="2"/>
  <c r="AE106" i="2"/>
  <c r="AG106" i="2" s="1"/>
  <c r="AK41" i="2"/>
  <c r="AL41" i="2"/>
  <c r="AM41" i="2" s="1"/>
  <c r="AF43" i="2"/>
  <c r="AH43" i="2"/>
  <c r="AH58" i="2"/>
  <c r="AD58" i="2"/>
  <c r="AF58" i="2"/>
  <c r="AF105" i="2"/>
  <c r="AH105" i="2"/>
  <c r="AD105" i="2"/>
  <c r="AH122" i="2"/>
  <c r="AF122" i="2"/>
  <c r="AH152" i="2"/>
  <c r="AD152" i="2"/>
  <c r="AF152" i="2"/>
  <c r="AD144" i="2"/>
  <c r="AH144" i="2"/>
  <c r="AF144" i="2"/>
  <c r="AI128" i="2"/>
  <c r="AL128" i="2" s="1"/>
  <c r="AD142" i="2"/>
  <c r="AF142" i="2"/>
  <c r="AH142" i="2"/>
  <c r="AE92" i="2"/>
  <c r="AF79" i="2"/>
  <c r="AH79" i="2"/>
  <c r="AF153" i="2"/>
  <c r="AH153" i="2"/>
  <c r="AF108" i="2"/>
  <c r="AH108" i="2"/>
  <c r="AD108" i="2"/>
  <c r="AH39" i="2"/>
  <c r="AF39" i="2"/>
  <c r="AF132" i="2"/>
  <c r="AD132" i="2"/>
  <c r="AH132" i="2"/>
  <c r="AE100" i="2"/>
  <c r="AG100" i="2" s="1"/>
  <c r="AF90" i="2"/>
  <c r="AH90" i="2"/>
  <c r="AD90" i="2"/>
  <c r="AF89" i="2"/>
  <c r="AH89" i="2"/>
  <c r="AF32" i="2"/>
  <c r="AH32" i="2"/>
  <c r="AD32" i="2"/>
  <c r="Z34" i="2"/>
  <c r="AB34" i="2"/>
  <c r="AE138" i="2"/>
  <c r="AG138" i="2" s="1"/>
  <c r="AE49" i="2"/>
  <c r="AG49" i="2" s="1"/>
  <c r="AI49" i="2" s="1"/>
  <c r="AE42" i="2"/>
  <c r="AG42" i="2" s="1"/>
  <c r="AI42" i="2" s="1"/>
  <c r="AE133" i="2"/>
  <c r="AG133" i="2" s="1"/>
  <c r="AI133" i="2" s="1"/>
  <c r="AD98" i="2"/>
  <c r="AE129" i="2"/>
  <c r="AG129" i="2" s="1"/>
  <c r="AI129" i="2" s="1"/>
  <c r="AH83" i="2"/>
  <c r="AE109" i="2"/>
  <c r="AG109" i="2" s="1"/>
  <c r="AI109" i="2" s="1"/>
  <c r="AE162" i="2"/>
  <c r="AG162" i="2" s="1"/>
  <c r="AI162" i="2" s="1"/>
  <c r="AH127" i="2"/>
  <c r="AE117" i="2"/>
  <c r="AG117" i="2" s="1"/>
  <c r="AF103" i="2"/>
  <c r="AD96" i="2"/>
  <c r="AF148" i="2"/>
  <c r="AD148" i="2"/>
  <c r="AH86" i="2"/>
  <c r="AF86" i="2"/>
  <c r="AD86" i="2"/>
  <c r="AE54" i="2"/>
  <c r="AG54" i="2" s="1"/>
  <c r="AI54" i="2" s="1"/>
  <c r="AF78" i="2"/>
  <c r="AH78" i="2"/>
  <c r="AF47" i="2"/>
  <c r="AD91" i="2"/>
  <c r="AE85" i="2"/>
  <c r="AG85" i="2" s="1"/>
  <c r="AI85" i="2" s="1"/>
  <c r="AD51" i="2"/>
  <c r="AD158" i="2"/>
  <c r="X34" i="2"/>
  <c r="AH123" i="2"/>
  <c r="AD123" i="2"/>
  <c r="AF123" i="2"/>
  <c r="Y76" i="2"/>
  <c r="AA76" i="2" s="1"/>
  <c r="AC76" i="2" s="1"/>
  <c r="Y101" i="2"/>
  <c r="AA101" i="2" s="1"/>
  <c r="AC101" i="2" s="1"/>
  <c r="AE50" i="2"/>
  <c r="AG50" i="2" s="1"/>
  <c r="AI50" i="2" s="1"/>
  <c r="AE35" i="2"/>
  <c r="AG35" i="2" s="1"/>
  <c r="AE126" i="2"/>
  <c r="AG126" i="2" s="1"/>
  <c r="AI126" i="2" s="1"/>
  <c r="AE74" i="2"/>
  <c r="AG74" i="2" s="1"/>
  <c r="AI74" i="2" s="1"/>
  <c r="AE143" i="2"/>
  <c r="AG143" i="2" s="1"/>
  <c r="AI143" i="2" s="1"/>
  <c r="AF96" i="2"/>
  <c r="AH96" i="2"/>
  <c r="AE82" i="2"/>
  <c r="AG82" i="2" s="1"/>
  <c r="AI82" i="2" s="1"/>
  <c r="AK82" i="2" s="1"/>
  <c r="AD149" i="2"/>
  <c r="AF149" i="2"/>
  <c r="AH149" i="2"/>
  <c r="AF52" i="2"/>
  <c r="AH52" i="2"/>
  <c r="AE44" i="2"/>
  <c r="AE84" i="2"/>
  <c r="AG84" i="2" s="1"/>
  <c r="AI84" i="2" s="1"/>
  <c r="AF98" i="2"/>
  <c r="AE94" i="2"/>
  <c r="AG94" i="2" s="1"/>
  <c r="AE102" i="2"/>
  <c r="AE66" i="2"/>
  <c r="AG66" i="2" s="1"/>
  <c r="AI66" i="2" s="1"/>
  <c r="AE130" i="2"/>
  <c r="AG130" i="2" s="1"/>
  <c r="AI130" i="2" s="1"/>
  <c r="AH139" i="2"/>
  <c r="AE161" i="2"/>
  <c r="Y61" i="2"/>
  <c r="AA61" i="2" s="1"/>
  <c r="AC61" i="2" s="1"/>
  <c r="AH148" i="2"/>
  <c r="Z166" i="2"/>
  <c r="AB166" i="2"/>
  <c r="AD103" i="2"/>
  <c r="AE63" i="2"/>
  <c r="AG63" i="2" s="1"/>
  <c r="AD78" i="2"/>
  <c r="AA112" i="2"/>
  <c r="AC112" i="2" s="1"/>
  <c r="AI97" i="2"/>
  <c r="AJ97" i="2" s="1"/>
  <c r="AE80" i="2"/>
  <c r="AG80" i="2" s="1"/>
  <c r="AD55" i="2"/>
  <c r="AA70" i="2"/>
  <c r="AC70" i="2" s="1"/>
  <c r="Y164" i="2"/>
  <c r="AA164" i="2" s="1"/>
  <c r="AC164" i="2" s="1"/>
  <c r="AE145" i="2"/>
  <c r="AG145" i="2" s="1"/>
  <c r="AE125" i="2"/>
  <c r="AG125" i="2" s="1"/>
  <c r="AI125" i="2" s="1"/>
  <c r="AE159" i="2"/>
  <c r="AG159" i="2" s="1"/>
  <c r="AI159" i="2" s="1"/>
  <c r="AE95" i="2"/>
  <c r="AG95" i="2" s="1"/>
  <c r="AI95" i="2" s="1"/>
  <c r="AD77" i="2"/>
  <c r="AF77" i="2"/>
  <c r="AH77" i="2"/>
  <c r="AE87" i="2"/>
  <c r="AH141" i="2"/>
  <c r="AD141" i="2"/>
  <c r="AF141" i="2"/>
  <c r="AH91" i="2"/>
  <c r="AF91" i="2"/>
  <c r="AF51" i="2"/>
  <c r="AH51" i="2"/>
  <c r="Y68" i="2"/>
  <c r="AA68" i="2" s="1"/>
  <c r="AC68" i="2" s="1"/>
  <c r="AD124" i="2"/>
  <c r="AF124" i="2"/>
  <c r="AH124" i="2"/>
  <c r="AE154" i="2"/>
  <c r="AG154" i="2" s="1"/>
  <c r="AE110" i="2"/>
  <c r="AG110" i="2" s="1"/>
  <c r="AE75" i="2"/>
  <c r="AG75" i="2" s="1"/>
  <c r="AI75" i="2" s="1"/>
  <c r="AE59" i="2"/>
  <c r="AG59" i="2" s="1"/>
  <c r="AI59" i="2" s="1"/>
  <c r="AE146" i="2"/>
  <c r="AG146" i="2" s="1"/>
  <c r="AI146" i="2" s="1"/>
  <c r="AE156" i="2"/>
  <c r="AG156" i="2" s="1"/>
  <c r="AI156" i="2" s="1"/>
  <c r="AE121" i="2"/>
  <c r="AG121" i="2" s="1"/>
  <c r="AE72" i="2"/>
  <c r="AG72" i="2" s="1"/>
  <c r="AI72" i="2" s="1"/>
  <c r="AE48" i="2"/>
  <c r="AG48" i="2" s="1"/>
  <c r="AI48" i="2" s="1"/>
  <c r="AF127" i="2"/>
  <c r="AH87" i="2"/>
  <c r="AF87" i="2"/>
  <c r="Z36" i="2"/>
  <c r="X36" i="2"/>
  <c r="AD89" i="2"/>
  <c r="AE150" i="2"/>
  <c r="AG150" i="2" s="1"/>
  <c r="AI150" i="2" s="1"/>
  <c r="AK150" i="2" s="1"/>
  <c r="AE111" i="2"/>
  <c r="AG111" i="2" s="1"/>
  <c r="AI111" i="2" s="1"/>
  <c r="Y166" i="2"/>
  <c r="AE67" i="2"/>
  <c r="AG67" i="2" s="1"/>
  <c r="AI67" i="2" s="1"/>
  <c r="AD122" i="2"/>
  <c r="AD29" i="2"/>
  <c r="AE147" i="2"/>
  <c r="AG147" i="2" s="1"/>
  <c r="AI147" i="2" s="1"/>
  <c r="AD79" i="2"/>
  <c r="AJ41" i="2"/>
  <c r="AD52" i="2"/>
  <c r="AD153" i="2"/>
  <c r="AA155" i="2"/>
  <c r="AC155" i="2" s="1"/>
  <c r="AD43" i="2"/>
  <c r="AD38" i="2"/>
  <c r="AD39" i="2"/>
  <c r="AE136" i="2"/>
  <c r="AG136" i="2" s="1"/>
  <c r="AI136" i="2" s="1"/>
  <c r="Y93" i="2"/>
  <c r="AA93" i="2" s="1"/>
  <c r="AC93" i="2" s="1"/>
  <c r="Y163" i="2"/>
  <c r="AA163" i="2" s="1"/>
  <c r="AC163" i="2" s="1"/>
  <c r="AE140" i="2"/>
  <c r="AG140" i="2" s="1"/>
  <c r="AE56" i="2"/>
  <c r="AG56" i="2" s="1"/>
  <c r="AI56" i="2" s="1"/>
  <c r="AE30" i="2"/>
  <c r="AE47" i="2"/>
  <c r="AJ128" i="2"/>
  <c r="AG134" i="2"/>
  <c r="AK104" i="2"/>
  <c r="AL104" i="2"/>
  <c r="AJ104" i="2"/>
  <c r="AK135" i="2"/>
  <c r="AL135" i="2"/>
  <c r="AJ135" i="2"/>
  <c r="AL120" i="2"/>
  <c r="AK120" i="2"/>
  <c r="AJ120" i="2"/>
  <c r="AL69" i="2"/>
  <c r="AK69" i="2"/>
  <c r="AG102" i="2"/>
  <c r="AK114" i="2"/>
  <c r="AL114" i="2"/>
  <c r="AJ114" i="2"/>
  <c r="AK62" i="2"/>
  <c r="AL62" i="2"/>
  <c r="AJ62" i="2"/>
  <c r="AL157" i="2"/>
  <c r="AK157" i="2"/>
  <c r="AL97" i="2"/>
  <c r="AJ157" i="2"/>
  <c r="AJ69" i="2"/>
  <c r="AK33" i="2"/>
  <c r="AL33" i="2"/>
  <c r="AJ33" i="2"/>
  <c r="AG44" i="2"/>
  <c r="AI44" i="2" s="1"/>
  <c r="K41" i="2" l="1"/>
  <c r="AI81" i="2"/>
  <c r="AJ45" i="2"/>
  <c r="AG161" i="2"/>
  <c r="AI161" i="2" s="1"/>
  <c r="AF46" i="2"/>
  <c r="AD46" i="2"/>
  <c r="AE46" i="2" s="1"/>
  <c r="AI117" i="2"/>
  <c r="AH99" i="2"/>
  <c r="AD99" i="2"/>
  <c r="AE99" i="2" s="1"/>
  <c r="AG99" i="2" s="1"/>
  <c r="AI99" i="2" s="1"/>
  <c r="AG131" i="2"/>
  <c r="AI131" i="2" s="1"/>
  <c r="AJ131" i="2" s="1"/>
  <c r="AI106" i="2"/>
  <c r="AF37" i="2"/>
  <c r="AH37" i="2"/>
  <c r="AG92" i="2"/>
  <c r="AI92" i="2" s="1"/>
  <c r="AK92" i="2" s="1"/>
  <c r="AD37" i="2"/>
  <c r="AE37" i="2" s="1"/>
  <c r="AF115" i="2"/>
  <c r="AH115" i="2"/>
  <c r="AH65" i="2"/>
  <c r="AF65" i="2"/>
  <c r="AD65" i="2"/>
  <c r="AE65" i="2" s="1"/>
  <c r="AG47" i="2"/>
  <c r="AI47" i="2" s="1"/>
  <c r="AI40" i="2"/>
  <c r="AJ40" i="2" s="1"/>
  <c r="AG118" i="2"/>
  <c r="AI118" i="2" s="1"/>
  <c r="AJ118" i="2" s="1"/>
  <c r="AJ31" i="2"/>
  <c r="AL31" i="2"/>
  <c r="AJ113" i="2"/>
  <c r="AJ73" i="2"/>
  <c r="AI110" i="2"/>
  <c r="AF107" i="2"/>
  <c r="AG107" i="2" s="1"/>
  <c r="AH107" i="2"/>
  <c r="AG53" i="2"/>
  <c r="AI53" i="2" s="1"/>
  <c r="AL113" i="2"/>
  <c r="AK73" i="2"/>
  <c r="AK128" i="2"/>
  <c r="AM128" i="2" s="1"/>
  <c r="AI154" i="2"/>
  <c r="AG139" i="2"/>
  <c r="AI139" i="2" s="1"/>
  <c r="AI119" i="2"/>
  <c r="AA166" i="2"/>
  <c r="AC166" i="2" s="1"/>
  <c r="AH166" i="2" s="1"/>
  <c r="AG83" i="2"/>
  <c r="AG116" i="2"/>
  <c r="J135" i="2"/>
  <c r="AF137" i="2"/>
  <c r="AH137" i="2"/>
  <c r="AD137" i="2"/>
  <c r="AD57" i="2"/>
  <c r="AE57" i="2" s="1"/>
  <c r="AG57" i="2" s="1"/>
  <c r="AI57" i="2" s="1"/>
  <c r="AL45" i="2"/>
  <c r="AM45" i="2" s="1"/>
  <c r="J33" i="2"/>
  <c r="J157" i="2"/>
  <c r="J114" i="2"/>
  <c r="J41" i="2"/>
  <c r="J31" i="2"/>
  <c r="AH57" i="2"/>
  <c r="AI116" i="2"/>
  <c r="AL116" i="2" s="1"/>
  <c r="AH64" i="2"/>
  <c r="AF64" i="2"/>
  <c r="AD64" i="2"/>
  <c r="AE64" i="2" s="1"/>
  <c r="J45" i="2"/>
  <c r="J69" i="2"/>
  <c r="J62" i="2"/>
  <c r="J120" i="2"/>
  <c r="J104" i="2"/>
  <c r="J128" i="2"/>
  <c r="J97" i="2"/>
  <c r="AD115" i="2"/>
  <c r="AE115" i="2" s="1"/>
  <c r="AG115" i="2" s="1"/>
  <c r="AI115" i="2" s="1"/>
  <c r="AL115" i="2" s="1"/>
  <c r="AI71" i="2"/>
  <c r="AK71" i="2" s="1"/>
  <c r="AK31" i="2"/>
  <c r="AM31" i="2" s="1"/>
  <c r="AI165" i="2"/>
  <c r="AG127" i="2"/>
  <c r="AI127" i="2" s="1"/>
  <c r="AK127" i="2" s="1"/>
  <c r="AI83" i="2"/>
  <c r="AK83" i="2" s="1"/>
  <c r="AL117" i="2"/>
  <c r="AK117" i="2"/>
  <c r="AL161" i="2"/>
  <c r="AK161" i="2"/>
  <c r="AJ161" i="2"/>
  <c r="AL95" i="2"/>
  <c r="AK95" i="2"/>
  <c r="AJ154" i="2"/>
  <c r="AK154" i="2"/>
  <c r="AL154" i="2"/>
  <c r="AH68" i="2"/>
  <c r="AD68" i="2"/>
  <c r="AE68" i="2" s="1"/>
  <c r="AG30" i="2"/>
  <c r="AI30" i="2" s="1"/>
  <c r="AK30" i="2" s="1"/>
  <c r="AG87" i="2"/>
  <c r="AI87" i="2" s="1"/>
  <c r="AJ87" i="2" s="1"/>
  <c r="AL147" i="2"/>
  <c r="AK147" i="2"/>
  <c r="AJ147" i="2"/>
  <c r="AI94" i="2"/>
  <c r="AJ94" i="2" s="1"/>
  <c r="AL74" i="2"/>
  <c r="AJ74" i="2"/>
  <c r="AK74" i="2"/>
  <c r="AF76" i="2"/>
  <c r="AD76" i="2"/>
  <c r="AI60" i="2"/>
  <c r="AL60" i="2" s="1"/>
  <c r="AI138" i="2"/>
  <c r="AL138" i="2" s="1"/>
  <c r="AI63" i="2"/>
  <c r="AL63" i="2" s="1"/>
  <c r="AI35" i="2"/>
  <c r="AJ35" i="2" s="1"/>
  <c r="AL136" i="2"/>
  <c r="AK136" i="2"/>
  <c r="AJ136" i="2"/>
  <c r="AH61" i="2"/>
  <c r="AF61" i="2"/>
  <c r="AD61" i="2"/>
  <c r="AJ67" i="2"/>
  <c r="AK67" i="2"/>
  <c r="AK143" i="2"/>
  <c r="AL143" i="2"/>
  <c r="AJ50" i="2"/>
  <c r="AK50" i="2"/>
  <c r="AL50" i="2"/>
  <c r="AH93" i="2"/>
  <c r="AF93" i="2"/>
  <c r="AE29" i="2"/>
  <c r="AG29" i="2" s="1"/>
  <c r="AI29" i="2" s="1"/>
  <c r="AE90" i="2"/>
  <c r="AG90" i="2" s="1"/>
  <c r="AI90" i="2" s="1"/>
  <c r="AJ150" i="2"/>
  <c r="AK97" i="2"/>
  <c r="AM97" i="2" s="1"/>
  <c r="AH163" i="2"/>
  <c r="AD163" i="2"/>
  <c r="AF163" i="2"/>
  <c r="AE38" i="2"/>
  <c r="AG38" i="2" s="1"/>
  <c r="AI38" i="2" s="1"/>
  <c r="AE79" i="2"/>
  <c r="AG79" i="2" s="1"/>
  <c r="AI79" i="2" s="1"/>
  <c r="AE122" i="2"/>
  <c r="AG122" i="2" s="1"/>
  <c r="AI122" i="2" s="1"/>
  <c r="AI121" i="2"/>
  <c r="AJ121" i="2" s="1"/>
  <c r="AE124" i="2"/>
  <c r="AG124" i="2" s="1"/>
  <c r="AI124" i="2" s="1"/>
  <c r="AE141" i="2"/>
  <c r="AG141" i="2" s="1"/>
  <c r="AI141" i="2" s="1"/>
  <c r="AF112" i="2"/>
  <c r="AH112" i="2"/>
  <c r="AD112" i="2"/>
  <c r="AE103" i="2"/>
  <c r="AG103" i="2" s="1"/>
  <c r="AI103" i="2" s="1"/>
  <c r="AJ103" i="2" s="1"/>
  <c r="AI102" i="2"/>
  <c r="AJ102" i="2" s="1"/>
  <c r="AE158" i="2"/>
  <c r="AG158" i="2" s="1"/>
  <c r="AI158" i="2" s="1"/>
  <c r="AE91" i="2"/>
  <c r="AG91" i="2" s="1"/>
  <c r="AI91" i="2" s="1"/>
  <c r="AE96" i="2"/>
  <c r="AG96" i="2" s="1"/>
  <c r="AI96" i="2" s="1"/>
  <c r="AE152" i="2"/>
  <c r="AG152" i="2" s="1"/>
  <c r="AI152" i="2" s="1"/>
  <c r="AE105" i="2"/>
  <c r="AG105" i="2" s="1"/>
  <c r="AI105" i="2" s="1"/>
  <c r="AE151" i="2"/>
  <c r="AG151" i="2" s="1"/>
  <c r="AI151" i="2" s="1"/>
  <c r="AE88" i="2"/>
  <c r="AG88" i="2" s="1"/>
  <c r="AI88" i="2" s="1"/>
  <c r="AE160" i="2"/>
  <c r="AG160" i="2" s="1"/>
  <c r="AI160" i="2" s="1"/>
  <c r="AJ49" i="2"/>
  <c r="AE153" i="2"/>
  <c r="AG153" i="2" s="1"/>
  <c r="AI153" i="2" s="1"/>
  <c r="AJ143" i="2"/>
  <c r="Y34" i="2"/>
  <c r="AA34" i="2" s="1"/>
  <c r="AK115" i="2"/>
  <c r="AM115" i="2" s="1"/>
  <c r="AL150" i="2"/>
  <c r="AJ117" i="2"/>
  <c r="AJ115" i="2"/>
  <c r="AE43" i="2"/>
  <c r="AG43" i="2" s="1"/>
  <c r="AI43" i="2" s="1"/>
  <c r="AE89" i="2"/>
  <c r="AG89" i="2" s="1"/>
  <c r="AI89" i="2" s="1"/>
  <c r="AF68" i="2"/>
  <c r="AG68" i="2" s="1"/>
  <c r="AI145" i="2"/>
  <c r="AK145" i="2" s="1"/>
  <c r="AF70" i="2"/>
  <c r="AH70" i="2"/>
  <c r="AD70" i="2"/>
  <c r="AI80" i="2"/>
  <c r="AJ80" i="2" s="1"/>
  <c r="AE78" i="2"/>
  <c r="AG78" i="2" s="1"/>
  <c r="AI78" i="2" s="1"/>
  <c r="AE123" i="2"/>
  <c r="AG123" i="2" s="1"/>
  <c r="AI123" i="2" s="1"/>
  <c r="AE51" i="2"/>
  <c r="AG51" i="2" s="1"/>
  <c r="AI140" i="2"/>
  <c r="AJ140" i="2" s="1"/>
  <c r="AI100" i="2"/>
  <c r="AJ100" i="2" s="1"/>
  <c r="AE142" i="2"/>
  <c r="AG142" i="2" s="1"/>
  <c r="AI142" i="2" s="1"/>
  <c r="AJ125" i="2"/>
  <c r="AL162" i="2"/>
  <c r="AK81" i="2"/>
  <c r="AE39" i="2"/>
  <c r="AG39" i="2" s="1"/>
  <c r="AI39" i="2" s="1"/>
  <c r="AF164" i="2"/>
  <c r="AH164" i="2"/>
  <c r="AD164" i="2"/>
  <c r="AH101" i="2"/>
  <c r="AF101" i="2"/>
  <c r="AE86" i="2"/>
  <c r="AG86" i="2" s="1"/>
  <c r="AI86" i="2" s="1"/>
  <c r="AK54" i="2"/>
  <c r="AI134" i="2"/>
  <c r="AK134" i="2" s="1"/>
  <c r="AD93" i="2"/>
  <c r="AH155" i="2"/>
  <c r="AF155" i="2"/>
  <c r="AD155" i="2"/>
  <c r="AE52" i="2"/>
  <c r="AG52" i="2" s="1"/>
  <c r="AI52" i="2" s="1"/>
  <c r="Y36" i="2"/>
  <c r="AA36" i="2" s="1"/>
  <c r="AC36" i="2" s="1"/>
  <c r="AH36" i="2" s="1"/>
  <c r="AJ95" i="2"/>
  <c r="AE77" i="2"/>
  <c r="AG77" i="2" s="1"/>
  <c r="AI77" i="2" s="1"/>
  <c r="AE55" i="2"/>
  <c r="AG55" i="2" s="1"/>
  <c r="AI55" i="2" s="1"/>
  <c r="AE149" i="2"/>
  <c r="AG149" i="2" s="1"/>
  <c r="AI149" i="2" s="1"/>
  <c r="AD101" i="2"/>
  <c r="AH76" i="2"/>
  <c r="AE148" i="2"/>
  <c r="AG148" i="2" s="1"/>
  <c r="AI148" i="2" s="1"/>
  <c r="AE98" i="2"/>
  <c r="AG98" i="2" s="1"/>
  <c r="AI98" i="2" s="1"/>
  <c r="AL98" i="2" s="1"/>
  <c r="AE32" i="2"/>
  <c r="AG32" i="2" s="1"/>
  <c r="AI32" i="2" s="1"/>
  <c r="AE132" i="2"/>
  <c r="AG132" i="2" s="1"/>
  <c r="AE108" i="2"/>
  <c r="AG108" i="2" s="1"/>
  <c r="AI108" i="2" s="1"/>
  <c r="AE144" i="2"/>
  <c r="AG144" i="2" s="1"/>
  <c r="AI144" i="2" s="1"/>
  <c r="AE58" i="2"/>
  <c r="AG58" i="2" s="1"/>
  <c r="AI58" i="2" s="1"/>
  <c r="AL99" i="2"/>
  <c r="AK99" i="2"/>
  <c r="AK131" i="2"/>
  <c r="AJ99" i="2"/>
  <c r="AL67" i="2"/>
  <c r="AJ82" i="2"/>
  <c r="AL82" i="2"/>
  <c r="AM82" i="2" s="1"/>
  <c r="AK162" i="2"/>
  <c r="AJ162" i="2"/>
  <c r="AK56" i="2"/>
  <c r="AL56" i="2"/>
  <c r="AJ56" i="2"/>
  <c r="AL81" i="2"/>
  <c r="AJ85" i="2"/>
  <c r="AK85" i="2"/>
  <c r="AJ81" i="2"/>
  <c r="AK48" i="2"/>
  <c r="AJ48" i="2"/>
  <c r="AL48" i="2"/>
  <c r="AK63" i="2"/>
  <c r="AM120" i="2"/>
  <c r="AN41" i="2"/>
  <c r="AJ54" i="2"/>
  <c r="AM62" i="2"/>
  <c r="AL54" i="2"/>
  <c r="AK139" i="2"/>
  <c r="AL139" i="2"/>
  <c r="AJ139" i="2"/>
  <c r="AK72" i="2"/>
  <c r="AL72" i="2"/>
  <c r="AJ72" i="2"/>
  <c r="AM113" i="2"/>
  <c r="AL85" i="2"/>
  <c r="AM33" i="2"/>
  <c r="AM114" i="2"/>
  <c r="AK66" i="2"/>
  <c r="AL66" i="2"/>
  <c r="AJ66" i="2"/>
  <c r="AK59" i="2"/>
  <c r="AL59" i="2"/>
  <c r="AJ59" i="2"/>
  <c r="AL75" i="2"/>
  <c r="AK75" i="2"/>
  <c r="AJ75" i="2"/>
  <c r="AK84" i="2"/>
  <c r="AL84" i="2"/>
  <c r="AJ84" i="2"/>
  <c r="AK159" i="2"/>
  <c r="AL159" i="2"/>
  <c r="AJ159" i="2"/>
  <c r="AK146" i="2"/>
  <c r="AL146" i="2"/>
  <c r="AJ146" i="2"/>
  <c r="AK130" i="2"/>
  <c r="AL130" i="2"/>
  <c r="AJ130" i="2"/>
  <c r="AK126" i="2"/>
  <c r="AL126" i="2"/>
  <c r="AK156" i="2"/>
  <c r="AL156" i="2"/>
  <c r="AJ126" i="2"/>
  <c r="AK125" i="2"/>
  <c r="AL125" i="2"/>
  <c r="AM104" i="2"/>
  <c r="AM150" i="2"/>
  <c r="AL111" i="2"/>
  <c r="AK111" i="2"/>
  <c r="AJ111" i="2"/>
  <c r="AM73" i="2"/>
  <c r="AK133" i="2"/>
  <c r="AL133" i="2"/>
  <c r="AK129" i="2"/>
  <c r="AL129" i="2"/>
  <c r="AL92" i="2"/>
  <c r="AK109" i="2"/>
  <c r="AL109" i="2"/>
  <c r="AJ156" i="2"/>
  <c r="AK110" i="2"/>
  <c r="AL110" i="2"/>
  <c r="AJ110" i="2"/>
  <c r="AK100" i="2"/>
  <c r="AL94" i="2"/>
  <c r="AK94" i="2"/>
  <c r="AM157" i="2"/>
  <c r="AJ133" i="2"/>
  <c r="AJ109" i="2"/>
  <c r="AJ129" i="2"/>
  <c r="AK106" i="2"/>
  <c r="AL106" i="2"/>
  <c r="AJ106" i="2"/>
  <c r="AM69" i="2"/>
  <c r="AM135" i="2"/>
  <c r="AN104" i="2"/>
  <c r="AL40" i="2"/>
  <c r="AK44" i="2"/>
  <c r="AL44" i="2"/>
  <c r="AJ44" i="2"/>
  <c r="AL42" i="2"/>
  <c r="AK42" i="2"/>
  <c r="AL49" i="2"/>
  <c r="AK49" i="2"/>
  <c r="AJ42" i="2"/>
  <c r="K73" i="2" l="1"/>
  <c r="K150" i="2"/>
  <c r="K33" i="2"/>
  <c r="K97" i="2"/>
  <c r="J73" i="2"/>
  <c r="K135" i="2"/>
  <c r="K157" i="2"/>
  <c r="K104" i="2"/>
  <c r="K120" i="2"/>
  <c r="K31" i="2"/>
  <c r="K45" i="2"/>
  <c r="K128" i="2"/>
  <c r="J113" i="2"/>
  <c r="AG46" i="2"/>
  <c r="AI46" i="2" s="1"/>
  <c r="K69" i="2"/>
  <c r="K113" i="2"/>
  <c r="K62" i="2"/>
  <c r="K82" i="2"/>
  <c r="K114" i="2"/>
  <c r="AG64" i="2"/>
  <c r="AJ83" i="2"/>
  <c r="AL71" i="2"/>
  <c r="AL131" i="2"/>
  <c r="AJ92" i="2"/>
  <c r="AL83" i="2"/>
  <c r="AD166" i="2"/>
  <c r="AI64" i="2"/>
  <c r="AL64" i="2" s="1"/>
  <c r="AK40" i="2"/>
  <c r="AM40" i="2" s="1"/>
  <c r="AF166" i="2"/>
  <c r="AM136" i="2"/>
  <c r="AG37" i="2"/>
  <c r="AI37" i="2" s="1"/>
  <c r="AL47" i="2"/>
  <c r="AJ47" i="2"/>
  <c r="AK47" i="2"/>
  <c r="AM67" i="2"/>
  <c r="AK87" i="2"/>
  <c r="AI107" i="2"/>
  <c r="AL107" i="2" s="1"/>
  <c r="AL121" i="2"/>
  <c r="AL87" i="2"/>
  <c r="AM81" i="2"/>
  <c r="AM50" i="2"/>
  <c r="AM95" i="2"/>
  <c r="AG65" i="2"/>
  <c r="AI65" i="2" s="1"/>
  <c r="AK107" i="2"/>
  <c r="AL118" i="2"/>
  <c r="AK118" i="2"/>
  <c r="AK140" i="2"/>
  <c r="AK116" i="2"/>
  <c r="AM116" i="2" s="1"/>
  <c r="AL30" i="2"/>
  <c r="AM30" i="2" s="1"/>
  <c r="AJ53" i="2"/>
  <c r="AL53" i="2"/>
  <c r="AK53" i="2"/>
  <c r="AJ119" i="2"/>
  <c r="AK119" i="2"/>
  <c r="AL119" i="2"/>
  <c r="AK122" i="2"/>
  <c r="AJ122" i="2"/>
  <c r="J87" i="2"/>
  <c r="J146" i="2"/>
  <c r="J48" i="2"/>
  <c r="J82" i="2"/>
  <c r="J95" i="2"/>
  <c r="J80" i="2"/>
  <c r="J115" i="2"/>
  <c r="J49" i="2"/>
  <c r="J150" i="2"/>
  <c r="J50" i="2"/>
  <c r="J67" i="2"/>
  <c r="J40" i="2"/>
  <c r="J75" i="2"/>
  <c r="J103" i="2"/>
  <c r="AI68" i="2"/>
  <c r="AL68" i="2" s="1"/>
  <c r="J74" i="2"/>
  <c r="AE137" i="2"/>
  <c r="AG137" i="2" s="1"/>
  <c r="AI137" i="2" s="1"/>
  <c r="AJ137" i="2" s="1"/>
  <c r="J129" i="2"/>
  <c r="AJ64" i="2"/>
  <c r="J156" i="2"/>
  <c r="J83" i="2"/>
  <c r="AK64" i="2"/>
  <c r="J111" i="2"/>
  <c r="J126" i="2"/>
  <c r="J84" i="2"/>
  <c r="AJ71" i="2"/>
  <c r="J139" i="2"/>
  <c r="J81" i="2"/>
  <c r="AK60" i="2"/>
  <c r="J162" i="2"/>
  <c r="AJ127" i="2"/>
  <c r="J100" i="2"/>
  <c r="J117" i="2"/>
  <c r="J143" i="2"/>
  <c r="J102" i="2"/>
  <c r="AL127" i="2"/>
  <c r="AM143" i="2"/>
  <c r="J35" i="2"/>
  <c r="AM147" i="2"/>
  <c r="AM154" i="2"/>
  <c r="J161" i="2"/>
  <c r="AM117" i="2"/>
  <c r="J118" i="2"/>
  <c r="L104" i="2"/>
  <c r="J133" i="2"/>
  <c r="J59" i="2"/>
  <c r="L41" i="2"/>
  <c r="M41" i="2" s="1"/>
  <c r="J85" i="2"/>
  <c r="J99" i="2"/>
  <c r="J147" i="2"/>
  <c r="J42" i="2"/>
  <c r="J130" i="2"/>
  <c r="AJ134" i="2"/>
  <c r="J131" i="2"/>
  <c r="J121" i="2"/>
  <c r="AJ116" i="2"/>
  <c r="J44" i="2"/>
  <c r="J106" i="2"/>
  <c r="J109" i="2"/>
  <c r="J110" i="2"/>
  <c r="J159" i="2"/>
  <c r="J66" i="2"/>
  <c r="J72" i="2"/>
  <c r="J54" i="2"/>
  <c r="AN128" i="2"/>
  <c r="J56" i="2"/>
  <c r="J47" i="2"/>
  <c r="J125" i="2"/>
  <c r="J140" i="2"/>
  <c r="J136" i="2"/>
  <c r="J94" i="2"/>
  <c r="J154" i="2"/>
  <c r="AM161" i="2"/>
  <c r="AJ30" i="2"/>
  <c r="AK165" i="2"/>
  <c r="AJ165" i="2"/>
  <c r="AL165" i="2"/>
  <c r="AK35" i="2"/>
  <c r="AK102" i="2"/>
  <c r="AM74" i="2"/>
  <c r="AL35" i="2"/>
  <c r="AL100" i="2"/>
  <c r="AL102" i="2"/>
  <c r="AM127" i="2"/>
  <c r="AJ58" i="2"/>
  <c r="AK58" i="2"/>
  <c r="AL58" i="2"/>
  <c r="AM58" i="2" s="1"/>
  <c r="AK121" i="2"/>
  <c r="AM121" i="2" s="1"/>
  <c r="AN31" i="2"/>
  <c r="AJ138" i="2"/>
  <c r="AD36" i="2"/>
  <c r="AE36" i="2" s="1"/>
  <c r="AK138" i="2"/>
  <c r="AM138" i="2" s="1"/>
  <c r="AM99" i="2"/>
  <c r="AL79" i="2"/>
  <c r="AK79" i="2"/>
  <c r="AJ79" i="2"/>
  <c r="AK89" i="2"/>
  <c r="AL89" i="2"/>
  <c r="AJ89" i="2"/>
  <c r="AL90" i="2"/>
  <c r="AK90" i="2"/>
  <c r="AJ90" i="2"/>
  <c r="AJ52" i="2"/>
  <c r="AL52" i="2"/>
  <c r="AK52" i="2"/>
  <c r="K115" i="2"/>
  <c r="AN115" i="2"/>
  <c r="AK57" i="2"/>
  <c r="AL57" i="2"/>
  <c r="AJ57" i="2"/>
  <c r="AK123" i="2"/>
  <c r="AL123" i="2"/>
  <c r="AJ123" i="2"/>
  <c r="AL124" i="2"/>
  <c r="AK124" i="2"/>
  <c r="AJ124" i="2"/>
  <c r="AM60" i="2"/>
  <c r="AL77" i="2"/>
  <c r="AK77" i="2"/>
  <c r="AJ86" i="2"/>
  <c r="AL86" i="2"/>
  <c r="AK86" i="2"/>
  <c r="AK88" i="2"/>
  <c r="AL88" i="2"/>
  <c r="AJ88" i="2"/>
  <c r="AE163" i="2"/>
  <c r="AG163" i="2" s="1"/>
  <c r="AI163" i="2" s="1"/>
  <c r="AJ163" i="2" s="1"/>
  <c r="AL122" i="2"/>
  <c r="AL145" i="2"/>
  <c r="AM145" i="2" s="1"/>
  <c r="AJ98" i="2"/>
  <c r="AJ60" i="2"/>
  <c r="AK80" i="2"/>
  <c r="AL103" i="2"/>
  <c r="AJ144" i="2"/>
  <c r="AI132" i="2"/>
  <c r="AK132" i="2" s="1"/>
  <c r="AJ77" i="2"/>
  <c r="AE155" i="2"/>
  <c r="AG155" i="2" s="1"/>
  <c r="AI155" i="2" s="1"/>
  <c r="AJ155" i="2" s="1"/>
  <c r="AL39" i="2"/>
  <c r="AK39" i="2"/>
  <c r="AK142" i="2"/>
  <c r="AL142" i="2"/>
  <c r="AJ142" i="2"/>
  <c r="AL46" i="2"/>
  <c r="AK46" i="2"/>
  <c r="AJ46" i="2"/>
  <c r="AE70" i="2"/>
  <c r="AG70" i="2" s="1"/>
  <c r="AL43" i="2"/>
  <c r="AJ43" i="2"/>
  <c r="AK141" i="2"/>
  <c r="AL141" i="2"/>
  <c r="AJ141" i="2"/>
  <c r="AL38" i="2"/>
  <c r="AK38" i="2"/>
  <c r="AJ29" i="2"/>
  <c r="AK29" i="2"/>
  <c r="AL29" i="2"/>
  <c r="AJ145" i="2"/>
  <c r="AE61" i="2"/>
  <c r="AG61" i="2" s="1"/>
  <c r="AI61" i="2" s="1"/>
  <c r="AJ61" i="2" s="1"/>
  <c r="AJ63" i="2"/>
  <c r="AL149" i="2"/>
  <c r="AK149" i="2"/>
  <c r="AJ149" i="2"/>
  <c r="AL105" i="2"/>
  <c r="AJ105" i="2"/>
  <c r="AK105" i="2"/>
  <c r="AK158" i="2"/>
  <c r="AJ158" i="2"/>
  <c r="AL158" i="2"/>
  <c r="AL80" i="2"/>
  <c r="AK98" i="2"/>
  <c r="AM98" i="2" s="1"/>
  <c r="AM162" i="2"/>
  <c r="AL140" i="2"/>
  <c r="AK108" i="2"/>
  <c r="AL108" i="2"/>
  <c r="AJ108" i="2"/>
  <c r="AK32" i="2"/>
  <c r="AJ32" i="2"/>
  <c r="AL32" i="2"/>
  <c r="AK55" i="2"/>
  <c r="AL55" i="2"/>
  <c r="AJ55" i="2"/>
  <c r="AF36" i="2"/>
  <c r="AJ39" i="2"/>
  <c r="AK78" i="2"/>
  <c r="AL78" i="2"/>
  <c r="AK43" i="2"/>
  <c r="AL153" i="2"/>
  <c r="AJ153" i="2"/>
  <c r="AK153" i="2"/>
  <c r="AK160" i="2"/>
  <c r="AJ160" i="2"/>
  <c r="AL160" i="2"/>
  <c r="AL151" i="2"/>
  <c r="AK151" i="2"/>
  <c r="AJ152" i="2"/>
  <c r="AK152" i="2"/>
  <c r="AL152" i="2"/>
  <c r="AL91" i="2"/>
  <c r="AJ91" i="2"/>
  <c r="AK91" i="2"/>
  <c r="AE112" i="2"/>
  <c r="AG112" i="2" s="1"/>
  <c r="AI112" i="2" s="1"/>
  <c r="AJ38" i="2"/>
  <c r="AE76" i="2"/>
  <c r="AG76" i="2" s="1"/>
  <c r="AI76" i="2" s="1"/>
  <c r="AL144" i="2"/>
  <c r="AK144" i="2"/>
  <c r="AK148" i="2"/>
  <c r="AL148" i="2"/>
  <c r="AE93" i="2"/>
  <c r="AG93" i="2" s="1"/>
  <c r="AI93" i="2" s="1"/>
  <c r="AE164" i="2"/>
  <c r="AG164" i="2" s="1"/>
  <c r="AI164" i="2" s="1"/>
  <c r="AL96" i="2"/>
  <c r="AK96" i="2"/>
  <c r="AJ96" i="2"/>
  <c r="AM54" i="2"/>
  <c r="AK103" i="2"/>
  <c r="AJ148" i="2"/>
  <c r="AE101" i="2"/>
  <c r="AG101" i="2" s="1"/>
  <c r="AI101" i="2" s="1"/>
  <c r="AL134" i="2"/>
  <c r="AM134" i="2" s="1"/>
  <c r="AE166" i="2"/>
  <c r="AG166" i="2" s="1"/>
  <c r="AI166" i="2" s="1"/>
  <c r="AI51" i="2"/>
  <c r="AJ78" i="2"/>
  <c r="AC34" i="2"/>
  <c r="AJ151" i="2"/>
  <c r="AN147" i="2"/>
  <c r="AM131" i="2"/>
  <c r="AN113" i="2"/>
  <c r="AO113" i="2" s="1"/>
  <c r="AN162" i="2"/>
  <c r="AM85" i="2"/>
  <c r="AM56" i="2"/>
  <c r="AN150" i="2"/>
  <c r="AM63" i="2"/>
  <c r="AN33" i="2"/>
  <c r="AM156" i="2"/>
  <c r="AN120" i="2"/>
  <c r="AM146" i="2"/>
  <c r="AN97" i="2"/>
  <c r="AM48" i="2"/>
  <c r="AN62" i="2"/>
  <c r="AM111" i="2"/>
  <c r="AN114" i="2"/>
  <c r="AM59" i="2"/>
  <c r="AO41" i="2"/>
  <c r="AN82" i="2"/>
  <c r="AM75" i="2"/>
  <c r="AM71" i="2"/>
  <c r="AN73" i="2"/>
  <c r="AM139" i="2"/>
  <c r="AM42" i="2"/>
  <c r="AM64" i="2"/>
  <c r="AN154" i="2"/>
  <c r="AM72" i="2"/>
  <c r="AO104" i="2"/>
  <c r="AM110" i="2"/>
  <c r="AN99" i="2"/>
  <c r="AN135" i="2"/>
  <c r="AM106" i="2"/>
  <c r="AM100" i="2"/>
  <c r="AM109" i="2"/>
  <c r="AN157" i="2"/>
  <c r="AN69" i="2"/>
  <c r="M104" i="2"/>
  <c r="K95" i="2"/>
  <c r="AN95" i="2"/>
  <c r="AM94" i="2"/>
  <c r="AM129" i="2"/>
  <c r="AM133" i="2"/>
  <c r="AN136" i="2"/>
  <c r="AM125" i="2"/>
  <c r="AM130" i="2"/>
  <c r="AM84" i="2"/>
  <c r="AM66" i="2"/>
  <c r="AM92" i="2"/>
  <c r="AM102" i="2"/>
  <c r="K116" i="2"/>
  <c r="AM126" i="2"/>
  <c r="AM83" i="2"/>
  <c r="AM159" i="2"/>
  <c r="AN45" i="2"/>
  <c r="AN50" i="2"/>
  <c r="AM44" i="2"/>
  <c r="AM49" i="2"/>
  <c r="K156" i="2" l="1"/>
  <c r="K126" i="2"/>
  <c r="K84" i="2"/>
  <c r="K133" i="2"/>
  <c r="K109" i="2"/>
  <c r="K72" i="2"/>
  <c r="K111" i="2"/>
  <c r="K146" i="2"/>
  <c r="K63" i="2"/>
  <c r="K98" i="2"/>
  <c r="K60" i="2"/>
  <c r="K99" i="2"/>
  <c r="K161" i="2"/>
  <c r="AO128" i="2"/>
  <c r="K143" i="2"/>
  <c r="J53" i="2"/>
  <c r="K67" i="2"/>
  <c r="K44" i="2"/>
  <c r="K92" i="2"/>
  <c r="K106" i="2"/>
  <c r="K110" i="2"/>
  <c r="K159" i="2"/>
  <c r="K130" i="2"/>
  <c r="K129" i="2"/>
  <c r="N104" i="2"/>
  <c r="O104" i="2"/>
  <c r="P104" i="2" s="1"/>
  <c r="K134" i="2"/>
  <c r="K54" i="2"/>
  <c r="AM38" i="2"/>
  <c r="K138" i="2"/>
  <c r="K121" i="2"/>
  <c r="K127" i="2"/>
  <c r="K74" i="2"/>
  <c r="AN116" i="2"/>
  <c r="K154" i="2"/>
  <c r="J119" i="2"/>
  <c r="K30" i="2"/>
  <c r="K136" i="2"/>
  <c r="K83" i="2"/>
  <c r="K59" i="2"/>
  <c r="K56" i="2"/>
  <c r="K131" i="2"/>
  <c r="K58" i="2"/>
  <c r="N41" i="2"/>
  <c r="O41" i="2"/>
  <c r="P41" i="2" s="1"/>
  <c r="K147" i="2"/>
  <c r="K50" i="2"/>
  <c r="K64" i="2"/>
  <c r="K71" i="2"/>
  <c r="K48" i="2"/>
  <c r="K66" i="2"/>
  <c r="K42" i="2"/>
  <c r="K75" i="2"/>
  <c r="K85" i="2"/>
  <c r="K162" i="2"/>
  <c r="K117" i="2"/>
  <c r="AJ107" i="2"/>
  <c r="K81" i="2"/>
  <c r="AM87" i="2"/>
  <c r="K40" i="2"/>
  <c r="J92" i="2"/>
  <c r="AN81" i="2"/>
  <c r="AM140" i="2"/>
  <c r="AK37" i="2"/>
  <c r="AL37" i="2"/>
  <c r="AJ37" i="2"/>
  <c r="AM47" i="2"/>
  <c r="AM53" i="2"/>
  <c r="AM107" i="2"/>
  <c r="AN143" i="2"/>
  <c r="AN63" i="2"/>
  <c r="AJ65" i="2"/>
  <c r="AK65" i="2"/>
  <c r="AL65" i="2"/>
  <c r="AN67" i="2"/>
  <c r="AM52" i="2"/>
  <c r="AM89" i="2"/>
  <c r="AK68" i="2"/>
  <c r="AN87" i="2"/>
  <c r="AM153" i="2"/>
  <c r="AJ68" i="2"/>
  <c r="AM119" i="2"/>
  <c r="AM122" i="2"/>
  <c r="AM35" i="2"/>
  <c r="AM118" i="2"/>
  <c r="L45" i="2"/>
  <c r="M45" i="2" s="1"/>
  <c r="L157" i="2"/>
  <c r="M157" i="2" s="1"/>
  <c r="L82" i="2"/>
  <c r="M82" i="2" s="1"/>
  <c r="L120" i="2"/>
  <c r="M120" i="2" s="1"/>
  <c r="L147" i="2"/>
  <c r="M147" i="2" s="1"/>
  <c r="J61" i="2"/>
  <c r="J144" i="2"/>
  <c r="AM68" i="2"/>
  <c r="J64" i="2"/>
  <c r="AN117" i="2"/>
  <c r="L97" i="2"/>
  <c r="M97" i="2" s="1"/>
  <c r="L162" i="2"/>
  <c r="M162" i="2" s="1"/>
  <c r="J96" i="2"/>
  <c r="J153" i="2"/>
  <c r="J155" i="2"/>
  <c r="J124" i="2"/>
  <c r="J68" i="2"/>
  <c r="L116" i="2"/>
  <c r="AN74" i="2"/>
  <c r="L99" i="2"/>
  <c r="M99" i="2" s="1"/>
  <c r="L73" i="2"/>
  <c r="M73" i="2" s="1"/>
  <c r="AN134" i="2"/>
  <c r="L150" i="2"/>
  <c r="M150" i="2" s="1"/>
  <c r="L113" i="2"/>
  <c r="M113" i="2" s="1"/>
  <c r="J91" i="2"/>
  <c r="J152" i="2"/>
  <c r="J160" i="2"/>
  <c r="J39" i="2"/>
  <c r="J108" i="2"/>
  <c r="J158" i="2"/>
  <c r="J77" i="2"/>
  <c r="L115" i="2"/>
  <c r="J52" i="2"/>
  <c r="J138" i="2"/>
  <c r="J30" i="2"/>
  <c r="J116" i="2"/>
  <c r="AL137" i="2"/>
  <c r="AK137" i="2"/>
  <c r="J122" i="2"/>
  <c r="L135" i="2"/>
  <c r="M135" i="2" s="1"/>
  <c r="L67" i="2"/>
  <c r="M67" i="2" s="1"/>
  <c r="L114" i="2"/>
  <c r="M114" i="2" s="1"/>
  <c r="L33" i="2"/>
  <c r="M33" i="2" s="1"/>
  <c r="J55" i="2"/>
  <c r="J32" i="2"/>
  <c r="J149" i="2"/>
  <c r="J29" i="2"/>
  <c r="J142" i="2"/>
  <c r="J98" i="2"/>
  <c r="J88" i="2"/>
  <c r="J165" i="2"/>
  <c r="J71" i="2"/>
  <c r="L143" i="2"/>
  <c r="J78" i="2"/>
  <c r="J105" i="2"/>
  <c r="J145" i="2"/>
  <c r="J46" i="2"/>
  <c r="J86" i="2"/>
  <c r="J137" i="2"/>
  <c r="AN161" i="2"/>
  <c r="L95" i="2"/>
  <c r="L69" i="2"/>
  <c r="M69" i="2" s="1"/>
  <c r="AN127" i="2"/>
  <c r="L62" i="2"/>
  <c r="M62" i="2" s="1"/>
  <c r="L81" i="2"/>
  <c r="M81" i="2" s="1"/>
  <c r="J151" i="2"/>
  <c r="AM103" i="2"/>
  <c r="J63" i="2"/>
  <c r="J141" i="2"/>
  <c r="J60" i="2"/>
  <c r="J163" i="2"/>
  <c r="J57" i="2"/>
  <c r="J90" i="2"/>
  <c r="L31" i="2"/>
  <c r="M31" i="2" s="1"/>
  <c r="J58" i="2"/>
  <c r="L128" i="2"/>
  <c r="M128" i="2" s="1"/>
  <c r="J134" i="2"/>
  <c r="J127" i="2"/>
  <c r="AN60" i="2"/>
  <c r="AO31" i="2"/>
  <c r="AM123" i="2"/>
  <c r="AM165" i="2"/>
  <c r="AN85" i="2"/>
  <c r="AM80" i="2"/>
  <c r="AM90" i="2"/>
  <c r="K140" i="2"/>
  <c r="AN140" i="2"/>
  <c r="AM55" i="2"/>
  <c r="AM141" i="2"/>
  <c r="AM151" i="2"/>
  <c r="AM160" i="2"/>
  <c r="AM149" i="2"/>
  <c r="AM46" i="2"/>
  <c r="AM77" i="2"/>
  <c r="AN138" i="2"/>
  <c r="AM124" i="2"/>
  <c r="M115" i="2"/>
  <c r="AK93" i="2"/>
  <c r="AL93" i="2"/>
  <c r="AK166" i="2"/>
  <c r="AJ166" i="2"/>
  <c r="AL166" i="2"/>
  <c r="AK164" i="2"/>
  <c r="AL164" i="2"/>
  <c r="AO115" i="2"/>
  <c r="AN52" i="2"/>
  <c r="AH34" i="2"/>
  <c r="AD34" i="2"/>
  <c r="AF34" i="2"/>
  <c r="AJ164" i="2"/>
  <c r="AM148" i="2"/>
  <c r="AJ76" i="2"/>
  <c r="AM108" i="2"/>
  <c r="J43" i="2"/>
  <c r="AL132" i="2"/>
  <c r="AM132" i="2" s="1"/>
  <c r="AJ132" i="2"/>
  <c r="AL76" i="2"/>
  <c r="AK76" i="2"/>
  <c r="AN54" i="2"/>
  <c r="AN131" i="2"/>
  <c r="J148" i="2"/>
  <c r="AM144" i="2"/>
  <c r="J38" i="2"/>
  <c r="AN38" i="2"/>
  <c r="AM91" i="2"/>
  <c r="AM152" i="2"/>
  <c r="AM78" i="2"/>
  <c r="AM32" i="2"/>
  <c r="AM158" i="2"/>
  <c r="AG36" i="2"/>
  <c r="AI36" i="2" s="1"/>
  <c r="AL61" i="2"/>
  <c r="AK61" i="2"/>
  <c r="AM29" i="2"/>
  <c r="AM43" i="2"/>
  <c r="AM142" i="2"/>
  <c r="AL155" i="2"/>
  <c r="AK155" i="2"/>
  <c r="AK163" i="2"/>
  <c r="AL163" i="2"/>
  <c r="AM88" i="2"/>
  <c r="J123" i="2"/>
  <c r="J89" i="2"/>
  <c r="J79" i="2"/>
  <c r="AK101" i="2"/>
  <c r="AL101" i="2"/>
  <c r="AK112" i="2"/>
  <c r="AL112" i="2"/>
  <c r="AN141" i="2"/>
  <c r="AL51" i="2"/>
  <c r="AJ51" i="2"/>
  <c r="AJ101" i="2"/>
  <c r="AM96" i="2"/>
  <c r="AK51" i="2"/>
  <c r="AJ93" i="2"/>
  <c r="AJ112" i="2"/>
  <c r="AM105" i="2"/>
  <c r="AI70" i="2"/>
  <c r="AM39" i="2"/>
  <c r="AM86" i="2"/>
  <c r="AM57" i="2"/>
  <c r="AM79" i="2"/>
  <c r="AO147" i="2"/>
  <c r="AN30" i="2"/>
  <c r="AO30" i="2" s="1"/>
  <c r="AO150" i="2"/>
  <c r="AN98" i="2"/>
  <c r="AO162" i="2"/>
  <c r="AN56" i="2"/>
  <c r="AN156" i="2"/>
  <c r="AN146" i="2"/>
  <c r="AO97" i="2"/>
  <c r="AO120" i="2"/>
  <c r="AO33" i="2"/>
  <c r="AO62" i="2"/>
  <c r="AO81" i="2"/>
  <c r="AN129" i="2"/>
  <c r="AO157" i="2"/>
  <c r="AN121" i="2"/>
  <c r="AO134" i="2"/>
  <c r="AN75" i="2"/>
  <c r="AO45" i="2"/>
  <c r="AN48" i="2"/>
  <c r="AN59" i="2"/>
  <c r="AN42" i="2"/>
  <c r="AO82" i="2"/>
  <c r="AN111" i="2"/>
  <c r="L87" i="2"/>
  <c r="AO87" i="2"/>
  <c r="AN133" i="2"/>
  <c r="AO114" i="2"/>
  <c r="AO116" i="2"/>
  <c r="AO67" i="2"/>
  <c r="AN72" i="2"/>
  <c r="AN71" i="2"/>
  <c r="AN106" i="2"/>
  <c r="AN66" i="2"/>
  <c r="AN110" i="2"/>
  <c r="AN126" i="2"/>
  <c r="AN84" i="2"/>
  <c r="AO73" i="2"/>
  <c r="AO135" i="2"/>
  <c r="AO143" i="2"/>
  <c r="AN122" i="2"/>
  <c r="K139" i="2"/>
  <c r="AN139" i="2"/>
  <c r="L154" i="2"/>
  <c r="M154" i="2" s="1"/>
  <c r="AO154" i="2"/>
  <c r="AN40" i="2"/>
  <c r="AN64" i="2"/>
  <c r="AO99" i="2"/>
  <c r="K100" i="2"/>
  <c r="AN100" i="2"/>
  <c r="AN58" i="2"/>
  <c r="K125" i="2"/>
  <c r="AN125" i="2"/>
  <c r="L136" i="2"/>
  <c r="M136" i="2" s="1"/>
  <c r="AO136" i="2"/>
  <c r="AN130" i="2"/>
  <c r="K94" i="2"/>
  <c r="AN94" i="2"/>
  <c r="M116" i="2"/>
  <c r="K102" i="2"/>
  <c r="AN102" i="2"/>
  <c r="AO69" i="2"/>
  <c r="AO95" i="2"/>
  <c r="AN109" i="2"/>
  <c r="M143" i="2"/>
  <c r="K145" i="2"/>
  <c r="AN145" i="2"/>
  <c r="AN92" i="2"/>
  <c r="L63" i="2"/>
  <c r="AO63" i="2"/>
  <c r="AN83" i="2"/>
  <c r="M95" i="2"/>
  <c r="AN159" i="2"/>
  <c r="AO60" i="2"/>
  <c r="K49" i="2"/>
  <c r="AN49" i="2"/>
  <c r="K35" i="2"/>
  <c r="AN44" i="2"/>
  <c r="L50" i="2"/>
  <c r="M50" i="2" s="1"/>
  <c r="AO50" i="2"/>
  <c r="N143" i="2" l="1"/>
  <c r="O143" i="2"/>
  <c r="P143" i="2" s="1"/>
  <c r="N95" i="2"/>
  <c r="O95" i="2"/>
  <c r="P95" i="2" s="1"/>
  <c r="AN79" i="2"/>
  <c r="N115" i="2"/>
  <c r="O115" i="2"/>
  <c r="P115" i="2" s="1"/>
  <c r="K141" i="2"/>
  <c r="K90" i="2"/>
  <c r="K123" i="2"/>
  <c r="N81" i="2"/>
  <c r="O81" i="2"/>
  <c r="P81" i="2" s="1"/>
  <c r="N67" i="2"/>
  <c r="O67" i="2"/>
  <c r="P67" i="2" s="1"/>
  <c r="N73" i="2"/>
  <c r="O73" i="2"/>
  <c r="P73" i="2" s="1"/>
  <c r="AO117" i="2"/>
  <c r="N157" i="2"/>
  <c r="O157" i="2"/>
  <c r="P157" i="2" s="1"/>
  <c r="K122" i="2"/>
  <c r="K38" i="2"/>
  <c r="N50" i="2"/>
  <c r="O50" i="2"/>
  <c r="P50" i="2" s="1"/>
  <c r="N116" i="2"/>
  <c r="O116" i="2"/>
  <c r="P116" i="2" s="1"/>
  <c r="K105" i="2"/>
  <c r="K88" i="2"/>
  <c r="K124" i="2"/>
  <c r="K80" i="2"/>
  <c r="N128" i="2"/>
  <c r="O128" i="2"/>
  <c r="P128" i="2" s="1"/>
  <c r="N62" i="2"/>
  <c r="O62" i="2"/>
  <c r="P62" i="2" s="1"/>
  <c r="AO161" i="2"/>
  <c r="N135" i="2"/>
  <c r="O135" i="2"/>
  <c r="P135" i="2" s="1"/>
  <c r="N113" i="2"/>
  <c r="O113" i="2"/>
  <c r="P113" i="2" s="1"/>
  <c r="N99" i="2"/>
  <c r="O99" i="2"/>
  <c r="P99" i="2" s="1"/>
  <c r="N162" i="2"/>
  <c r="O162" i="2"/>
  <c r="P162" i="2" s="1"/>
  <c r="N147" i="2"/>
  <c r="O147" i="2"/>
  <c r="P147" i="2" s="1"/>
  <c r="N45" i="2"/>
  <c r="O45" i="2"/>
  <c r="P45" i="2" s="1"/>
  <c r="J37" i="2"/>
  <c r="K87" i="2"/>
  <c r="M87" i="2" s="1"/>
  <c r="J107" i="2"/>
  <c r="N136" i="2"/>
  <c r="O136" i="2"/>
  <c r="P136" i="2" s="1"/>
  <c r="N154" i="2"/>
  <c r="O154" i="2"/>
  <c r="P154" i="2" s="1"/>
  <c r="K142" i="2"/>
  <c r="AO54" i="2"/>
  <c r="K132" i="2"/>
  <c r="K148" i="2"/>
  <c r="L140" i="2"/>
  <c r="AO85" i="2"/>
  <c r="N33" i="2"/>
  <c r="O33" i="2"/>
  <c r="P33" i="2" s="1"/>
  <c r="N150" i="2"/>
  <c r="O150" i="2"/>
  <c r="P150" i="2" s="1"/>
  <c r="AO74" i="2"/>
  <c r="N97" i="2"/>
  <c r="O97" i="2"/>
  <c r="P97" i="2" s="1"/>
  <c r="K68" i="2"/>
  <c r="N120" i="2"/>
  <c r="O120" i="2"/>
  <c r="P120" i="2" s="1"/>
  <c r="AN68" i="2"/>
  <c r="K89" i="2"/>
  <c r="AM65" i="2"/>
  <c r="K107" i="2"/>
  <c r="AN43" i="2"/>
  <c r="K77" i="2"/>
  <c r="K151" i="2"/>
  <c r="N31" i="2"/>
  <c r="O31" i="2"/>
  <c r="P31" i="2" s="1"/>
  <c r="N69" i="2"/>
  <c r="O69" i="2"/>
  <c r="P69" i="2" s="1"/>
  <c r="N114" i="2"/>
  <c r="O114" i="2"/>
  <c r="P114" i="2" s="1"/>
  <c r="N82" i="2"/>
  <c r="O82" i="2"/>
  <c r="P82" i="2" s="1"/>
  <c r="AN35" i="2"/>
  <c r="K153" i="2"/>
  <c r="K52" i="2"/>
  <c r="J65" i="2"/>
  <c r="AN107" i="2"/>
  <c r="K53" i="2"/>
  <c r="AN53" i="2"/>
  <c r="AM37" i="2"/>
  <c r="K47" i="2"/>
  <c r="AN47" i="2"/>
  <c r="AM155" i="2"/>
  <c r="AN148" i="2"/>
  <c r="AN80" i="2"/>
  <c r="AN89" i="2"/>
  <c r="AN77" i="2"/>
  <c r="K119" i="2"/>
  <c r="AN119" i="2"/>
  <c r="AO140" i="2"/>
  <c r="AN153" i="2"/>
  <c r="K118" i="2"/>
  <c r="AN118" i="2"/>
  <c r="L130" i="2"/>
  <c r="M130" i="2" s="1"/>
  <c r="L110" i="2"/>
  <c r="M110" i="2" s="1"/>
  <c r="L72" i="2"/>
  <c r="M72" i="2" s="1"/>
  <c r="L48" i="2"/>
  <c r="M48" i="2" s="1"/>
  <c r="L141" i="2"/>
  <c r="M141" i="2" s="1"/>
  <c r="L148" i="2"/>
  <c r="M148" i="2" s="1"/>
  <c r="L127" i="2"/>
  <c r="M127" i="2" s="1"/>
  <c r="M63" i="2"/>
  <c r="M140" i="2"/>
  <c r="L66" i="2"/>
  <c r="M66" i="2" s="1"/>
  <c r="L56" i="2"/>
  <c r="M56" i="2" s="1"/>
  <c r="J164" i="2"/>
  <c r="L92" i="2"/>
  <c r="M92" i="2" s="1"/>
  <c r="L102" i="2"/>
  <c r="L94" i="2"/>
  <c r="L58" i="2"/>
  <c r="M58" i="2" s="1"/>
  <c r="L40" i="2"/>
  <c r="M40" i="2" s="1"/>
  <c r="L139" i="2"/>
  <c r="M139" i="2" s="1"/>
  <c r="L84" i="2"/>
  <c r="M84" i="2" s="1"/>
  <c r="L106" i="2"/>
  <c r="M106" i="2" s="1"/>
  <c r="AO77" i="2"/>
  <c r="L42" i="2"/>
  <c r="M42" i="2" s="1"/>
  <c r="L121" i="2"/>
  <c r="M121" i="2" s="1"/>
  <c r="L146" i="2"/>
  <c r="M146" i="2" s="1"/>
  <c r="L79" i="2"/>
  <c r="L89" i="2"/>
  <c r="L131" i="2"/>
  <c r="M131" i="2" s="1"/>
  <c r="L138" i="2"/>
  <c r="M138" i="2" s="1"/>
  <c r="K103" i="2"/>
  <c r="AN103" i="2"/>
  <c r="AM137" i="2"/>
  <c r="L125" i="2"/>
  <c r="M125" i="2" s="1"/>
  <c r="L111" i="2"/>
  <c r="M111" i="2" s="1"/>
  <c r="L129" i="2"/>
  <c r="M129" i="2" s="1"/>
  <c r="L156" i="2"/>
  <c r="M156" i="2" s="1"/>
  <c r="L30" i="2"/>
  <c r="M30" i="2" s="1"/>
  <c r="L161" i="2"/>
  <c r="M161" i="2" s="1"/>
  <c r="L117" i="2"/>
  <c r="M117" i="2" s="1"/>
  <c r="L35" i="2"/>
  <c r="L159" i="2"/>
  <c r="M159" i="2" s="1"/>
  <c r="L64" i="2"/>
  <c r="M64" i="2" s="1"/>
  <c r="L71" i="2"/>
  <c r="M71" i="2" s="1"/>
  <c r="L98" i="2"/>
  <c r="M98" i="2" s="1"/>
  <c r="L38" i="2"/>
  <c r="M38" i="2" s="1"/>
  <c r="L52" i="2"/>
  <c r="M52" i="2" s="1"/>
  <c r="L134" i="2"/>
  <c r="M134" i="2" s="1"/>
  <c r="L49" i="2"/>
  <c r="M49" i="2" s="1"/>
  <c r="L83" i="2"/>
  <c r="M83" i="2" s="1"/>
  <c r="L145" i="2"/>
  <c r="M145" i="2" s="1"/>
  <c r="L100" i="2"/>
  <c r="AO52" i="2"/>
  <c r="L126" i="2"/>
  <c r="M126" i="2" s="1"/>
  <c r="L133" i="2"/>
  <c r="M133" i="2" s="1"/>
  <c r="L59" i="2"/>
  <c r="M59" i="2" s="1"/>
  <c r="L75" i="2"/>
  <c r="M75" i="2" s="1"/>
  <c r="AO127" i="2"/>
  <c r="L68" i="2"/>
  <c r="M68" i="2" s="1"/>
  <c r="AN88" i="2"/>
  <c r="L43" i="2"/>
  <c r="L54" i="2"/>
  <c r="M54" i="2" s="1"/>
  <c r="AN124" i="2"/>
  <c r="L85" i="2"/>
  <c r="M85" i="2" s="1"/>
  <c r="L60" i="2"/>
  <c r="M60" i="2" s="1"/>
  <c r="L74" i="2"/>
  <c r="M74" i="2" s="1"/>
  <c r="AN123" i="2"/>
  <c r="AN90" i="2"/>
  <c r="AM76" i="2"/>
  <c r="K165" i="2"/>
  <c r="AN165" i="2"/>
  <c r="AO89" i="2"/>
  <c r="AN142" i="2"/>
  <c r="K160" i="2"/>
  <c r="AN160" i="2"/>
  <c r="AO141" i="2"/>
  <c r="AM163" i="2"/>
  <c r="K55" i="2"/>
  <c r="AN55" i="2"/>
  <c r="AM112" i="2"/>
  <c r="AN151" i="2"/>
  <c r="K46" i="2"/>
  <c r="AN46" i="2"/>
  <c r="AO138" i="2"/>
  <c r="M89" i="2"/>
  <c r="AM61" i="2"/>
  <c r="AO38" i="2"/>
  <c r="AO148" i="2"/>
  <c r="AM166" i="2"/>
  <c r="K149" i="2"/>
  <c r="AN149" i="2"/>
  <c r="K29" i="2"/>
  <c r="AN29" i="2"/>
  <c r="K158" i="2"/>
  <c r="AN158" i="2"/>
  <c r="J132" i="2"/>
  <c r="AN132" i="2"/>
  <c r="K108" i="2"/>
  <c r="AN108" i="2"/>
  <c r="AO131" i="2"/>
  <c r="K39" i="2"/>
  <c r="AN39" i="2"/>
  <c r="J93" i="2"/>
  <c r="J51" i="2"/>
  <c r="K61" i="2"/>
  <c r="K32" i="2"/>
  <c r="AN32" i="2"/>
  <c r="AN105" i="2"/>
  <c r="J76" i="2"/>
  <c r="AE34" i="2"/>
  <c r="AG34" i="2" s="1"/>
  <c r="AI34" i="2" s="1"/>
  <c r="K86" i="2"/>
  <c r="AN86" i="2"/>
  <c r="J101" i="2"/>
  <c r="K144" i="2"/>
  <c r="AN144" i="2"/>
  <c r="J166" i="2"/>
  <c r="K79" i="2"/>
  <c r="M79" i="2" s="1"/>
  <c r="AO79" i="2"/>
  <c r="AL70" i="2"/>
  <c r="AK70" i="2"/>
  <c r="AM51" i="2"/>
  <c r="AJ70" i="2"/>
  <c r="AM101" i="2"/>
  <c r="AN78" i="2"/>
  <c r="K78" i="2"/>
  <c r="AM164" i="2"/>
  <c r="J112" i="2"/>
  <c r="K91" i="2"/>
  <c r="AN91" i="2"/>
  <c r="AO68" i="2"/>
  <c r="K57" i="2"/>
  <c r="AN57" i="2"/>
  <c r="K96" i="2"/>
  <c r="AN96" i="2"/>
  <c r="K43" i="2"/>
  <c r="AO43" i="2"/>
  <c r="AK36" i="2"/>
  <c r="AL36" i="2"/>
  <c r="AJ36" i="2"/>
  <c r="K152" i="2"/>
  <c r="AN152" i="2"/>
  <c r="AM93" i="2"/>
  <c r="AO98" i="2"/>
  <c r="AO129" i="2"/>
  <c r="AO156" i="2"/>
  <c r="AO146" i="2"/>
  <c r="AO56" i="2"/>
  <c r="AO126" i="2"/>
  <c r="AO75" i="2"/>
  <c r="AO42" i="2"/>
  <c r="AO59" i="2"/>
  <c r="AO121" i="2"/>
  <c r="AO71" i="2"/>
  <c r="AO48" i="2"/>
  <c r="AO110" i="2"/>
  <c r="AO111" i="2"/>
  <c r="AO92" i="2"/>
  <c r="AO84" i="2"/>
  <c r="AO107" i="2"/>
  <c r="AO133" i="2"/>
  <c r="AO130" i="2"/>
  <c r="AO102" i="2"/>
  <c r="AO106" i="2"/>
  <c r="AO40" i="2"/>
  <c r="AO72" i="2"/>
  <c r="AO64" i="2"/>
  <c r="AO58" i="2"/>
  <c r="AO125" i="2"/>
  <c r="AO66" i="2"/>
  <c r="AO35" i="2"/>
  <c r="AO139" i="2"/>
  <c r="L122" i="2"/>
  <c r="M122" i="2" s="1"/>
  <c r="AO122" i="2"/>
  <c r="M35" i="2"/>
  <c r="AO145" i="2"/>
  <c r="L109" i="2"/>
  <c r="M109" i="2" s="1"/>
  <c r="AO109" i="2"/>
  <c r="AO94" i="2"/>
  <c r="AO100" i="2"/>
  <c r="M94" i="2"/>
  <c r="AO83" i="2"/>
  <c r="M100" i="2"/>
  <c r="M102" i="2"/>
  <c r="AO159" i="2"/>
  <c r="L44" i="2"/>
  <c r="M44" i="2" s="1"/>
  <c r="AO44" i="2"/>
  <c r="AO49" i="2"/>
  <c r="N87" i="2" l="1"/>
  <c r="O87" i="2"/>
  <c r="P87" i="2" s="1"/>
  <c r="N122" i="2"/>
  <c r="O122" i="2"/>
  <c r="P122" i="2" s="1"/>
  <c r="AO91" i="2"/>
  <c r="K51" i="2"/>
  <c r="N79" i="2"/>
  <c r="O79" i="2"/>
  <c r="P79" i="2" s="1"/>
  <c r="AN61" i="2"/>
  <c r="N68" i="2"/>
  <c r="O68" i="2"/>
  <c r="P68" i="2" s="1"/>
  <c r="N133" i="2"/>
  <c r="O133" i="2"/>
  <c r="P133" i="2" s="1"/>
  <c r="N145" i="2"/>
  <c r="O145" i="2"/>
  <c r="P145" i="2" s="1"/>
  <c r="N52" i="2"/>
  <c r="O52" i="2"/>
  <c r="P52" i="2" s="1"/>
  <c r="N64" i="2"/>
  <c r="O64" i="2"/>
  <c r="P64" i="2" s="1"/>
  <c r="N161" i="2"/>
  <c r="O161" i="2"/>
  <c r="P161" i="2" s="1"/>
  <c r="N111" i="2"/>
  <c r="O111" i="2"/>
  <c r="P111" i="2" s="1"/>
  <c r="N40" i="2"/>
  <c r="O40" i="2"/>
  <c r="P40" i="2" s="1"/>
  <c r="N92" i="2"/>
  <c r="O92" i="2"/>
  <c r="P92" i="2" s="1"/>
  <c r="N140" i="2"/>
  <c r="O140" i="2"/>
  <c r="P140" i="2" s="1"/>
  <c r="N141" i="2"/>
  <c r="O141" i="2"/>
  <c r="P141" i="2" s="1"/>
  <c r="N110" i="2"/>
  <c r="O110" i="2"/>
  <c r="P110" i="2" s="1"/>
  <c r="K155" i="2"/>
  <c r="N100" i="2"/>
  <c r="O100" i="2"/>
  <c r="P100" i="2" s="1"/>
  <c r="AO78" i="2"/>
  <c r="AO108" i="2"/>
  <c r="K166" i="2"/>
  <c r="N89" i="2"/>
  <c r="O89" i="2"/>
  <c r="P89" i="2" s="1"/>
  <c r="AO151" i="2"/>
  <c r="K76" i="2"/>
  <c r="N74" i="2"/>
  <c r="O74" i="2"/>
  <c r="P74" i="2" s="1"/>
  <c r="N54" i="2"/>
  <c r="O54" i="2"/>
  <c r="P54" i="2" s="1"/>
  <c r="N126" i="2"/>
  <c r="O126" i="2"/>
  <c r="P126" i="2" s="1"/>
  <c r="N83" i="2"/>
  <c r="O83" i="2"/>
  <c r="P83" i="2" s="1"/>
  <c r="N38" i="2"/>
  <c r="O38" i="2"/>
  <c r="P38" i="2" s="1"/>
  <c r="N159" i="2"/>
  <c r="O159" i="2"/>
  <c r="P159" i="2" s="1"/>
  <c r="N30" i="2"/>
  <c r="O30" i="2"/>
  <c r="P30" i="2" s="1"/>
  <c r="N125" i="2"/>
  <c r="O125" i="2"/>
  <c r="P125" i="2" s="1"/>
  <c r="N138" i="2"/>
  <c r="O138" i="2"/>
  <c r="P138" i="2" s="1"/>
  <c r="N146" i="2"/>
  <c r="O146" i="2"/>
  <c r="P146" i="2" s="1"/>
  <c r="N106" i="2"/>
  <c r="O106" i="2"/>
  <c r="P106" i="2" s="1"/>
  <c r="N58" i="2"/>
  <c r="O58" i="2"/>
  <c r="P58" i="2" s="1"/>
  <c r="N63" i="2"/>
  <c r="O63" i="2"/>
  <c r="P63" i="2" s="1"/>
  <c r="N48" i="2"/>
  <c r="O48" i="2"/>
  <c r="P48" i="2" s="1"/>
  <c r="N130" i="2"/>
  <c r="O130" i="2"/>
  <c r="P130" i="2" s="1"/>
  <c r="N44" i="2"/>
  <c r="O44" i="2"/>
  <c r="P44" i="2" s="1"/>
  <c r="N94" i="2"/>
  <c r="O94" i="2"/>
  <c r="P94" i="2" s="1"/>
  <c r="N109" i="2"/>
  <c r="O109" i="2"/>
  <c r="P109" i="2" s="1"/>
  <c r="N35" i="2"/>
  <c r="O35" i="2"/>
  <c r="P35" i="2" s="1"/>
  <c r="K101" i="2"/>
  <c r="K112" i="2"/>
  <c r="N60" i="2"/>
  <c r="O60" i="2"/>
  <c r="P60" i="2" s="1"/>
  <c r="N75" i="2"/>
  <c r="O75" i="2"/>
  <c r="P75" i="2" s="1"/>
  <c r="N49" i="2"/>
  <c r="O49" i="2"/>
  <c r="P49" i="2" s="1"/>
  <c r="N98" i="2"/>
  <c r="O98" i="2"/>
  <c r="P98" i="2" s="1"/>
  <c r="N156" i="2"/>
  <c r="O156" i="2"/>
  <c r="P156" i="2" s="1"/>
  <c r="N131" i="2"/>
  <c r="O131" i="2"/>
  <c r="P131" i="2" s="1"/>
  <c r="N121" i="2"/>
  <c r="O121" i="2"/>
  <c r="P121" i="2" s="1"/>
  <c r="N84" i="2"/>
  <c r="O84" i="2"/>
  <c r="P84" i="2" s="1"/>
  <c r="N56" i="2"/>
  <c r="O56" i="2"/>
  <c r="P56" i="2" s="1"/>
  <c r="N127" i="2"/>
  <c r="O127" i="2"/>
  <c r="P127" i="2" s="1"/>
  <c r="L107" i="2"/>
  <c r="M107" i="2" s="1"/>
  <c r="AO80" i="2"/>
  <c r="N102" i="2"/>
  <c r="O102" i="2"/>
  <c r="P102" i="2" s="1"/>
  <c r="AN93" i="2"/>
  <c r="AO165" i="2"/>
  <c r="N85" i="2"/>
  <c r="O85" i="2"/>
  <c r="P85" i="2" s="1"/>
  <c r="N59" i="2"/>
  <c r="O59" i="2"/>
  <c r="P59" i="2" s="1"/>
  <c r="N134" i="2"/>
  <c r="O134" i="2"/>
  <c r="P134" i="2" s="1"/>
  <c r="N71" i="2"/>
  <c r="O71" i="2"/>
  <c r="P71" i="2" s="1"/>
  <c r="N117" i="2"/>
  <c r="O117" i="2"/>
  <c r="P117" i="2" s="1"/>
  <c r="N129" i="2"/>
  <c r="O129" i="2"/>
  <c r="P129" i="2" s="1"/>
  <c r="N42" i="2"/>
  <c r="O42" i="2"/>
  <c r="P42" i="2" s="1"/>
  <c r="N139" i="2"/>
  <c r="O139" i="2"/>
  <c r="P139" i="2" s="1"/>
  <c r="N66" i="2"/>
  <c r="O66" i="2"/>
  <c r="P66" i="2" s="1"/>
  <c r="N148" i="2"/>
  <c r="O148" i="2"/>
  <c r="P148" i="2" s="1"/>
  <c r="N72" i="2"/>
  <c r="O72" i="2"/>
  <c r="P72" i="2" s="1"/>
  <c r="K65" i="2"/>
  <c r="AN65" i="2"/>
  <c r="K37" i="2"/>
  <c r="AN37" i="2"/>
  <c r="L153" i="2"/>
  <c r="M153" i="2" s="1"/>
  <c r="L53" i="2"/>
  <c r="M53" i="2" s="1"/>
  <c r="AO53" i="2"/>
  <c r="AN166" i="2"/>
  <c r="AN155" i="2"/>
  <c r="L77" i="2"/>
  <c r="M77" i="2" s="1"/>
  <c r="L47" i="2"/>
  <c r="M47" i="2" s="1"/>
  <c r="AO47" i="2"/>
  <c r="L80" i="2"/>
  <c r="M80" i="2" s="1"/>
  <c r="L119" i="2"/>
  <c r="M119" i="2" s="1"/>
  <c r="AO119" i="2"/>
  <c r="AO118" i="2"/>
  <c r="L118" i="2"/>
  <c r="M118" i="2" s="1"/>
  <c r="M43" i="2"/>
  <c r="AO153" i="2"/>
  <c r="L93" i="2"/>
  <c r="L29" i="2"/>
  <c r="L88" i="2"/>
  <c r="M88" i="2" s="1"/>
  <c r="K137" i="2"/>
  <c r="AN137" i="2"/>
  <c r="L78" i="2"/>
  <c r="M78" i="2" s="1"/>
  <c r="L144" i="2"/>
  <c r="M144" i="2" s="1"/>
  <c r="L108" i="2"/>
  <c r="L158" i="2"/>
  <c r="L55" i="2"/>
  <c r="M55" i="2" s="1"/>
  <c r="AO88" i="2"/>
  <c r="L166" i="2"/>
  <c r="L132" i="2"/>
  <c r="M132" i="2" s="1"/>
  <c r="L151" i="2"/>
  <c r="M151" i="2" s="1"/>
  <c r="L123" i="2"/>
  <c r="M123" i="2" s="1"/>
  <c r="L91" i="2"/>
  <c r="M91" i="2" s="1"/>
  <c r="AO123" i="2"/>
  <c r="AO166" i="2"/>
  <c r="L86" i="2"/>
  <c r="M86" i="2" s="1"/>
  <c r="L165" i="2"/>
  <c r="M165" i="2" s="1"/>
  <c r="L124" i="2"/>
  <c r="M124" i="2" s="1"/>
  <c r="AO124" i="2"/>
  <c r="L103" i="2"/>
  <c r="M103" i="2" s="1"/>
  <c r="AO103" i="2"/>
  <c r="AN112" i="2"/>
  <c r="L90" i="2"/>
  <c r="M90" i="2" s="1"/>
  <c r="AO90" i="2"/>
  <c r="AN76" i="2"/>
  <c r="AO158" i="2"/>
  <c r="M29" i="2"/>
  <c r="AO29" i="2"/>
  <c r="AO55" i="2"/>
  <c r="AO132" i="2"/>
  <c r="L160" i="2"/>
  <c r="M160" i="2" s="1"/>
  <c r="AO160" i="2"/>
  <c r="L149" i="2"/>
  <c r="M149" i="2" s="1"/>
  <c r="AO149" i="2"/>
  <c r="L46" i="2"/>
  <c r="M46" i="2" s="1"/>
  <c r="AO46" i="2"/>
  <c r="AO86" i="2"/>
  <c r="AN51" i="2"/>
  <c r="M108" i="2"/>
  <c r="K163" i="2"/>
  <c r="AN163" i="2"/>
  <c r="L142" i="2"/>
  <c r="M142" i="2" s="1"/>
  <c r="AO142" i="2"/>
  <c r="AL34" i="2"/>
  <c r="AK34" i="2"/>
  <c r="AJ34" i="2"/>
  <c r="AO39" i="2"/>
  <c r="L39" i="2"/>
  <c r="M39" i="2" s="1"/>
  <c r="J36" i="2"/>
  <c r="L112" i="2"/>
  <c r="M112" i="2" s="1"/>
  <c r="AO112" i="2"/>
  <c r="J70" i="2"/>
  <c r="AN101" i="2"/>
  <c r="L61" i="2"/>
  <c r="M61" i="2" s="1"/>
  <c r="AO61" i="2"/>
  <c r="L76" i="2"/>
  <c r="M76" i="2" s="1"/>
  <c r="AM36" i="2"/>
  <c r="L57" i="2"/>
  <c r="M57" i="2" s="1"/>
  <c r="AO57" i="2"/>
  <c r="M166" i="2"/>
  <c r="L105" i="2"/>
  <c r="M105" i="2" s="1"/>
  <c r="AO105" i="2"/>
  <c r="L96" i="2"/>
  <c r="M96" i="2" s="1"/>
  <c r="AO96" i="2"/>
  <c r="K93" i="2"/>
  <c r="AO93" i="2"/>
  <c r="L152" i="2"/>
  <c r="M152" i="2" s="1"/>
  <c r="AO152" i="2"/>
  <c r="K164" i="2"/>
  <c r="AN164" i="2"/>
  <c r="AM70" i="2"/>
  <c r="AO144" i="2"/>
  <c r="L32" i="2"/>
  <c r="M32" i="2" s="1"/>
  <c r="AO32" i="2"/>
  <c r="M158" i="2"/>
  <c r="N144" i="2" l="1"/>
  <c r="O144" i="2"/>
  <c r="P144" i="2" s="1"/>
  <c r="N152" i="2"/>
  <c r="O152" i="2"/>
  <c r="P152" i="2" s="1"/>
  <c r="N108" i="2"/>
  <c r="O108" i="2"/>
  <c r="P108" i="2" s="1"/>
  <c r="N103" i="2"/>
  <c r="O103" i="2"/>
  <c r="P103" i="2" s="1"/>
  <c r="N86" i="2"/>
  <c r="O86" i="2"/>
  <c r="P86" i="2" s="1"/>
  <c r="N123" i="2"/>
  <c r="O123" i="2"/>
  <c r="P123" i="2" s="1"/>
  <c r="N88" i="2"/>
  <c r="O88" i="2"/>
  <c r="P88" i="2" s="1"/>
  <c r="N43" i="2"/>
  <c r="O43" i="2"/>
  <c r="P43" i="2" s="1"/>
  <c r="N119" i="2"/>
  <c r="O119" i="2"/>
  <c r="P119" i="2" s="1"/>
  <c r="N77" i="2"/>
  <c r="O77" i="2"/>
  <c r="P77" i="2" s="1"/>
  <c r="N53" i="2"/>
  <c r="O53" i="2"/>
  <c r="P53" i="2" s="1"/>
  <c r="N107" i="2"/>
  <c r="O107" i="2"/>
  <c r="P107" i="2" s="1"/>
  <c r="N57" i="2"/>
  <c r="O57" i="2"/>
  <c r="P57" i="2" s="1"/>
  <c r="N61" i="2"/>
  <c r="O61" i="2"/>
  <c r="P61" i="2" s="1"/>
  <c r="N112" i="2"/>
  <c r="O112" i="2"/>
  <c r="P112" i="2" s="1"/>
  <c r="N142" i="2"/>
  <c r="O142" i="2"/>
  <c r="P142" i="2" s="1"/>
  <c r="N46" i="2"/>
  <c r="O46" i="2"/>
  <c r="P46" i="2" s="1"/>
  <c r="N160" i="2"/>
  <c r="O160" i="2"/>
  <c r="P160" i="2" s="1"/>
  <c r="N29" i="2"/>
  <c r="O29" i="2"/>
  <c r="P29" i="2" s="1"/>
  <c r="N90" i="2"/>
  <c r="O90" i="2"/>
  <c r="P90" i="2" s="1"/>
  <c r="N151" i="2"/>
  <c r="O151" i="2"/>
  <c r="P151" i="2" s="1"/>
  <c r="N55" i="2"/>
  <c r="O55" i="2"/>
  <c r="P55" i="2" s="1"/>
  <c r="N78" i="2"/>
  <c r="O78" i="2"/>
  <c r="P78" i="2" s="1"/>
  <c r="N118" i="2"/>
  <c r="O118" i="2"/>
  <c r="P118" i="2" s="1"/>
  <c r="N80" i="2"/>
  <c r="O80" i="2"/>
  <c r="P80" i="2" s="1"/>
  <c r="L155" i="2"/>
  <c r="M155" i="2" s="1"/>
  <c r="N153" i="2"/>
  <c r="O153" i="2"/>
  <c r="P153" i="2" s="1"/>
  <c r="N96" i="2"/>
  <c r="O96" i="2"/>
  <c r="P96" i="2" s="1"/>
  <c r="N32" i="2"/>
  <c r="O32" i="2"/>
  <c r="P32" i="2" s="1"/>
  <c r="N105" i="2"/>
  <c r="O105" i="2"/>
  <c r="P105" i="2" s="1"/>
  <c r="K36" i="2"/>
  <c r="N124" i="2"/>
  <c r="O124" i="2"/>
  <c r="P124" i="2" s="1"/>
  <c r="N132" i="2"/>
  <c r="O132" i="2"/>
  <c r="P132" i="2" s="1"/>
  <c r="AO137" i="2"/>
  <c r="AO37" i="2"/>
  <c r="N158" i="2"/>
  <c r="O158" i="2"/>
  <c r="P158" i="2" s="1"/>
  <c r="K70" i="2"/>
  <c r="N166" i="2"/>
  <c r="O166" i="2"/>
  <c r="P166" i="2" s="1"/>
  <c r="N76" i="2"/>
  <c r="O76" i="2"/>
  <c r="P76" i="2" s="1"/>
  <c r="N39" i="2"/>
  <c r="O39" i="2"/>
  <c r="P39" i="2" s="1"/>
  <c r="N149" i="2"/>
  <c r="O149" i="2"/>
  <c r="P149" i="2" s="1"/>
  <c r="AO76" i="2"/>
  <c r="N165" i="2"/>
  <c r="O165" i="2"/>
  <c r="P165" i="2" s="1"/>
  <c r="N91" i="2"/>
  <c r="O91" i="2"/>
  <c r="P91" i="2" s="1"/>
  <c r="N47" i="2"/>
  <c r="O47" i="2"/>
  <c r="P47" i="2" s="1"/>
  <c r="AO65" i="2"/>
  <c r="L65" i="2"/>
  <c r="M65" i="2" s="1"/>
  <c r="L37" i="2"/>
  <c r="M37" i="2" s="1"/>
  <c r="AO155" i="2"/>
  <c r="L101" i="2"/>
  <c r="M101" i="2" s="1"/>
  <c r="L51" i="2"/>
  <c r="M51" i="2" s="1"/>
  <c r="AO51" i="2"/>
  <c r="L137" i="2"/>
  <c r="M137" i="2"/>
  <c r="M93" i="2"/>
  <c r="L164" i="2"/>
  <c r="M164" i="2" s="1"/>
  <c r="AO101" i="2"/>
  <c r="AN36" i="2"/>
  <c r="AO164" i="2"/>
  <c r="AM34" i="2"/>
  <c r="L163" i="2"/>
  <c r="M163" i="2" s="1"/>
  <c r="AO163" i="2"/>
  <c r="J34" i="2"/>
  <c r="AN34" i="2"/>
  <c r="AN70" i="2"/>
  <c r="AO36" i="2"/>
  <c r="K34" i="2" l="1"/>
  <c r="N164" i="2"/>
  <c r="O164" i="2"/>
  <c r="P164" i="2" s="1"/>
  <c r="N37" i="2"/>
  <c r="O37" i="2"/>
  <c r="P37" i="2" s="1"/>
  <c r="N155" i="2"/>
  <c r="O155" i="2"/>
  <c r="P155" i="2" s="1"/>
  <c r="N93" i="2"/>
  <c r="O93" i="2"/>
  <c r="P93" i="2" s="1"/>
  <c r="N51" i="2"/>
  <c r="O51" i="2"/>
  <c r="P51" i="2" s="1"/>
  <c r="N137" i="2"/>
  <c r="O137" i="2"/>
  <c r="P137" i="2" s="1"/>
  <c r="N101" i="2"/>
  <c r="O101" i="2"/>
  <c r="P101" i="2" s="1"/>
  <c r="N65" i="2"/>
  <c r="O65" i="2"/>
  <c r="P65" i="2" s="1"/>
  <c r="N163" i="2"/>
  <c r="O163" i="2"/>
  <c r="P163" i="2" s="1"/>
  <c r="L70" i="2"/>
  <c r="M70" i="2" s="1"/>
  <c r="L36" i="2"/>
  <c r="M36" i="2" s="1"/>
  <c r="L34" i="2"/>
  <c r="AO34" i="2"/>
  <c r="AO70" i="2"/>
  <c r="M34" i="2"/>
  <c r="N34" i="2" l="1"/>
  <c r="O34" i="2"/>
  <c r="P34" i="2" s="1"/>
  <c r="N36" i="2"/>
  <c r="O36" i="2"/>
  <c r="P36" i="2" s="1"/>
  <c r="N70" i="2"/>
  <c r="O70" i="2"/>
  <c r="P70" i="2" s="1"/>
  <c r="L17" i="1" l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S16" i="1"/>
  <c r="R16" i="1"/>
  <c r="Q16" i="1"/>
  <c r="P16" i="1"/>
  <c r="O16" i="1"/>
  <c r="N16" i="1"/>
  <c r="L16" i="1"/>
  <c r="C21" i="2" l="1"/>
  <c r="D21" i="2"/>
  <c r="E21" i="2"/>
  <c r="C17" i="2"/>
  <c r="E17" i="2" s="1"/>
  <c r="C28" i="2"/>
  <c r="C24" i="2"/>
  <c r="D24" i="2" s="1"/>
  <c r="C20" i="2"/>
  <c r="D20" i="2" s="1"/>
  <c r="E20" i="2"/>
  <c r="C16" i="2"/>
  <c r="D16" i="2"/>
  <c r="E16" i="2"/>
  <c r="C12" i="2"/>
  <c r="E12" i="2" s="1"/>
  <c r="C8" i="2"/>
  <c r="D8" i="2" s="1"/>
  <c r="C25" i="2"/>
  <c r="D25" i="2" s="1"/>
  <c r="C9" i="2"/>
  <c r="D9" i="2" s="1"/>
  <c r="E9" i="2"/>
  <c r="C27" i="2"/>
  <c r="E27" i="2" s="1"/>
  <c r="C23" i="2"/>
  <c r="E23" i="2" s="1"/>
  <c r="C19" i="2"/>
  <c r="D19" i="2" s="1"/>
  <c r="E19" i="2"/>
  <c r="C15" i="2"/>
  <c r="D15" i="2" s="1"/>
  <c r="C11" i="2"/>
  <c r="C7" i="2"/>
  <c r="D7" i="2" s="1"/>
  <c r="C13" i="2"/>
  <c r="E13" i="2" s="1"/>
  <c r="C26" i="2"/>
  <c r="E26" i="2" s="1"/>
  <c r="C22" i="2"/>
  <c r="E22" i="2" s="1"/>
  <c r="C18" i="2"/>
  <c r="E18" i="2" s="1"/>
  <c r="C14" i="2"/>
  <c r="E14" i="2" s="1"/>
  <c r="C10" i="2"/>
  <c r="D10" i="2" s="1"/>
  <c r="E10" i="2"/>
  <c r="C6" i="2"/>
  <c r="D6" i="2" s="1"/>
  <c r="C5" i="2"/>
  <c r="D14" i="2" l="1"/>
  <c r="D26" i="2"/>
  <c r="F20" i="2"/>
  <c r="G20" i="2" s="1"/>
  <c r="D23" i="2"/>
  <c r="F23" i="2" s="1"/>
  <c r="G23" i="2" s="1"/>
  <c r="D12" i="2"/>
  <c r="F12" i="2" s="1"/>
  <c r="D13" i="2"/>
  <c r="E6" i="2"/>
  <c r="F6" i="2" s="1"/>
  <c r="G6" i="2" s="1"/>
  <c r="H6" i="2" s="1"/>
  <c r="I6" i="2" s="1"/>
  <c r="F14" i="2"/>
  <c r="G14" i="2" s="1"/>
  <c r="H14" i="2" s="1"/>
  <c r="I14" i="2" s="1"/>
  <c r="E7" i="2"/>
  <c r="F7" i="2" s="1"/>
  <c r="E15" i="2"/>
  <c r="D27" i="2"/>
  <c r="F27" i="2" s="1"/>
  <c r="G27" i="2" s="1"/>
  <c r="H27" i="2" s="1"/>
  <c r="I27" i="2" s="1"/>
  <c r="E8" i="2"/>
  <c r="F8" i="2" s="1"/>
  <c r="E24" i="2"/>
  <c r="F24" i="2" s="1"/>
  <c r="D17" i="2"/>
  <c r="F10" i="2"/>
  <c r="G10" i="2" s="1"/>
  <c r="D18" i="2"/>
  <c r="F18" i="2" s="1"/>
  <c r="F13" i="2"/>
  <c r="G13" i="2" s="1"/>
  <c r="H13" i="2" s="1"/>
  <c r="I13" i="2" s="1"/>
  <c r="F15" i="2"/>
  <c r="G15" i="2" s="1"/>
  <c r="H15" i="2" s="1"/>
  <c r="I15" i="2" s="1"/>
  <c r="F9" i="2"/>
  <c r="G9" i="2" s="1"/>
  <c r="H9" i="2" s="1"/>
  <c r="I9" i="2" s="1"/>
  <c r="F16" i="2"/>
  <c r="G16" i="2" s="1"/>
  <c r="F17" i="2"/>
  <c r="G17" i="2" s="1"/>
  <c r="H17" i="2" s="1"/>
  <c r="I17" i="2" s="1"/>
  <c r="E11" i="2"/>
  <c r="F19" i="2"/>
  <c r="G19" i="2" s="1"/>
  <c r="H23" i="2"/>
  <c r="I23" i="2" s="1"/>
  <c r="E25" i="2"/>
  <c r="F25" i="2" s="1"/>
  <c r="G25" i="2" s="1"/>
  <c r="H25" i="2" s="1"/>
  <c r="I25" i="2" s="1"/>
  <c r="D28" i="2"/>
  <c r="F21" i="2"/>
  <c r="G21" i="2" s="1"/>
  <c r="H21" i="2" s="1"/>
  <c r="I21" i="2" s="1"/>
  <c r="D22" i="2"/>
  <c r="F22" i="2" s="1"/>
  <c r="F26" i="2"/>
  <c r="G26" i="2" s="1"/>
  <c r="D11" i="2"/>
  <c r="E28" i="2"/>
  <c r="E5" i="2"/>
  <c r="D5" i="2"/>
  <c r="H10" i="2" l="1"/>
  <c r="I10" i="2" s="1"/>
  <c r="H20" i="2"/>
  <c r="I20" i="2" s="1"/>
  <c r="G24" i="2"/>
  <c r="H24" i="2"/>
  <c r="I24" i="2" s="1"/>
  <c r="G12" i="2"/>
  <c r="H12" i="2"/>
  <c r="I12" i="2" s="1"/>
  <c r="H16" i="2"/>
  <c r="I16" i="2" s="1"/>
  <c r="G7" i="2"/>
  <c r="H7" i="2" s="1"/>
  <c r="I7" i="2" s="1"/>
  <c r="G18" i="2"/>
  <c r="H18" i="2" s="1"/>
  <c r="I18" i="2" s="1"/>
  <c r="G8" i="2"/>
  <c r="H8" i="2" s="1"/>
  <c r="I8" i="2" s="1"/>
  <c r="Q21" i="2"/>
  <c r="T21" i="2" s="1"/>
  <c r="F5" i="2"/>
  <c r="G5" i="2" s="1"/>
  <c r="Q23" i="2"/>
  <c r="T23" i="2" s="1"/>
  <c r="Q17" i="2"/>
  <c r="R17" i="2" s="1"/>
  <c r="Q9" i="2"/>
  <c r="Q12" i="2"/>
  <c r="R12" i="2" s="1"/>
  <c r="Q15" i="2"/>
  <c r="V15" i="2" s="1"/>
  <c r="Q13" i="2"/>
  <c r="R13" i="2" s="1"/>
  <c r="Q14" i="2"/>
  <c r="Q10" i="2"/>
  <c r="R10" i="2" s="1"/>
  <c r="F28" i="2"/>
  <c r="Q27" i="2"/>
  <c r="T27" i="2" s="1"/>
  <c r="Q20" i="2"/>
  <c r="R20" i="2" s="1"/>
  <c r="Q25" i="2"/>
  <c r="R25" i="2" s="1"/>
  <c r="Q6" i="2"/>
  <c r="R6" i="2" s="1"/>
  <c r="R27" i="2"/>
  <c r="G22" i="2"/>
  <c r="H22" i="2" s="1"/>
  <c r="I22" i="2" s="1"/>
  <c r="T12" i="2"/>
  <c r="V20" i="2"/>
  <c r="T20" i="2"/>
  <c r="R9" i="2"/>
  <c r="V9" i="2"/>
  <c r="T9" i="2"/>
  <c r="R21" i="2"/>
  <c r="H19" i="2"/>
  <c r="I19" i="2" s="1"/>
  <c r="R15" i="2"/>
  <c r="T15" i="2"/>
  <c r="V6" i="2"/>
  <c r="T6" i="2"/>
  <c r="F11" i="2"/>
  <c r="R23" i="2"/>
  <c r="H26" i="2"/>
  <c r="I26" i="2" s="1"/>
  <c r="T10" i="2" l="1"/>
  <c r="V25" i="2"/>
  <c r="H5" i="2"/>
  <c r="I5" i="2" s="1"/>
  <c r="V10" i="2"/>
  <c r="V12" i="2"/>
  <c r="T25" i="2"/>
  <c r="V17" i="2"/>
  <c r="V23" i="2"/>
  <c r="V21" i="2"/>
  <c r="T13" i="2"/>
  <c r="T17" i="2"/>
  <c r="Q16" i="2"/>
  <c r="V13" i="2"/>
  <c r="V27" i="2"/>
  <c r="Q24" i="2"/>
  <c r="Q8" i="2"/>
  <c r="Q18" i="2"/>
  <c r="Q7" i="2"/>
  <c r="Q26" i="2"/>
  <c r="V26" i="2" s="1"/>
  <c r="G28" i="2"/>
  <c r="H28" i="2" s="1"/>
  <c r="I28" i="2" s="1"/>
  <c r="V14" i="2"/>
  <c r="T14" i="2"/>
  <c r="R14" i="2"/>
  <c r="S14" i="2" s="1"/>
  <c r="Q19" i="2"/>
  <c r="T19" i="2" s="1"/>
  <c r="Q22" i="2"/>
  <c r="S15" i="2"/>
  <c r="U15" i="2" s="1"/>
  <c r="X15" i="2" s="1"/>
  <c r="S20" i="2"/>
  <c r="U20" i="2" s="1"/>
  <c r="X20" i="2" s="1"/>
  <c r="R26" i="2"/>
  <c r="S25" i="2"/>
  <c r="U25" i="2" s="1"/>
  <c r="S10" i="2"/>
  <c r="U10" i="2" s="1"/>
  <c r="S6" i="2"/>
  <c r="U6" i="2" s="1"/>
  <c r="X6" i="2" s="1"/>
  <c r="S21" i="2"/>
  <c r="U21" i="2" s="1"/>
  <c r="S9" i="2"/>
  <c r="U9" i="2" s="1"/>
  <c r="S12" i="2"/>
  <c r="U12" i="2" s="1"/>
  <c r="S23" i="2"/>
  <c r="U23" i="2" s="1"/>
  <c r="G11" i="2"/>
  <c r="H11" i="2" s="1"/>
  <c r="I11" i="2" s="1"/>
  <c r="S13" i="2"/>
  <c r="S17" i="2"/>
  <c r="U17" i="2" s="1"/>
  <c r="X17" i="2" s="1"/>
  <c r="S27" i="2"/>
  <c r="U27" i="2" s="1"/>
  <c r="Q5" i="2"/>
  <c r="T26" i="2" l="1"/>
  <c r="X23" i="2"/>
  <c r="R19" i="2"/>
  <c r="S19" i="2" s="1"/>
  <c r="U19" i="2" s="1"/>
  <c r="U13" i="2"/>
  <c r="X13" i="2" s="1"/>
  <c r="V19" i="2"/>
  <c r="V16" i="2"/>
  <c r="R16" i="2"/>
  <c r="S16" i="2" s="1"/>
  <c r="T16" i="2"/>
  <c r="X27" i="2"/>
  <c r="Y27" i="2" s="1"/>
  <c r="X21" i="2"/>
  <c r="Y21" i="2" s="1"/>
  <c r="R24" i="2"/>
  <c r="S24" i="2" s="1"/>
  <c r="V24" i="2"/>
  <c r="T24" i="2"/>
  <c r="Q11" i="2"/>
  <c r="R11" i="2" s="1"/>
  <c r="R18" i="2"/>
  <c r="S18" i="2" s="1"/>
  <c r="V18" i="2"/>
  <c r="T18" i="2"/>
  <c r="Q28" i="2"/>
  <c r="U14" i="2"/>
  <c r="T7" i="2"/>
  <c r="V7" i="2"/>
  <c r="R7" i="2"/>
  <c r="V8" i="2"/>
  <c r="T8" i="2"/>
  <c r="R8" i="2"/>
  <c r="Y20" i="2"/>
  <c r="Y23" i="2"/>
  <c r="Y13" i="2"/>
  <c r="AB9" i="2"/>
  <c r="Z9" i="2"/>
  <c r="AB13" i="2"/>
  <c r="Z13" i="2"/>
  <c r="Y6" i="2"/>
  <c r="Z25" i="2"/>
  <c r="AB25" i="2"/>
  <c r="S26" i="2"/>
  <c r="U26" i="2" s="1"/>
  <c r="X26" i="2" s="1"/>
  <c r="Z15" i="2"/>
  <c r="AB15" i="2"/>
  <c r="AB27" i="2"/>
  <c r="Z12" i="2"/>
  <c r="AB12" i="2"/>
  <c r="Z10" i="2"/>
  <c r="AB10" i="2"/>
  <c r="Y17" i="2"/>
  <c r="T11" i="2"/>
  <c r="AB6" i="2"/>
  <c r="Z6" i="2"/>
  <c r="X25" i="2"/>
  <c r="Z23" i="2"/>
  <c r="AB23" i="2"/>
  <c r="Y15" i="2"/>
  <c r="Z17" i="2"/>
  <c r="AB17" i="2"/>
  <c r="X12" i="2"/>
  <c r="X9" i="2"/>
  <c r="X10" i="2"/>
  <c r="Z20" i="2"/>
  <c r="AB20" i="2"/>
  <c r="R22" i="2"/>
  <c r="V22" i="2"/>
  <c r="T22" i="2"/>
  <c r="T5" i="2"/>
  <c r="R5" i="2"/>
  <c r="V5" i="2"/>
  <c r="Z27" i="2" l="1"/>
  <c r="V11" i="2"/>
  <c r="U18" i="2"/>
  <c r="U24" i="2"/>
  <c r="X24" i="2" s="1"/>
  <c r="Y24" i="2" s="1"/>
  <c r="U16" i="2"/>
  <c r="X16" i="2" s="1"/>
  <c r="Y16" i="2" s="1"/>
  <c r="AA15" i="2"/>
  <c r="AC15" i="2" s="1"/>
  <c r="AB21" i="2"/>
  <c r="AB24" i="2"/>
  <c r="Z21" i="2"/>
  <c r="Z24" i="2"/>
  <c r="AA17" i="2"/>
  <c r="AC17" i="2" s="1"/>
  <c r="AA20" i="2"/>
  <c r="X14" i="2"/>
  <c r="Y14" i="2" s="1"/>
  <c r="Z14" i="2"/>
  <c r="AB14" i="2"/>
  <c r="S7" i="2"/>
  <c r="U7" i="2" s="1"/>
  <c r="AA6" i="2"/>
  <c r="AC6" i="2" s="1"/>
  <c r="S8" i="2"/>
  <c r="U8" i="2" s="1"/>
  <c r="X8" i="2" s="1"/>
  <c r="Y8" i="2" s="1"/>
  <c r="R28" i="2"/>
  <c r="V28" i="2"/>
  <c r="T28" i="2"/>
  <c r="Y26" i="2"/>
  <c r="Y10" i="2"/>
  <c r="AA10" i="2" s="1"/>
  <c r="AC10" i="2" s="1"/>
  <c r="Z19" i="2"/>
  <c r="AB19" i="2"/>
  <c r="Y25" i="2"/>
  <c r="AA25" i="2" s="1"/>
  <c r="AC25" i="2" s="1"/>
  <c r="AA23" i="2"/>
  <c r="AC23" i="2" s="1"/>
  <c r="AF15" i="2"/>
  <c r="AH15" i="2"/>
  <c r="AC20" i="2"/>
  <c r="Y9" i="2"/>
  <c r="AA9" i="2" s="1"/>
  <c r="AC9" i="2" s="1"/>
  <c r="AD9" i="2" s="1"/>
  <c r="AD15" i="2"/>
  <c r="AA27" i="2"/>
  <c r="AC27" i="2" s="1"/>
  <c r="S22" i="2"/>
  <c r="U22" i="2" s="1"/>
  <c r="Y12" i="2"/>
  <c r="AA12" i="2" s="1"/>
  <c r="AC12" i="2" s="1"/>
  <c r="S11" i="2"/>
  <c r="U11" i="2" s="1"/>
  <c r="Z26" i="2"/>
  <c r="AB26" i="2"/>
  <c r="AA21" i="2"/>
  <c r="AC21" i="2" s="1"/>
  <c r="X19" i="2"/>
  <c r="AA13" i="2"/>
  <c r="AC13" i="2" s="1"/>
  <c r="S5" i="2"/>
  <c r="U5" i="2"/>
  <c r="AA24" i="2" l="1"/>
  <c r="AC24" i="2" s="1"/>
  <c r="AD17" i="2"/>
  <c r="AE17" i="2" s="1"/>
  <c r="AF17" i="2"/>
  <c r="AH17" i="2"/>
  <c r="X11" i="2"/>
  <c r="Y11" i="2" s="1"/>
  <c r="AB16" i="2"/>
  <c r="AB18" i="2"/>
  <c r="Z18" i="2"/>
  <c r="X18" i="2"/>
  <c r="Y18" i="2" s="1"/>
  <c r="Z16" i="2"/>
  <c r="AA16" i="2" s="1"/>
  <c r="AC16" i="2" s="1"/>
  <c r="AH24" i="2"/>
  <c r="AD24" i="2"/>
  <c r="AE24" i="2" s="1"/>
  <c r="AF24" i="2"/>
  <c r="S28" i="2"/>
  <c r="U28" i="2" s="1"/>
  <c r="X28" i="2" s="1"/>
  <c r="AB7" i="2"/>
  <c r="Z7" i="2"/>
  <c r="AG17" i="2"/>
  <c r="AI17" i="2" s="1"/>
  <c r="AJ17" i="2" s="1"/>
  <c r="X7" i="2"/>
  <c r="Y7" i="2" s="1"/>
  <c r="Z8" i="2"/>
  <c r="AA8" i="2" s="1"/>
  <c r="AB8" i="2"/>
  <c r="AA14" i="2"/>
  <c r="AC14" i="2" s="1"/>
  <c r="X22" i="2"/>
  <c r="Z22" i="2"/>
  <c r="AB22" i="2"/>
  <c r="AB11" i="2"/>
  <c r="Y19" i="2"/>
  <c r="AA19" i="2" s="1"/>
  <c r="AC19" i="2" s="1"/>
  <c r="AE9" i="2"/>
  <c r="AH6" i="2"/>
  <c r="AF6" i="2"/>
  <c r="AD6" i="2"/>
  <c r="AF13" i="2"/>
  <c r="AH13" i="2"/>
  <c r="AD13" i="2"/>
  <c r="AF12" i="2"/>
  <c r="AH12" i="2"/>
  <c r="AE15" i="2"/>
  <c r="AG15" i="2" s="1"/>
  <c r="AI15" i="2" s="1"/>
  <c r="AH25" i="2"/>
  <c r="AF25" i="2"/>
  <c r="AF10" i="2"/>
  <c r="AH10" i="2"/>
  <c r="AA26" i="2"/>
  <c r="AC26" i="2" s="1"/>
  <c r="AH27" i="2"/>
  <c r="AF27" i="2"/>
  <c r="AD27" i="2"/>
  <c r="AF21" i="2"/>
  <c r="AH21" i="2"/>
  <c r="AD21" i="2"/>
  <c r="AD12" i="2"/>
  <c r="AF9" i="2"/>
  <c r="AH9" i="2"/>
  <c r="AH20" i="2"/>
  <c r="AF20" i="2"/>
  <c r="AD20" i="2"/>
  <c r="AF23" i="2"/>
  <c r="AH23" i="2"/>
  <c r="AD23" i="2"/>
  <c r="AD25" i="2"/>
  <c r="AD10" i="2"/>
  <c r="AB5" i="2"/>
  <c r="Z5" i="2"/>
  <c r="X5" i="2"/>
  <c r="Z11" i="2" l="1"/>
  <c r="AD16" i="2"/>
  <c r="AH16" i="2"/>
  <c r="AF16" i="2"/>
  <c r="AA7" i="2"/>
  <c r="AC7" i="2" s="1"/>
  <c r="AD7" i="2" s="1"/>
  <c r="AE7" i="2" s="1"/>
  <c r="AA18" i="2"/>
  <c r="AC18" i="2" s="1"/>
  <c r="AA11" i="2"/>
  <c r="AC11" i="2" s="1"/>
  <c r="AD11" i="2" s="1"/>
  <c r="AE11" i="2" s="1"/>
  <c r="AG24" i="2"/>
  <c r="AI24" i="2" s="1"/>
  <c r="AJ24" i="2" s="1"/>
  <c r="AL17" i="2"/>
  <c r="AC8" i="2"/>
  <c r="AD8" i="2" s="1"/>
  <c r="AE8" i="2" s="1"/>
  <c r="AK17" i="2"/>
  <c r="Y28" i="2"/>
  <c r="AH14" i="2"/>
  <c r="AF14" i="2"/>
  <c r="AD14" i="2"/>
  <c r="AE14" i="2" s="1"/>
  <c r="AB28" i="2"/>
  <c r="Z28" i="2"/>
  <c r="AG9" i="2"/>
  <c r="AI9" i="2" s="1"/>
  <c r="AJ9" i="2" s="1"/>
  <c r="AE27" i="2"/>
  <c r="AG27" i="2" s="1"/>
  <c r="AI27" i="2" s="1"/>
  <c r="AE6" i="2"/>
  <c r="AG6" i="2" s="1"/>
  <c r="AI6" i="2" s="1"/>
  <c r="AH19" i="2"/>
  <c r="AF19" i="2"/>
  <c r="J17" i="2"/>
  <c r="AE10" i="2"/>
  <c r="AG10" i="2" s="1"/>
  <c r="AI10" i="2" s="1"/>
  <c r="AE25" i="2"/>
  <c r="AG25" i="2" s="1"/>
  <c r="AI25" i="2" s="1"/>
  <c r="AJ25" i="2" s="1"/>
  <c r="AE20" i="2"/>
  <c r="AG20" i="2" s="1"/>
  <c r="AI20" i="2" s="1"/>
  <c r="AE16" i="2"/>
  <c r="AL15" i="2"/>
  <c r="AK15" i="2"/>
  <c r="AM15" i="2" s="1"/>
  <c r="AE13" i="2"/>
  <c r="AG13" i="2" s="1"/>
  <c r="AI13" i="2" s="1"/>
  <c r="AJ13" i="2" s="1"/>
  <c r="AD19" i="2"/>
  <c r="AH26" i="2"/>
  <c r="AF26" i="2"/>
  <c r="AD26" i="2"/>
  <c r="Y22" i="2"/>
  <c r="AA22" i="2" s="1"/>
  <c r="AC22" i="2" s="1"/>
  <c r="AE23" i="2"/>
  <c r="AG23" i="2" s="1"/>
  <c r="AI23" i="2" s="1"/>
  <c r="AE12" i="2"/>
  <c r="AG12" i="2" s="1"/>
  <c r="AI12" i="2" s="1"/>
  <c r="AJ12" i="2" s="1"/>
  <c r="AE21" i="2"/>
  <c r="AG21" i="2" s="1"/>
  <c r="AI21" i="2" s="1"/>
  <c r="AJ15" i="2"/>
  <c r="AM17" i="2"/>
  <c r="Y5" i="2"/>
  <c r="AA5" i="2" s="1"/>
  <c r="AC5" i="2" s="1"/>
  <c r="K15" i="2" l="1"/>
  <c r="K17" i="2"/>
  <c r="AH8" i="2"/>
  <c r="AF11" i="2"/>
  <c r="AG16" i="2"/>
  <c r="AI16" i="2" s="1"/>
  <c r="AK9" i="2"/>
  <c r="AF7" i="2"/>
  <c r="AG7" i="2" s="1"/>
  <c r="AH7" i="2"/>
  <c r="AL24" i="2"/>
  <c r="AH18" i="2"/>
  <c r="AD18" i="2"/>
  <c r="AE18" i="2" s="1"/>
  <c r="AF18" i="2"/>
  <c r="AK24" i="2"/>
  <c r="AH11" i="2"/>
  <c r="AA28" i="2"/>
  <c r="AC28" i="2" s="1"/>
  <c r="J9" i="2"/>
  <c r="AG14" i="2"/>
  <c r="AI14" i="2" s="1"/>
  <c r="AL14" i="2" s="1"/>
  <c r="AF8" i="2"/>
  <c r="AG8" i="2" s="1"/>
  <c r="AI8" i="2" s="1"/>
  <c r="AJ14" i="2"/>
  <c r="AL9" i="2"/>
  <c r="J13" i="2"/>
  <c r="J25" i="2"/>
  <c r="AF22" i="2"/>
  <c r="AH22" i="2"/>
  <c r="AK16" i="2"/>
  <c r="AL16" i="2"/>
  <c r="AL27" i="2"/>
  <c r="AK27" i="2"/>
  <c r="AL23" i="2"/>
  <c r="AK23" i="2"/>
  <c r="AD22" i="2"/>
  <c r="AJ16" i="2"/>
  <c r="AG11" i="2"/>
  <c r="AN17" i="2"/>
  <c r="AJ27" i="2"/>
  <c r="J12" i="2"/>
  <c r="AL13" i="2"/>
  <c r="AK13" i="2"/>
  <c r="AE26" i="2"/>
  <c r="AG26" i="2" s="1"/>
  <c r="AI26" i="2" s="1"/>
  <c r="AL20" i="2"/>
  <c r="AK20" i="2"/>
  <c r="AL10" i="2"/>
  <c r="AK10" i="2"/>
  <c r="AK6" i="2"/>
  <c r="AL6" i="2"/>
  <c r="J15" i="2"/>
  <c r="AN15" i="2"/>
  <c r="AL25" i="2"/>
  <c r="AK25" i="2"/>
  <c r="AJ21" i="2"/>
  <c r="AL21" i="2"/>
  <c r="AK21" i="2"/>
  <c r="AL12" i="2"/>
  <c r="AK12" i="2"/>
  <c r="AJ23" i="2"/>
  <c r="AE19" i="2"/>
  <c r="AG19" i="2" s="1"/>
  <c r="AI19" i="2" s="1"/>
  <c r="AJ20" i="2"/>
  <c r="AJ10" i="2"/>
  <c r="J24" i="2"/>
  <c r="AJ6" i="2"/>
  <c r="AF5" i="2"/>
  <c r="AH5" i="2"/>
  <c r="AD5" i="2"/>
  <c r="AO15" i="2" l="1"/>
  <c r="J14" i="2"/>
  <c r="AI7" i="2"/>
  <c r="AJ7" i="2" s="1"/>
  <c r="AI11" i="2"/>
  <c r="AJ11" i="2" s="1"/>
  <c r="AM9" i="2"/>
  <c r="AK14" i="2"/>
  <c r="AM14" i="2" s="1"/>
  <c r="AK8" i="2"/>
  <c r="AJ8" i="2"/>
  <c r="AL7" i="2"/>
  <c r="AK7" i="2"/>
  <c r="AM24" i="2"/>
  <c r="AG18" i="2"/>
  <c r="AI18" i="2" s="1"/>
  <c r="AH28" i="2"/>
  <c r="AD28" i="2"/>
  <c r="AF28" i="2"/>
  <c r="L15" i="2"/>
  <c r="AM6" i="2"/>
  <c r="AL8" i="2"/>
  <c r="AM10" i="2"/>
  <c r="AM13" i="2"/>
  <c r="AM27" i="2"/>
  <c r="AM25" i="2"/>
  <c r="AM21" i="2"/>
  <c r="M15" i="2"/>
  <c r="AM23" i="2"/>
  <c r="K9" i="2"/>
  <c r="AN9" i="2"/>
  <c r="AK11" i="2"/>
  <c r="AL11" i="2"/>
  <c r="AE22" i="2"/>
  <c r="AG22" i="2" s="1"/>
  <c r="AI22" i="2" s="1"/>
  <c r="J10" i="2"/>
  <c r="J23" i="2"/>
  <c r="AK26" i="2"/>
  <c r="AL26" i="2"/>
  <c r="J16" i="2"/>
  <c r="AK19" i="2"/>
  <c r="AL19" i="2"/>
  <c r="L17" i="2"/>
  <c r="M17" i="2" s="1"/>
  <c r="AO17" i="2"/>
  <c r="J6" i="2"/>
  <c r="AJ19" i="2"/>
  <c r="J20" i="2"/>
  <c r="AM12" i="2"/>
  <c r="J21" i="2"/>
  <c r="AN21" i="2"/>
  <c r="AN14" i="2"/>
  <c r="AM20" i="2"/>
  <c r="AJ26" i="2"/>
  <c r="J27" i="2"/>
  <c r="AM16" i="2"/>
  <c r="AE5" i="2"/>
  <c r="AG5" i="2" s="1"/>
  <c r="AI5" i="2" s="1"/>
  <c r="J7" i="2" l="1"/>
  <c r="K21" i="2"/>
  <c r="K10" i="2"/>
  <c r="K24" i="2"/>
  <c r="K20" i="2"/>
  <c r="K23" i="2"/>
  <c r="K27" i="2"/>
  <c r="K6" i="2"/>
  <c r="K14" i="2"/>
  <c r="K16" i="2"/>
  <c r="N17" i="2"/>
  <c r="O17" i="2"/>
  <c r="P17" i="2" s="1"/>
  <c r="J8" i="2"/>
  <c r="N15" i="2"/>
  <c r="O15" i="2"/>
  <c r="P15" i="2" s="1"/>
  <c r="K13" i="2"/>
  <c r="AM8" i="2"/>
  <c r="AN13" i="2"/>
  <c r="AN27" i="2"/>
  <c r="AN24" i="2"/>
  <c r="AK18" i="2"/>
  <c r="AL18" i="2"/>
  <c r="AJ18" i="2"/>
  <c r="AN23" i="2"/>
  <c r="AN8" i="2"/>
  <c r="AO8" i="2" s="1"/>
  <c r="AM7" i="2"/>
  <c r="L21" i="2"/>
  <c r="AN6" i="2"/>
  <c r="AN10" i="2"/>
  <c r="AE28" i="2"/>
  <c r="AG28" i="2" s="1"/>
  <c r="AI28" i="2" s="1"/>
  <c r="AJ28" i="2" s="1"/>
  <c r="L9" i="2"/>
  <c r="M9" i="2" s="1"/>
  <c r="AO23" i="2"/>
  <c r="AO9" i="2"/>
  <c r="AN20" i="2"/>
  <c r="M21" i="2"/>
  <c r="AM11" i="2"/>
  <c r="K25" i="2"/>
  <c r="AN25" i="2"/>
  <c r="J26" i="2"/>
  <c r="AO21" i="2"/>
  <c r="AM19" i="2"/>
  <c r="AL22" i="2"/>
  <c r="AK22" i="2"/>
  <c r="J11" i="2"/>
  <c r="L13" i="2"/>
  <c r="M13" i="2" s="1"/>
  <c r="AO24" i="2"/>
  <c r="AM26" i="2"/>
  <c r="AJ22" i="2"/>
  <c r="AO27" i="2"/>
  <c r="L14" i="2"/>
  <c r="M14" i="2" s="1"/>
  <c r="AO14" i="2"/>
  <c r="K12" i="2"/>
  <c r="AN12" i="2"/>
  <c r="J19" i="2"/>
  <c r="AN16" i="2"/>
  <c r="AL5" i="2"/>
  <c r="AK5" i="2"/>
  <c r="AJ5" i="2"/>
  <c r="N13" i="2" l="1"/>
  <c r="O13" i="2"/>
  <c r="P13" i="2" s="1"/>
  <c r="K19" i="2"/>
  <c r="AO10" i="2"/>
  <c r="K8" i="2"/>
  <c r="K11" i="2"/>
  <c r="AO6" i="2"/>
  <c r="L24" i="2"/>
  <c r="M24" i="2" s="1"/>
  <c r="K26" i="2"/>
  <c r="N21" i="2"/>
  <c r="O21" i="2"/>
  <c r="P21" i="2" s="1"/>
  <c r="N9" i="2"/>
  <c r="O9" i="2"/>
  <c r="P9" i="2" s="1"/>
  <c r="J18" i="2"/>
  <c r="L27" i="2"/>
  <c r="M27" i="2" s="1"/>
  <c r="N14" i="2"/>
  <c r="O14" i="2"/>
  <c r="P14" i="2" s="1"/>
  <c r="AO20" i="2"/>
  <c r="AO13" i="2"/>
  <c r="L6" i="2"/>
  <c r="M6" i="2" s="1"/>
  <c r="L8" i="2"/>
  <c r="M8" i="2" s="1"/>
  <c r="AN19" i="2"/>
  <c r="L23" i="2"/>
  <c r="M23" i="2" s="1"/>
  <c r="K7" i="2"/>
  <c r="AN7" i="2"/>
  <c r="AM18" i="2"/>
  <c r="J28" i="2"/>
  <c r="J5" i="2"/>
  <c r="AN11" i="2"/>
  <c r="L19" i="2"/>
  <c r="M19" i="2" s="1"/>
  <c r="L12" i="2"/>
  <c r="M12" i="2" s="1"/>
  <c r="L20" i="2"/>
  <c r="M20" i="2" s="1"/>
  <c r="AK28" i="2"/>
  <c r="AL28" i="2"/>
  <c r="L10" i="2"/>
  <c r="M10" i="2" s="1"/>
  <c r="AN26" i="2"/>
  <c r="L25" i="2"/>
  <c r="M25" i="2" s="1"/>
  <c r="AO25" i="2"/>
  <c r="AO12" i="2"/>
  <c r="AO16" i="2"/>
  <c r="L16" i="2"/>
  <c r="M16" i="2" s="1"/>
  <c r="J22" i="2"/>
  <c r="AM22" i="2"/>
  <c r="AM5" i="2"/>
  <c r="N20" i="2" l="1"/>
  <c r="O20" i="2"/>
  <c r="P20" i="2" s="1"/>
  <c r="N6" i="2"/>
  <c r="O6" i="2"/>
  <c r="P6" i="2" s="1"/>
  <c r="K22" i="2"/>
  <c r="N10" i="2"/>
  <c r="O10" i="2"/>
  <c r="P10" i="2" s="1"/>
  <c r="N12" i="2"/>
  <c r="O12" i="2"/>
  <c r="P12" i="2" s="1"/>
  <c r="N23" i="2"/>
  <c r="O23" i="2"/>
  <c r="P23" i="2" s="1"/>
  <c r="N24" i="2"/>
  <c r="O24" i="2"/>
  <c r="P24" i="2" s="1"/>
  <c r="N19" i="2"/>
  <c r="O19" i="2"/>
  <c r="P19" i="2" s="1"/>
  <c r="N27" i="2"/>
  <c r="O27" i="2"/>
  <c r="P27" i="2" s="1"/>
  <c r="N16" i="2"/>
  <c r="O16" i="2"/>
  <c r="P16" i="2" s="1"/>
  <c r="N25" i="2"/>
  <c r="O25" i="2"/>
  <c r="P25" i="2" s="1"/>
  <c r="AO11" i="2"/>
  <c r="N8" i="2"/>
  <c r="O8" i="2"/>
  <c r="P8" i="2" s="1"/>
  <c r="K5" i="2"/>
  <c r="AO19" i="2"/>
  <c r="K18" i="2"/>
  <c r="AN18" i="2"/>
  <c r="AO7" i="2"/>
  <c r="L7" i="2"/>
  <c r="M7" i="2" s="1"/>
  <c r="AM28" i="2"/>
  <c r="L26" i="2"/>
  <c r="M26" i="2" s="1"/>
  <c r="L11" i="2"/>
  <c r="M11" i="2" s="1"/>
  <c r="AO26" i="2"/>
  <c r="AN5" i="2"/>
  <c r="AN22" i="2"/>
  <c r="AO22" i="2" l="1"/>
  <c r="N26" i="2"/>
  <c r="O26" i="2"/>
  <c r="P26" i="2" s="1"/>
  <c r="K28" i="2"/>
  <c r="N7" i="2"/>
  <c r="O7" i="2"/>
  <c r="P7" i="2" s="1"/>
  <c r="N11" i="2"/>
  <c r="O11" i="2"/>
  <c r="P11" i="2" s="1"/>
  <c r="AO5" i="2"/>
  <c r="AN28" i="2"/>
  <c r="L18" i="2"/>
  <c r="M18" i="2" s="1"/>
  <c r="AO18" i="2"/>
  <c r="L5" i="2"/>
  <c r="M5" i="2" s="1"/>
  <c r="L28" i="2"/>
  <c r="M28" i="2" s="1"/>
  <c r="L22" i="2"/>
  <c r="M22" i="2" s="1"/>
  <c r="N18" i="2" l="1"/>
  <c r="O18" i="2"/>
  <c r="P18" i="2" s="1"/>
  <c r="N28" i="2"/>
  <c r="O28" i="2"/>
  <c r="P28" i="2" s="1"/>
  <c r="N22" i="2"/>
  <c r="O22" i="2"/>
  <c r="P22" i="2" s="1"/>
  <c r="N5" i="2"/>
  <c r="O5" i="2"/>
  <c r="P5" i="2" s="1"/>
  <c r="AO28" i="2"/>
</calcChain>
</file>

<file path=xl/sharedStrings.xml><?xml version="1.0" encoding="utf-8"?>
<sst xmlns="http://schemas.openxmlformats.org/spreadsheetml/2006/main" count="129" uniqueCount="39">
  <si>
    <t>Gross Generation</t>
  </si>
  <si>
    <t>Net Generation</t>
  </si>
  <si>
    <t>PREPA Secondary</t>
  </si>
  <si>
    <t>PREPA Primary</t>
  </si>
  <si>
    <t>Bus Bar Sales</t>
  </si>
  <si>
    <t>Transmission Sales</t>
  </si>
  <si>
    <t>Primary Sales</t>
  </si>
  <si>
    <t>Secondary Sales</t>
  </si>
  <si>
    <t>Monthly</t>
  </si>
  <si>
    <t>Twelve months-Rolling Average</t>
  </si>
  <si>
    <t>Technical</t>
  </si>
  <si>
    <t>Transmission</t>
  </si>
  <si>
    <t>Primary</t>
  </si>
  <si>
    <t>Secondary</t>
  </si>
  <si>
    <t>Total</t>
  </si>
  <si>
    <t>Pérdidas</t>
  </si>
  <si>
    <t>1er Cálculo</t>
  </si>
  <si>
    <t>Iteraciones</t>
  </si>
  <si>
    <t>Final</t>
  </si>
  <si>
    <t>Transmisión (PLT)</t>
  </si>
  <si>
    <t>Distribución P.(PLLD)</t>
  </si>
  <si>
    <t>Subestaciones(PLXD)</t>
  </si>
  <si>
    <t>Secundaria(PLS)</t>
  </si>
  <si>
    <t>Windmar</t>
  </si>
  <si>
    <t>Non Technical</t>
  </si>
  <si>
    <t>Month/Year</t>
  </si>
  <si>
    <t>Non Technical 1 iterarion</t>
  </si>
  <si>
    <t>Uncountable Energy</t>
  </si>
  <si>
    <t>Remaining</t>
  </si>
  <si>
    <t>Non Technical 2 iterarion</t>
  </si>
  <si>
    <t>Non Technical 3 iterarion</t>
  </si>
  <si>
    <t>Substation</t>
  </si>
  <si>
    <t>Primary Lines</t>
  </si>
  <si>
    <t xml:space="preserve">Final Non Technical </t>
  </si>
  <si>
    <t>12 months Rolling Average Losses</t>
  </si>
  <si>
    <t>Two months-Rolling Average</t>
  </si>
  <si>
    <t>%</t>
  </si>
  <si>
    <t>Total Losses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</si>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</sst>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81" formatCode="_(&quot;$&quot;* #,##0.0000000_);_(&quot;$&quot;* \(#,##0.0000000\);_(&quot;$&quot;* &quot;-&quot;??_);_(@_)"/>
    <numFmt numFmtId="183" formatCode="_(&quot;$&quot;* #,##0.000000000_);_(&quot;$&quot;* \(#,##0.000000000\);_(&quot;$&quot;* &quot;-&quot;??_);_(@_)"/>
    <numFmt numFmtId="194" formatCode="#,##0.0000000000000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 applyFill="1"/>
    <xf numFmtId="17" fontId="3" fillId="0" borderId="0" xfId="0" applyNumberFormat="1" applyFont="1" applyFill="1" applyAlignment="1">
      <alignment horizontal="left"/>
    </xf>
    <xf numFmtId="3" fontId="0" fillId="0" borderId="0" xfId="0" applyNumberFormat="1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Continuous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 wrapText="1"/>
    </xf>
    <xf numFmtId="0" fontId="3" fillId="0" borderId="3" xfId="0" applyFont="1" applyBorder="1"/>
    <xf numFmtId="0" fontId="4" fillId="0" borderId="3" xfId="0" applyFont="1" applyBorder="1"/>
    <xf numFmtId="3" fontId="0" fillId="0" borderId="0" xfId="0" applyNumberFormat="1"/>
    <xf numFmtId="43" fontId="0" fillId="0" borderId="0" xfId="0" applyNumberFormat="1"/>
    <xf numFmtId="0" fontId="0" fillId="0" borderId="4" xfId="0" applyFont="1" applyFill="1" applyBorder="1" applyAlignment="1">
      <alignment horizontal="centerContinuous"/>
    </xf>
    <xf numFmtId="0" fontId="0" fillId="0" borderId="5" xfId="0" applyFont="1" applyFill="1" applyBorder="1" applyAlignment="1">
      <alignment horizontal="center" wrapText="1"/>
    </xf>
    <xf numFmtId="3" fontId="0" fillId="0" borderId="6" xfId="0" applyNumberFormat="1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17" fontId="3" fillId="0" borderId="6" xfId="0" applyNumberFormat="1" applyFont="1" applyFill="1" applyBorder="1" applyAlignment="1">
      <alignment horizontal="left"/>
    </xf>
    <xf numFmtId="0" fontId="0" fillId="0" borderId="10" xfId="0" applyFont="1" applyFill="1" applyBorder="1" applyAlignment="1">
      <alignment horizontal="centerContinuous"/>
    </xf>
    <xf numFmtId="0" fontId="0" fillId="0" borderId="12" xfId="0" applyBorder="1"/>
    <xf numFmtId="0" fontId="0" fillId="0" borderId="13" xfId="0" applyFont="1" applyFill="1" applyBorder="1" applyAlignment="1">
      <alignment horizontal="center" wrapText="1"/>
    </xf>
    <xf numFmtId="3" fontId="0" fillId="0" borderId="14" xfId="0" applyNumberFormat="1" applyFont="1" applyFill="1" applyBorder="1"/>
    <xf numFmtId="0" fontId="5" fillId="0" borderId="2" xfId="0" applyFont="1" applyFill="1" applyBorder="1" applyAlignment="1">
      <alignment horizontal="center" wrapText="1"/>
    </xf>
    <xf numFmtId="3" fontId="5" fillId="0" borderId="0" xfId="0" applyNumberFormat="1" applyFont="1" applyFill="1"/>
    <xf numFmtId="0" fontId="0" fillId="2" borderId="1" xfId="0" applyFont="1" applyFill="1" applyBorder="1" applyAlignment="1">
      <alignment horizontal="centerContinuous"/>
    </xf>
    <xf numFmtId="0" fontId="0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3" fontId="0" fillId="2" borderId="0" xfId="0" applyNumberFormat="1" applyFont="1" applyFill="1"/>
    <xf numFmtId="3" fontId="0" fillId="2" borderId="21" xfId="0" applyNumberFormat="1" applyFont="1" applyFill="1" applyBorder="1"/>
    <xf numFmtId="3" fontId="0" fillId="2" borderId="0" xfId="0" applyNumberFormat="1" applyFont="1" applyFill="1" applyBorder="1"/>
    <xf numFmtId="0" fontId="0" fillId="2" borderId="8" xfId="0" applyFont="1" applyFill="1" applyBorder="1" applyAlignment="1">
      <alignment horizontal="centerContinuous"/>
    </xf>
    <xf numFmtId="0" fontId="0" fillId="2" borderId="9" xfId="0" applyFont="1" applyFill="1" applyBorder="1" applyAlignment="1">
      <alignment horizontal="centerContinuous"/>
    </xf>
    <xf numFmtId="0" fontId="2" fillId="2" borderId="15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3" fontId="0" fillId="2" borderId="16" xfId="0" applyNumberFormat="1" applyFont="1" applyFill="1" applyBorder="1"/>
    <xf numFmtId="3" fontId="5" fillId="2" borderId="0" xfId="0" applyNumberFormat="1" applyFont="1" applyFill="1"/>
    <xf numFmtId="3" fontId="0" fillId="2" borderId="18" xfId="0" applyNumberFormat="1" applyFont="1" applyFill="1" applyBorder="1"/>
    <xf numFmtId="3" fontId="0" fillId="2" borderId="20" xfId="0" applyNumberFormat="1" applyFont="1" applyFill="1" applyBorder="1"/>
    <xf numFmtId="3" fontId="0" fillId="2" borderId="6" xfId="0" applyNumberFormat="1" applyFont="1" applyFill="1" applyBorder="1"/>
    <xf numFmtId="0" fontId="2" fillId="2" borderId="7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 wrapText="1"/>
    </xf>
    <xf numFmtId="3" fontId="0" fillId="0" borderId="0" xfId="1" applyNumberFormat="1" applyFont="1" applyFill="1"/>
    <xf numFmtId="0" fontId="6" fillId="0" borderId="0" xfId="0" applyFont="1"/>
    <xf numFmtId="0" fontId="0" fillId="2" borderId="10" xfId="0" applyFont="1" applyFill="1" applyBorder="1" applyAlignment="1">
      <alignment horizontal="centerContinuous"/>
    </xf>
    <xf numFmtId="0" fontId="0" fillId="2" borderId="4" xfId="0" applyFont="1" applyFill="1" applyBorder="1" applyAlignment="1">
      <alignment horizontal="centerContinuous"/>
    </xf>
    <xf numFmtId="0" fontId="0" fillId="2" borderId="11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3" fontId="0" fillId="2" borderId="22" xfId="0" applyNumberFormat="1" applyFont="1" applyFill="1" applyBorder="1"/>
    <xf numFmtId="0" fontId="0" fillId="0" borderId="11" xfId="0" applyFont="1" applyFill="1" applyBorder="1"/>
    <xf numFmtId="4" fontId="0" fillId="2" borderId="0" xfId="0" applyNumberFormat="1" applyFont="1" applyFill="1" applyBorder="1"/>
    <xf numFmtId="4" fontId="0" fillId="2" borderId="6" xfId="0" applyNumberFormat="1" applyFont="1" applyFill="1" applyBorder="1"/>
    <xf numFmtId="0" fontId="2" fillId="3" borderId="2" xfId="0" applyFont="1" applyFill="1" applyBorder="1" applyAlignment="1">
      <alignment horizontal="center" wrapText="1"/>
    </xf>
    <xf numFmtId="4" fontId="0" fillId="3" borderId="6" xfId="0" applyNumberFormat="1" applyFont="1" applyFill="1" applyBorder="1"/>
    <xf numFmtId="0" fontId="2" fillId="3" borderId="5" xfId="0" applyFont="1" applyFill="1" applyBorder="1" applyAlignment="1">
      <alignment horizontal="center" wrapText="1"/>
    </xf>
    <xf numFmtId="3" fontId="0" fillId="3" borderId="6" xfId="0" applyNumberFormat="1" applyFont="1" applyFill="1" applyBorder="1"/>
    <xf numFmtId="0" fontId="2" fillId="3" borderId="8" xfId="0" applyFont="1" applyFill="1" applyBorder="1" applyAlignment="1">
      <alignment horizontal="centerContinuous"/>
    </xf>
    <xf numFmtId="0" fontId="0" fillId="3" borderId="9" xfId="0" applyFill="1" applyBorder="1" applyAlignment="1">
      <alignment horizontal="centerContinuous"/>
    </xf>
    <xf numFmtId="44" fontId="0" fillId="0" borderId="0" xfId="0" applyNumberFormat="1"/>
    <xf numFmtId="181" fontId="0" fillId="0" borderId="0" xfId="0" applyNumberFormat="1"/>
    <xf numFmtId="183" fontId="0" fillId="0" borderId="0" xfId="0" applyNumberFormat="1"/>
    <xf numFmtId="19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CCION%20PROYECCIONES%20Y%20ECONOMETRIA\Producci&#243;n%20y%20Disposici&#243;n-Excel\prod%20y%20dispo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acum 12 meses"/>
      <sheetName val="julio"/>
      <sheetName val="agosto"/>
      <sheetName val="septiembre"/>
      <sheetName val="octubre"/>
      <sheetName val="noviembre"/>
      <sheetName val="diciembre"/>
      <sheetName val="enero"/>
      <sheetName val="febrero"/>
      <sheetName val="marzo"/>
      <sheetName val="abril"/>
      <sheetName val="mayo"/>
      <sheetName val="junio"/>
    </sheetNames>
    <sheetDataSet>
      <sheetData sheetId="0"/>
      <sheetData sheetId="1"/>
      <sheetData sheetId="2">
        <row r="13">
          <cell r="E13">
            <v>1103435140.9913161</v>
          </cell>
        </row>
        <row r="17">
          <cell r="E17">
            <v>159647158.75008681</v>
          </cell>
        </row>
        <row r="19">
          <cell r="E19">
            <v>1412658633.5702167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189C-F473-48F7-A67C-FBA5EAA773A1}">
  <dimension ref="A2:AA388"/>
  <sheetViews>
    <sheetView showGridLines="0" workbookViewId="0">
      <pane xSplit="2" ySplit="3" topLeftCell="J4" activePane="bottomRight" state="frozen"/>
      <selection pane="topRight" activeCell="C1" sqref="C1"/>
      <selection pane="bottomLeft" activeCell="A4" sqref="A4"/>
      <selection pane="bottomRight" activeCell="P12" sqref="P12"/>
    </sheetView>
  </sheetViews>
  <sheetFormatPr defaultRowHeight="15" x14ac:dyDescent="0.25"/>
  <cols>
    <col min="1" max="1" width="15.81640625" style="1" customWidth="1"/>
    <col min="2" max="2" width="8.81640625" style="1" bestFit="1" customWidth="1"/>
    <col min="3" max="15" width="15.36328125" style="1" customWidth="1"/>
    <col min="16" max="17" width="16.08984375" style="1" bestFit="1" customWidth="1"/>
    <col min="18" max="19" width="15.36328125" style="1" customWidth="1"/>
    <col min="20" max="20" width="13.54296875" style="1" bestFit="1" customWidth="1"/>
    <col min="21" max="23" width="8.7265625" style="1"/>
    <col min="24" max="24" width="14.453125" style="1" bestFit="1" customWidth="1"/>
    <col min="25" max="25" width="12" style="1" bestFit="1" customWidth="1"/>
    <col min="26" max="26" width="16.36328125" style="1" bestFit="1" customWidth="1"/>
    <col min="27" max="27" width="12.1796875" style="1" bestFit="1" customWidth="1"/>
    <col min="28" max="16384" width="8.7265625" style="1"/>
  </cols>
  <sheetData>
    <row r="2" spans="2:27" x14ac:dyDescent="0.25">
      <c r="B2" s="4"/>
      <c r="C2" s="5" t="s">
        <v>8</v>
      </c>
      <c r="D2" s="5"/>
      <c r="E2" s="5"/>
      <c r="F2" s="5"/>
      <c r="G2" s="5"/>
      <c r="H2" s="5"/>
      <c r="I2" s="5"/>
      <c r="J2" s="5"/>
      <c r="K2" s="12"/>
      <c r="L2" s="45" t="s">
        <v>9</v>
      </c>
      <c r="M2" s="24"/>
      <c r="N2" s="24"/>
      <c r="O2" s="24"/>
      <c r="P2" s="24"/>
      <c r="Q2" s="24"/>
      <c r="R2" s="24"/>
      <c r="S2" s="46"/>
      <c r="T2" s="18" t="s">
        <v>35</v>
      </c>
      <c r="U2" s="5"/>
      <c r="V2" s="5"/>
      <c r="W2" s="5"/>
      <c r="X2" s="5"/>
      <c r="Y2" s="5"/>
      <c r="Z2" s="5"/>
      <c r="AA2" s="5"/>
    </row>
    <row r="3" spans="2:27" ht="30.6" thickBot="1" x14ac:dyDescent="0.3">
      <c r="B3" s="6"/>
      <c r="C3" s="7" t="s">
        <v>0</v>
      </c>
      <c r="D3" s="7" t="s">
        <v>1</v>
      </c>
      <c r="E3" s="7" t="s">
        <v>23</v>
      </c>
      <c r="F3" s="7" t="s">
        <v>2</v>
      </c>
      <c r="G3" s="7" t="s">
        <v>3</v>
      </c>
      <c r="H3" s="7" t="s">
        <v>7</v>
      </c>
      <c r="I3" s="7" t="s">
        <v>6</v>
      </c>
      <c r="J3" s="7" t="s">
        <v>5</v>
      </c>
      <c r="K3" s="13" t="s">
        <v>4</v>
      </c>
      <c r="L3" s="47" t="s">
        <v>1</v>
      </c>
      <c r="M3" s="25" t="s">
        <v>23</v>
      </c>
      <c r="N3" s="25" t="s">
        <v>2</v>
      </c>
      <c r="O3" s="25" t="s">
        <v>3</v>
      </c>
      <c r="P3" s="25" t="s">
        <v>7</v>
      </c>
      <c r="Q3" s="25" t="s">
        <v>6</v>
      </c>
      <c r="R3" s="25" t="s">
        <v>5</v>
      </c>
      <c r="S3" s="48" t="s">
        <v>4</v>
      </c>
      <c r="T3" s="50" t="s">
        <v>1</v>
      </c>
      <c r="U3" s="6" t="s">
        <v>23</v>
      </c>
      <c r="V3" s="6" t="s">
        <v>2</v>
      </c>
      <c r="W3" s="6" t="s">
        <v>3</v>
      </c>
      <c r="X3" s="6" t="s">
        <v>7</v>
      </c>
      <c r="Y3" s="6" t="s">
        <v>6</v>
      </c>
      <c r="Z3" s="6" t="s">
        <v>5</v>
      </c>
      <c r="AA3" s="6" t="s">
        <v>4</v>
      </c>
    </row>
    <row r="4" spans="2:27" x14ac:dyDescent="0.25">
      <c r="B4" s="2">
        <v>39630</v>
      </c>
      <c r="C4" s="3">
        <v>2046560640</v>
      </c>
      <c r="D4" s="3">
        <v>1977426032</v>
      </c>
      <c r="E4" s="3">
        <v>0</v>
      </c>
      <c r="F4" s="3">
        <v>2854460</v>
      </c>
      <c r="G4" s="3">
        <v>2674786</v>
      </c>
      <c r="H4" s="3">
        <v>814664378</v>
      </c>
      <c r="I4" s="3">
        <v>417404116</v>
      </c>
      <c r="J4" s="3">
        <v>437411102</v>
      </c>
      <c r="K4" s="14">
        <v>20378</v>
      </c>
      <c r="L4" s="49"/>
      <c r="M4" s="29"/>
      <c r="N4" s="29"/>
      <c r="O4" s="29"/>
      <c r="P4" s="29"/>
      <c r="Q4" s="29"/>
      <c r="R4" s="29"/>
      <c r="S4" s="40"/>
      <c r="T4" s="3"/>
      <c r="U4" s="3"/>
      <c r="V4" s="3"/>
    </row>
    <row r="5" spans="2:27" x14ac:dyDescent="0.25">
      <c r="B5" s="2">
        <v>39661</v>
      </c>
      <c r="C5" s="3">
        <v>2109229928</v>
      </c>
      <c r="D5" s="3">
        <v>2033766894</v>
      </c>
      <c r="E5" s="3">
        <v>0</v>
      </c>
      <c r="F5" s="3">
        <v>4085050</v>
      </c>
      <c r="G5" s="3">
        <v>2609797</v>
      </c>
      <c r="H5" s="3">
        <v>830150870</v>
      </c>
      <c r="I5" s="3">
        <v>429581815</v>
      </c>
      <c r="J5" s="3">
        <v>419779039</v>
      </c>
      <c r="K5" s="14">
        <v>22263</v>
      </c>
      <c r="L5" s="49"/>
      <c r="M5" s="29"/>
      <c r="N5" s="29"/>
      <c r="O5" s="29"/>
      <c r="P5" s="29"/>
      <c r="Q5" s="29"/>
      <c r="R5" s="29"/>
      <c r="S5" s="40"/>
      <c r="T5" s="3"/>
      <c r="U5" s="3"/>
      <c r="V5" s="3"/>
    </row>
    <row r="6" spans="2:27" x14ac:dyDescent="0.25">
      <c r="B6" s="2">
        <v>39692</v>
      </c>
      <c r="C6" s="3">
        <v>1956665044</v>
      </c>
      <c r="D6" s="3">
        <v>1883038190</v>
      </c>
      <c r="E6" s="3">
        <v>0</v>
      </c>
      <c r="F6" s="3">
        <v>1161896</v>
      </c>
      <c r="G6" s="3">
        <v>2305566</v>
      </c>
      <c r="H6" s="3">
        <v>807049367</v>
      </c>
      <c r="I6" s="3">
        <v>421338738</v>
      </c>
      <c r="J6" s="3">
        <v>416351497</v>
      </c>
      <c r="K6" s="14">
        <v>20568</v>
      </c>
      <c r="L6" s="49"/>
      <c r="M6" s="29"/>
      <c r="N6" s="29"/>
      <c r="O6" s="29"/>
      <c r="P6" s="29"/>
      <c r="Q6" s="29"/>
      <c r="R6" s="29"/>
      <c r="S6" s="40"/>
      <c r="T6" s="3"/>
      <c r="U6" s="3"/>
      <c r="V6" s="3"/>
    </row>
    <row r="7" spans="2:27" x14ac:dyDescent="0.25">
      <c r="B7" s="2">
        <v>39722</v>
      </c>
      <c r="C7" s="3">
        <v>2016723516</v>
      </c>
      <c r="D7" s="3">
        <v>1941646421</v>
      </c>
      <c r="E7" s="3">
        <v>0</v>
      </c>
      <c r="F7" s="3">
        <v>3673281</v>
      </c>
      <c r="G7" s="3">
        <v>2400293</v>
      </c>
      <c r="H7" s="3">
        <v>803655270</v>
      </c>
      <c r="I7" s="3">
        <v>419704958</v>
      </c>
      <c r="J7" s="3">
        <v>422495767</v>
      </c>
      <c r="K7" s="14">
        <v>21056</v>
      </c>
      <c r="L7" s="49"/>
      <c r="M7" s="29"/>
      <c r="N7" s="29"/>
      <c r="O7" s="29"/>
      <c r="P7" s="29"/>
      <c r="Q7" s="29"/>
      <c r="R7" s="29"/>
      <c r="S7" s="40"/>
      <c r="T7" s="3"/>
      <c r="U7" s="3"/>
      <c r="V7" s="3"/>
    </row>
    <row r="8" spans="2:27" x14ac:dyDescent="0.25">
      <c r="B8" s="2">
        <v>39753</v>
      </c>
      <c r="C8" s="3">
        <v>1849536960</v>
      </c>
      <c r="D8" s="3">
        <v>1782061508</v>
      </c>
      <c r="E8" s="3">
        <v>0</v>
      </c>
      <c r="F8" s="3">
        <v>1958661</v>
      </c>
      <c r="G8" s="3">
        <v>1940559</v>
      </c>
      <c r="H8" s="3">
        <v>756074399</v>
      </c>
      <c r="I8" s="3">
        <v>401778561</v>
      </c>
      <c r="J8" s="3">
        <v>401274727</v>
      </c>
      <c r="K8" s="14">
        <v>18228</v>
      </c>
      <c r="L8" s="49"/>
      <c r="M8" s="29"/>
      <c r="N8" s="29"/>
      <c r="O8" s="29"/>
      <c r="P8" s="29"/>
      <c r="Q8" s="29"/>
      <c r="R8" s="29"/>
      <c r="S8" s="40"/>
      <c r="T8" s="3"/>
      <c r="U8" s="3"/>
      <c r="V8" s="3"/>
    </row>
    <row r="9" spans="2:27" x14ac:dyDescent="0.25">
      <c r="B9" s="2">
        <v>39783</v>
      </c>
      <c r="C9" s="3">
        <v>1818314300</v>
      </c>
      <c r="D9" s="3">
        <v>1752482236</v>
      </c>
      <c r="E9" s="3">
        <v>0</v>
      </c>
      <c r="F9" s="3">
        <v>3227234</v>
      </c>
      <c r="G9" s="3">
        <v>2196388</v>
      </c>
      <c r="H9" s="3">
        <v>742815446</v>
      </c>
      <c r="I9" s="3">
        <v>398926708</v>
      </c>
      <c r="J9" s="3">
        <v>408430972</v>
      </c>
      <c r="K9" s="14">
        <v>845184</v>
      </c>
      <c r="L9" s="49"/>
      <c r="M9" s="29"/>
      <c r="N9" s="29"/>
      <c r="O9" s="29"/>
      <c r="P9" s="29"/>
      <c r="Q9" s="29"/>
      <c r="R9" s="29"/>
      <c r="S9" s="40"/>
      <c r="T9" s="3"/>
      <c r="U9" s="3"/>
      <c r="V9" s="3"/>
    </row>
    <row r="10" spans="2:27" x14ac:dyDescent="0.25">
      <c r="B10" s="2">
        <v>39814</v>
      </c>
      <c r="C10" s="3">
        <v>1791939703</v>
      </c>
      <c r="D10" s="3">
        <v>1721302363</v>
      </c>
      <c r="E10" s="3">
        <v>0</v>
      </c>
      <c r="F10" s="3">
        <v>1046891</v>
      </c>
      <c r="G10" s="3">
        <v>2072006</v>
      </c>
      <c r="H10" s="3">
        <v>710595275</v>
      </c>
      <c r="I10" s="3">
        <v>372626392</v>
      </c>
      <c r="J10" s="3">
        <v>359560970</v>
      </c>
      <c r="K10" s="14">
        <v>336542</v>
      </c>
      <c r="L10" s="49"/>
      <c r="M10" s="29"/>
      <c r="N10" s="29"/>
      <c r="O10" s="29"/>
      <c r="P10" s="29"/>
      <c r="Q10" s="29"/>
      <c r="R10" s="29"/>
      <c r="S10" s="40"/>
      <c r="T10" s="3"/>
      <c r="U10" s="3"/>
      <c r="V10" s="3"/>
    </row>
    <row r="11" spans="2:27" x14ac:dyDescent="0.25">
      <c r="B11" s="2">
        <v>39845</v>
      </c>
      <c r="C11" s="3">
        <v>1629002098</v>
      </c>
      <c r="D11" s="3">
        <v>1557587036</v>
      </c>
      <c r="E11" s="3">
        <v>0</v>
      </c>
      <c r="F11" s="3">
        <v>2885944</v>
      </c>
      <c r="G11" s="3">
        <v>2195459</v>
      </c>
      <c r="H11" s="3">
        <v>701431490</v>
      </c>
      <c r="I11" s="3">
        <v>375776447</v>
      </c>
      <c r="J11" s="3">
        <v>379670989</v>
      </c>
      <c r="K11" s="14">
        <v>31030</v>
      </c>
      <c r="L11" s="49"/>
      <c r="M11" s="29"/>
      <c r="N11" s="29"/>
      <c r="O11" s="29"/>
      <c r="P11" s="29"/>
      <c r="Q11" s="29"/>
      <c r="R11" s="29"/>
      <c r="S11" s="40"/>
      <c r="T11" s="3"/>
      <c r="U11" s="3"/>
      <c r="V11" s="3"/>
    </row>
    <row r="12" spans="2:27" x14ac:dyDescent="0.25">
      <c r="B12" s="2">
        <v>39873</v>
      </c>
      <c r="C12" s="3">
        <v>1760216992</v>
      </c>
      <c r="D12" s="3">
        <v>1686435433</v>
      </c>
      <c r="E12" s="3">
        <v>0</v>
      </c>
      <c r="F12" s="3">
        <v>1396420</v>
      </c>
      <c r="G12" s="3">
        <v>2111961</v>
      </c>
      <c r="H12" s="3">
        <v>667645716</v>
      </c>
      <c r="I12" s="3">
        <v>374638938</v>
      </c>
      <c r="J12" s="3">
        <v>368307669</v>
      </c>
      <c r="K12" s="14">
        <v>214517</v>
      </c>
      <c r="L12" s="49"/>
      <c r="M12" s="29"/>
      <c r="N12" s="29"/>
      <c r="O12" s="29"/>
      <c r="P12" s="29"/>
      <c r="Q12" s="29"/>
      <c r="R12" s="29"/>
      <c r="S12" s="40"/>
      <c r="T12" s="3"/>
      <c r="U12" s="3"/>
      <c r="V12" s="3"/>
    </row>
    <row r="13" spans="2:27" x14ac:dyDescent="0.25">
      <c r="B13" s="2">
        <v>39904</v>
      </c>
      <c r="C13" s="3">
        <v>1814290292</v>
      </c>
      <c r="D13" s="3">
        <v>1736829881</v>
      </c>
      <c r="E13" s="3">
        <v>0</v>
      </c>
      <c r="F13" s="3">
        <v>2797476</v>
      </c>
      <c r="G13" s="3">
        <v>2113563</v>
      </c>
      <c r="H13" s="3">
        <v>739403563</v>
      </c>
      <c r="I13" s="3">
        <v>383925787</v>
      </c>
      <c r="J13" s="3">
        <v>383028727</v>
      </c>
      <c r="K13" s="14">
        <v>-191942</v>
      </c>
      <c r="L13" s="49"/>
      <c r="M13" s="29"/>
      <c r="N13" s="29"/>
      <c r="O13" s="29"/>
      <c r="P13" s="29"/>
      <c r="Q13" s="29"/>
      <c r="R13" s="29"/>
      <c r="S13" s="40"/>
      <c r="T13" s="3"/>
      <c r="U13" s="3"/>
      <c r="V13" s="3"/>
    </row>
    <row r="14" spans="2:27" x14ac:dyDescent="0.25">
      <c r="B14" s="2">
        <v>39934</v>
      </c>
      <c r="C14" s="3">
        <v>1897357860</v>
      </c>
      <c r="D14" s="3">
        <v>1816875159</v>
      </c>
      <c r="E14" s="3">
        <v>0</v>
      </c>
      <c r="F14" s="3">
        <v>1435124</v>
      </c>
      <c r="G14" s="3">
        <v>2243470</v>
      </c>
      <c r="H14" s="3">
        <v>706794401</v>
      </c>
      <c r="I14" s="3">
        <v>374812261</v>
      </c>
      <c r="J14" s="3">
        <v>370061079</v>
      </c>
      <c r="K14" s="14">
        <v>21230</v>
      </c>
      <c r="L14" s="49"/>
      <c r="M14" s="29"/>
      <c r="N14" s="29"/>
      <c r="O14" s="29"/>
      <c r="P14" s="29"/>
      <c r="Q14" s="29"/>
      <c r="R14" s="29"/>
      <c r="S14" s="40"/>
      <c r="T14" s="3"/>
      <c r="U14" s="3"/>
      <c r="V14" s="3"/>
    </row>
    <row r="15" spans="2:27" x14ac:dyDescent="0.25">
      <c r="B15" s="2">
        <v>39965</v>
      </c>
      <c r="C15" s="3">
        <v>1961090188</v>
      </c>
      <c r="D15" s="3">
        <v>1873739492</v>
      </c>
      <c r="E15" s="3">
        <v>0</v>
      </c>
      <c r="F15" s="3">
        <v>3056313</v>
      </c>
      <c r="G15" s="3">
        <v>2279473</v>
      </c>
      <c r="H15" s="3">
        <v>774109748</v>
      </c>
      <c r="I15" s="3">
        <v>399053754</v>
      </c>
      <c r="J15" s="3">
        <v>387507754</v>
      </c>
      <c r="K15" s="14">
        <v>65733</v>
      </c>
      <c r="L15" s="49"/>
      <c r="M15" s="29"/>
      <c r="N15" s="29"/>
      <c r="O15" s="29"/>
      <c r="P15" s="29"/>
      <c r="Q15" s="29"/>
      <c r="R15" s="29"/>
      <c r="S15" s="40"/>
      <c r="T15" s="3"/>
      <c r="U15" s="3"/>
      <c r="V15" s="3"/>
    </row>
    <row r="16" spans="2:27" x14ac:dyDescent="0.25">
      <c r="B16" s="2">
        <v>39995</v>
      </c>
      <c r="C16" s="3">
        <v>2075271792</v>
      </c>
      <c r="D16" s="3">
        <v>1992543256</v>
      </c>
      <c r="E16" s="3">
        <v>0</v>
      </c>
      <c r="F16" s="3">
        <v>1528063</v>
      </c>
      <c r="G16" s="3">
        <v>2485842</v>
      </c>
      <c r="H16" s="3">
        <v>815284452</v>
      </c>
      <c r="I16" s="3">
        <v>405759692</v>
      </c>
      <c r="J16" s="3">
        <v>392260037</v>
      </c>
      <c r="K16" s="14">
        <v>23217</v>
      </c>
      <c r="L16" s="49">
        <f>SUM(D5:D16)</f>
        <v>21778307869</v>
      </c>
      <c r="M16" s="29">
        <f>SUM(E5:E16)</f>
        <v>0</v>
      </c>
      <c r="N16" s="29">
        <f t="shared" ref="N16:S16" si="0">SUM(F5:F16)</f>
        <v>28252353</v>
      </c>
      <c r="O16" s="29">
        <f t="shared" si="0"/>
        <v>26954377</v>
      </c>
      <c r="P16" s="29">
        <f t="shared" si="0"/>
        <v>9055009997</v>
      </c>
      <c r="Q16" s="29">
        <f t="shared" si="0"/>
        <v>4757924051</v>
      </c>
      <c r="R16" s="29">
        <f t="shared" si="0"/>
        <v>4708729227</v>
      </c>
      <c r="S16" s="40">
        <f t="shared" si="0"/>
        <v>1427626</v>
      </c>
      <c r="T16" s="3">
        <f>SUM(D15:D16)</f>
        <v>3866282748</v>
      </c>
      <c r="U16" s="3">
        <f t="shared" ref="U16:AA31" si="1">SUM(E15:E16)</f>
        <v>0</v>
      </c>
      <c r="V16" s="3">
        <f t="shared" si="1"/>
        <v>4584376</v>
      </c>
      <c r="W16" s="3">
        <f t="shared" si="1"/>
        <v>4765315</v>
      </c>
      <c r="X16" s="3">
        <f t="shared" si="1"/>
        <v>1589394200</v>
      </c>
      <c r="Y16" s="3">
        <f t="shared" si="1"/>
        <v>804813446</v>
      </c>
      <c r="Z16" s="3">
        <f t="shared" si="1"/>
        <v>779767791</v>
      </c>
      <c r="AA16" s="3">
        <f t="shared" si="1"/>
        <v>88950</v>
      </c>
    </row>
    <row r="17" spans="2:27" x14ac:dyDescent="0.25">
      <c r="B17" s="2">
        <v>40026</v>
      </c>
      <c r="C17" s="3">
        <v>2097726982</v>
      </c>
      <c r="D17" s="3">
        <v>2018818431</v>
      </c>
      <c r="E17" s="3">
        <v>0</v>
      </c>
      <c r="F17" s="3">
        <v>2906523</v>
      </c>
      <c r="G17" s="3">
        <v>2489693</v>
      </c>
      <c r="H17" s="3">
        <v>857757131</v>
      </c>
      <c r="I17" s="3">
        <v>411234319</v>
      </c>
      <c r="J17" s="3">
        <v>388003100</v>
      </c>
      <c r="K17" s="14">
        <v>48856</v>
      </c>
      <c r="L17" s="49">
        <f t="shared" ref="L17:L39" si="2">SUM(D6:D17)</f>
        <v>21763359406</v>
      </c>
      <c r="M17" s="29">
        <f t="shared" ref="M17:M80" si="3">SUM(E6:E17)</f>
        <v>0</v>
      </c>
      <c r="N17" s="29">
        <f t="shared" ref="N17:N80" si="4">SUM(F6:F17)</f>
        <v>27073826</v>
      </c>
      <c r="O17" s="29">
        <f t="shared" ref="O17:O80" si="5">SUM(G6:G17)</f>
        <v>26834273</v>
      </c>
      <c r="P17" s="29">
        <f t="shared" ref="P17:P80" si="6">SUM(H6:H17)</f>
        <v>9082616258</v>
      </c>
      <c r="Q17" s="29">
        <f t="shared" ref="Q17:Q80" si="7">SUM(I6:I17)</f>
        <v>4739576555</v>
      </c>
      <c r="R17" s="29">
        <f t="shared" ref="R17:R80" si="8">SUM(J6:J17)</f>
        <v>4676953288</v>
      </c>
      <c r="S17" s="40">
        <f t="shared" ref="S17:S80" si="9">SUM(K6:K17)</f>
        <v>1454219</v>
      </c>
      <c r="T17" s="3">
        <f t="shared" ref="T17:T80" si="10">SUM(D16:D17)</f>
        <v>4011361687</v>
      </c>
      <c r="U17" s="3">
        <f t="shared" si="1"/>
        <v>0</v>
      </c>
      <c r="V17" s="3">
        <f t="shared" si="1"/>
        <v>4434586</v>
      </c>
      <c r="W17" s="3">
        <f t="shared" si="1"/>
        <v>4975535</v>
      </c>
      <c r="X17" s="3">
        <f t="shared" si="1"/>
        <v>1673041583</v>
      </c>
      <c r="Y17" s="3">
        <f t="shared" si="1"/>
        <v>816994011</v>
      </c>
      <c r="Z17" s="3">
        <f t="shared" si="1"/>
        <v>780263137</v>
      </c>
      <c r="AA17" s="3">
        <f t="shared" si="1"/>
        <v>72073</v>
      </c>
    </row>
    <row r="18" spans="2:27" x14ac:dyDescent="0.25">
      <c r="B18" s="2">
        <v>40057</v>
      </c>
      <c r="C18" s="3">
        <v>2021037638</v>
      </c>
      <c r="D18" s="3">
        <v>1939580847</v>
      </c>
      <c r="E18" s="3">
        <v>0</v>
      </c>
      <c r="F18" s="3">
        <v>1664861</v>
      </c>
      <c r="G18" s="3">
        <v>2476541</v>
      </c>
      <c r="H18" s="3">
        <v>848370482</v>
      </c>
      <c r="I18" s="3">
        <v>417153190</v>
      </c>
      <c r="J18" s="3">
        <v>402245304</v>
      </c>
      <c r="K18" s="14">
        <v>20334</v>
      </c>
      <c r="L18" s="49">
        <f t="shared" si="2"/>
        <v>21819902063</v>
      </c>
      <c r="M18" s="29">
        <f t="shared" si="3"/>
        <v>0</v>
      </c>
      <c r="N18" s="29">
        <f t="shared" si="4"/>
        <v>27576791</v>
      </c>
      <c r="O18" s="29">
        <f t="shared" si="5"/>
        <v>27005248</v>
      </c>
      <c r="P18" s="29">
        <f t="shared" si="6"/>
        <v>9123937373</v>
      </c>
      <c r="Q18" s="29">
        <f t="shared" si="7"/>
        <v>4735391007</v>
      </c>
      <c r="R18" s="29">
        <f t="shared" si="8"/>
        <v>4662847095</v>
      </c>
      <c r="S18" s="40">
        <f t="shared" si="9"/>
        <v>1453985</v>
      </c>
      <c r="T18" s="3">
        <f t="shared" si="10"/>
        <v>3958399278</v>
      </c>
      <c r="U18" s="3">
        <f t="shared" si="1"/>
        <v>0</v>
      </c>
      <c r="V18" s="3">
        <f t="shared" si="1"/>
        <v>4571384</v>
      </c>
      <c r="W18" s="3">
        <f t="shared" si="1"/>
        <v>4966234</v>
      </c>
      <c r="X18" s="3">
        <f t="shared" si="1"/>
        <v>1706127613</v>
      </c>
      <c r="Y18" s="3">
        <f t="shared" si="1"/>
        <v>828387509</v>
      </c>
      <c r="Z18" s="3">
        <f t="shared" si="1"/>
        <v>790248404</v>
      </c>
      <c r="AA18" s="3">
        <f t="shared" si="1"/>
        <v>69190</v>
      </c>
    </row>
    <row r="19" spans="2:27" x14ac:dyDescent="0.25">
      <c r="B19" s="2">
        <v>40087</v>
      </c>
      <c r="C19" s="3">
        <v>2082767880</v>
      </c>
      <c r="D19" s="3">
        <v>1997918165</v>
      </c>
      <c r="E19" s="3">
        <v>0</v>
      </c>
      <c r="F19" s="3">
        <v>1701434</v>
      </c>
      <c r="G19" s="3">
        <v>2430414</v>
      </c>
      <c r="H19" s="3">
        <v>840867253</v>
      </c>
      <c r="I19" s="3">
        <v>415082633</v>
      </c>
      <c r="J19" s="3">
        <v>389111479</v>
      </c>
      <c r="K19" s="14">
        <v>33458</v>
      </c>
      <c r="L19" s="49">
        <f t="shared" si="2"/>
        <v>21876173807</v>
      </c>
      <c r="M19" s="29">
        <f t="shared" si="3"/>
        <v>0</v>
      </c>
      <c r="N19" s="29">
        <f t="shared" si="4"/>
        <v>25604944</v>
      </c>
      <c r="O19" s="29">
        <f t="shared" si="5"/>
        <v>27035369</v>
      </c>
      <c r="P19" s="29">
        <f t="shared" si="6"/>
        <v>9161149356</v>
      </c>
      <c r="Q19" s="29">
        <f t="shared" si="7"/>
        <v>4730768682</v>
      </c>
      <c r="R19" s="29">
        <f t="shared" si="8"/>
        <v>4629462807</v>
      </c>
      <c r="S19" s="40">
        <f t="shared" si="9"/>
        <v>1466387</v>
      </c>
      <c r="T19" s="3">
        <f t="shared" si="10"/>
        <v>3937499012</v>
      </c>
      <c r="U19" s="3">
        <f t="shared" si="1"/>
        <v>0</v>
      </c>
      <c r="V19" s="3">
        <f t="shared" si="1"/>
        <v>3366295</v>
      </c>
      <c r="W19" s="3">
        <f t="shared" si="1"/>
        <v>4906955</v>
      </c>
      <c r="X19" s="3">
        <f t="shared" si="1"/>
        <v>1689237735</v>
      </c>
      <c r="Y19" s="3">
        <f t="shared" si="1"/>
        <v>832235823</v>
      </c>
      <c r="Z19" s="3">
        <f t="shared" si="1"/>
        <v>791356783</v>
      </c>
      <c r="AA19" s="3">
        <f t="shared" si="1"/>
        <v>53792</v>
      </c>
    </row>
    <row r="20" spans="2:27" x14ac:dyDescent="0.25">
      <c r="B20" s="2">
        <v>40118</v>
      </c>
      <c r="C20" s="3">
        <v>1907541632</v>
      </c>
      <c r="D20" s="3">
        <v>1819397359</v>
      </c>
      <c r="E20" s="3">
        <v>0</v>
      </c>
      <c r="F20" s="3">
        <v>1677919</v>
      </c>
      <c r="G20" s="3">
        <v>2463461</v>
      </c>
      <c r="H20" s="3">
        <v>828558166</v>
      </c>
      <c r="I20" s="3">
        <v>418994724</v>
      </c>
      <c r="J20" s="3">
        <v>391216421</v>
      </c>
      <c r="K20" s="14">
        <v>20206</v>
      </c>
      <c r="L20" s="49">
        <f t="shared" si="2"/>
        <v>21913509658</v>
      </c>
      <c r="M20" s="29">
        <f t="shared" si="3"/>
        <v>0</v>
      </c>
      <c r="N20" s="29">
        <f t="shared" si="4"/>
        <v>25324202</v>
      </c>
      <c r="O20" s="29">
        <f t="shared" si="5"/>
        <v>27558271</v>
      </c>
      <c r="P20" s="29">
        <f t="shared" si="6"/>
        <v>9233633123</v>
      </c>
      <c r="Q20" s="29">
        <f t="shared" si="7"/>
        <v>4747984845</v>
      </c>
      <c r="R20" s="29">
        <f t="shared" si="8"/>
        <v>4619404501</v>
      </c>
      <c r="S20" s="40">
        <f t="shared" si="9"/>
        <v>1468365</v>
      </c>
      <c r="T20" s="3">
        <f t="shared" si="10"/>
        <v>3817315524</v>
      </c>
      <c r="U20" s="3">
        <f t="shared" si="1"/>
        <v>0</v>
      </c>
      <c r="V20" s="3">
        <f t="shared" si="1"/>
        <v>3379353</v>
      </c>
      <c r="W20" s="3">
        <f t="shared" si="1"/>
        <v>4893875</v>
      </c>
      <c r="X20" s="3">
        <f t="shared" si="1"/>
        <v>1669425419</v>
      </c>
      <c r="Y20" s="3">
        <f t="shared" si="1"/>
        <v>834077357</v>
      </c>
      <c r="Z20" s="3">
        <f t="shared" si="1"/>
        <v>780327900</v>
      </c>
      <c r="AA20" s="3">
        <f t="shared" si="1"/>
        <v>53664</v>
      </c>
    </row>
    <row r="21" spans="2:27" x14ac:dyDescent="0.25">
      <c r="B21" s="2">
        <v>40148</v>
      </c>
      <c r="C21" s="3">
        <v>1950344333</v>
      </c>
      <c r="D21" s="3">
        <v>1861346996</v>
      </c>
      <c r="E21" s="3">
        <v>0</v>
      </c>
      <c r="F21" s="3">
        <v>1613456</v>
      </c>
      <c r="G21" s="3">
        <v>2440136</v>
      </c>
      <c r="H21" s="3">
        <v>805518784</v>
      </c>
      <c r="I21" s="3">
        <v>410465958</v>
      </c>
      <c r="J21" s="3">
        <v>381144732</v>
      </c>
      <c r="K21" s="14">
        <v>20206</v>
      </c>
      <c r="L21" s="49">
        <f t="shared" si="2"/>
        <v>22022374418</v>
      </c>
      <c r="M21" s="29">
        <f t="shared" si="3"/>
        <v>0</v>
      </c>
      <c r="N21" s="29">
        <f t="shared" si="4"/>
        <v>23710424</v>
      </c>
      <c r="O21" s="29">
        <f t="shared" si="5"/>
        <v>27802019</v>
      </c>
      <c r="P21" s="29">
        <f t="shared" si="6"/>
        <v>9296336461</v>
      </c>
      <c r="Q21" s="29">
        <f t="shared" si="7"/>
        <v>4759524095</v>
      </c>
      <c r="R21" s="29">
        <f t="shared" si="8"/>
        <v>4592118261</v>
      </c>
      <c r="S21" s="40">
        <f t="shared" si="9"/>
        <v>643387</v>
      </c>
      <c r="T21" s="3">
        <f t="shared" si="10"/>
        <v>3680744355</v>
      </c>
      <c r="U21" s="3">
        <f t="shared" si="1"/>
        <v>0</v>
      </c>
      <c r="V21" s="3">
        <f t="shared" si="1"/>
        <v>3291375</v>
      </c>
      <c r="W21" s="3">
        <f t="shared" si="1"/>
        <v>4903597</v>
      </c>
      <c r="X21" s="3">
        <f t="shared" si="1"/>
        <v>1634076950</v>
      </c>
      <c r="Y21" s="3">
        <f t="shared" si="1"/>
        <v>829460682</v>
      </c>
      <c r="Z21" s="3">
        <f t="shared" si="1"/>
        <v>772361153</v>
      </c>
      <c r="AA21" s="3">
        <f t="shared" si="1"/>
        <v>40412</v>
      </c>
    </row>
    <row r="22" spans="2:27" x14ac:dyDescent="0.25">
      <c r="B22" s="2">
        <v>40179</v>
      </c>
      <c r="C22" s="3">
        <v>1817849367</v>
      </c>
      <c r="D22" s="3">
        <v>1732145918</v>
      </c>
      <c r="E22" s="3">
        <v>0</v>
      </c>
      <c r="F22" s="3">
        <v>1637082</v>
      </c>
      <c r="G22" s="3">
        <v>2022480</v>
      </c>
      <c r="H22" s="3">
        <v>776711943</v>
      </c>
      <c r="I22" s="3">
        <v>378365758</v>
      </c>
      <c r="J22" s="3">
        <v>348571633</v>
      </c>
      <c r="K22" s="14">
        <v>22856</v>
      </c>
      <c r="L22" s="49">
        <f t="shared" si="2"/>
        <v>22033217973</v>
      </c>
      <c r="M22" s="29">
        <f t="shared" si="3"/>
        <v>0</v>
      </c>
      <c r="N22" s="29">
        <f t="shared" si="4"/>
        <v>24300615</v>
      </c>
      <c r="O22" s="29">
        <f t="shared" si="5"/>
        <v>27752493</v>
      </c>
      <c r="P22" s="29">
        <f t="shared" si="6"/>
        <v>9362453129</v>
      </c>
      <c r="Q22" s="29">
        <f t="shared" si="7"/>
        <v>4765263461</v>
      </c>
      <c r="R22" s="29">
        <f t="shared" si="8"/>
        <v>4581128924</v>
      </c>
      <c r="S22" s="40">
        <f t="shared" si="9"/>
        <v>329701</v>
      </c>
      <c r="T22" s="3">
        <f t="shared" si="10"/>
        <v>3593492914</v>
      </c>
      <c r="U22" s="3">
        <f t="shared" si="1"/>
        <v>0</v>
      </c>
      <c r="V22" s="3">
        <f t="shared" si="1"/>
        <v>3250538</v>
      </c>
      <c r="W22" s="3">
        <f t="shared" si="1"/>
        <v>4462616</v>
      </c>
      <c r="X22" s="3">
        <f t="shared" si="1"/>
        <v>1582230727</v>
      </c>
      <c r="Y22" s="3">
        <f t="shared" si="1"/>
        <v>788831716</v>
      </c>
      <c r="Z22" s="3">
        <f t="shared" si="1"/>
        <v>729716365</v>
      </c>
      <c r="AA22" s="3">
        <f t="shared" si="1"/>
        <v>43062</v>
      </c>
    </row>
    <row r="23" spans="2:27" x14ac:dyDescent="0.25">
      <c r="B23" s="2">
        <v>40210</v>
      </c>
      <c r="C23" s="3">
        <v>1738340302</v>
      </c>
      <c r="D23" s="3">
        <v>1659859314</v>
      </c>
      <c r="E23" s="3">
        <v>0</v>
      </c>
      <c r="F23" s="3">
        <v>1454356</v>
      </c>
      <c r="G23" s="3">
        <v>2317281</v>
      </c>
      <c r="H23" s="3">
        <v>733645431</v>
      </c>
      <c r="I23" s="3">
        <v>377377166</v>
      </c>
      <c r="J23" s="3">
        <v>362146285</v>
      </c>
      <c r="K23" s="14">
        <v>444277</v>
      </c>
      <c r="L23" s="49">
        <f t="shared" si="2"/>
        <v>22135490251</v>
      </c>
      <c r="M23" s="29">
        <f t="shared" si="3"/>
        <v>0</v>
      </c>
      <c r="N23" s="29">
        <f t="shared" si="4"/>
        <v>22869027</v>
      </c>
      <c r="O23" s="29">
        <f t="shared" si="5"/>
        <v>27874315</v>
      </c>
      <c r="P23" s="29">
        <f t="shared" si="6"/>
        <v>9394667070</v>
      </c>
      <c r="Q23" s="29">
        <f t="shared" si="7"/>
        <v>4766864180</v>
      </c>
      <c r="R23" s="29">
        <f t="shared" si="8"/>
        <v>4563604220</v>
      </c>
      <c r="S23" s="40">
        <f t="shared" si="9"/>
        <v>742948</v>
      </c>
      <c r="T23" s="3">
        <f t="shared" si="10"/>
        <v>3392005232</v>
      </c>
      <c r="U23" s="3">
        <f t="shared" si="1"/>
        <v>0</v>
      </c>
      <c r="V23" s="3">
        <f t="shared" si="1"/>
        <v>3091438</v>
      </c>
      <c r="W23" s="3">
        <f t="shared" si="1"/>
        <v>4339761</v>
      </c>
      <c r="X23" s="3">
        <f t="shared" si="1"/>
        <v>1510357374</v>
      </c>
      <c r="Y23" s="3">
        <f t="shared" si="1"/>
        <v>755742924</v>
      </c>
      <c r="Z23" s="3">
        <f t="shared" si="1"/>
        <v>710717918</v>
      </c>
      <c r="AA23" s="3">
        <f t="shared" si="1"/>
        <v>467133</v>
      </c>
    </row>
    <row r="24" spans="2:27" x14ac:dyDescent="0.25">
      <c r="B24" s="2">
        <v>40238</v>
      </c>
      <c r="C24" s="3">
        <v>1993430032</v>
      </c>
      <c r="D24" s="3">
        <v>1900965630</v>
      </c>
      <c r="E24" s="3">
        <v>0</v>
      </c>
      <c r="F24" s="3">
        <v>1707684</v>
      </c>
      <c r="G24" s="3">
        <v>2420901</v>
      </c>
      <c r="H24" s="3">
        <v>783874188</v>
      </c>
      <c r="I24" s="3">
        <v>403058268</v>
      </c>
      <c r="J24" s="3">
        <v>378172763</v>
      </c>
      <c r="K24" s="14">
        <v>21326</v>
      </c>
      <c r="L24" s="49">
        <f t="shared" si="2"/>
        <v>22350020448</v>
      </c>
      <c r="M24" s="29">
        <f t="shared" si="3"/>
        <v>0</v>
      </c>
      <c r="N24" s="29">
        <f t="shared" si="4"/>
        <v>23180291</v>
      </c>
      <c r="O24" s="29">
        <f t="shared" si="5"/>
        <v>28183255</v>
      </c>
      <c r="P24" s="29">
        <f t="shared" si="6"/>
        <v>9510895542</v>
      </c>
      <c r="Q24" s="29">
        <f t="shared" si="7"/>
        <v>4795283510</v>
      </c>
      <c r="R24" s="29">
        <f t="shared" si="8"/>
        <v>4573469314</v>
      </c>
      <c r="S24" s="40">
        <f t="shared" si="9"/>
        <v>549757</v>
      </c>
      <c r="T24" s="3">
        <f t="shared" si="10"/>
        <v>3560824944</v>
      </c>
      <c r="U24" s="3">
        <f t="shared" si="1"/>
        <v>0</v>
      </c>
      <c r="V24" s="3">
        <f t="shared" si="1"/>
        <v>3162040</v>
      </c>
      <c r="W24" s="3">
        <f t="shared" si="1"/>
        <v>4738182</v>
      </c>
      <c r="X24" s="3">
        <f t="shared" si="1"/>
        <v>1517519619</v>
      </c>
      <c r="Y24" s="3">
        <f t="shared" si="1"/>
        <v>780435434</v>
      </c>
      <c r="Z24" s="3">
        <f t="shared" si="1"/>
        <v>740319048</v>
      </c>
      <c r="AA24" s="3">
        <f t="shared" si="1"/>
        <v>465603</v>
      </c>
    </row>
    <row r="25" spans="2:27" x14ac:dyDescent="0.25">
      <c r="B25" s="2">
        <v>40269</v>
      </c>
      <c r="C25" s="3">
        <v>1895828399</v>
      </c>
      <c r="D25" s="3">
        <v>1812949487</v>
      </c>
      <c r="E25" s="3">
        <v>0</v>
      </c>
      <c r="F25" s="3">
        <v>1564494</v>
      </c>
      <c r="G25" s="3">
        <v>1720957</v>
      </c>
      <c r="H25" s="3">
        <v>800822087</v>
      </c>
      <c r="I25" s="3">
        <v>401953940</v>
      </c>
      <c r="J25" s="3">
        <v>383015289</v>
      </c>
      <c r="K25" s="14">
        <v>26229</v>
      </c>
      <c r="L25" s="49">
        <f t="shared" si="2"/>
        <v>22426140054</v>
      </c>
      <c r="M25" s="29">
        <f t="shared" si="3"/>
        <v>0</v>
      </c>
      <c r="N25" s="29">
        <f t="shared" si="4"/>
        <v>21947309</v>
      </c>
      <c r="O25" s="29">
        <f t="shared" si="5"/>
        <v>27790649</v>
      </c>
      <c r="P25" s="29">
        <f t="shared" si="6"/>
        <v>9572314066</v>
      </c>
      <c r="Q25" s="29">
        <f t="shared" si="7"/>
        <v>4813311663</v>
      </c>
      <c r="R25" s="29">
        <f t="shared" si="8"/>
        <v>4573455876</v>
      </c>
      <c r="S25" s="40">
        <f t="shared" si="9"/>
        <v>767928</v>
      </c>
      <c r="T25" s="3">
        <f t="shared" si="10"/>
        <v>3713915117</v>
      </c>
      <c r="U25" s="3">
        <f t="shared" si="1"/>
        <v>0</v>
      </c>
      <c r="V25" s="3">
        <f t="shared" si="1"/>
        <v>3272178</v>
      </c>
      <c r="W25" s="3">
        <f t="shared" si="1"/>
        <v>4141858</v>
      </c>
      <c r="X25" s="3">
        <f t="shared" si="1"/>
        <v>1584696275</v>
      </c>
      <c r="Y25" s="3">
        <f t="shared" si="1"/>
        <v>805012208</v>
      </c>
      <c r="Z25" s="3">
        <f t="shared" si="1"/>
        <v>761188052</v>
      </c>
      <c r="AA25" s="3">
        <f t="shared" si="1"/>
        <v>47555</v>
      </c>
    </row>
    <row r="26" spans="2:27" x14ac:dyDescent="0.25">
      <c r="B26" s="2">
        <v>40299</v>
      </c>
      <c r="C26" s="3">
        <v>2009106846</v>
      </c>
      <c r="D26" s="3">
        <v>1922542103</v>
      </c>
      <c r="E26" s="3">
        <v>0</v>
      </c>
      <c r="F26" s="3">
        <v>1724440</v>
      </c>
      <c r="G26" s="3">
        <v>2140985</v>
      </c>
      <c r="H26" s="3">
        <v>801325834</v>
      </c>
      <c r="I26" s="3">
        <v>400620759</v>
      </c>
      <c r="J26" s="3">
        <v>396444808</v>
      </c>
      <c r="K26" s="14">
        <v>197854</v>
      </c>
      <c r="L26" s="49">
        <f t="shared" si="2"/>
        <v>22531806998</v>
      </c>
      <c r="M26" s="29">
        <f t="shared" si="3"/>
        <v>0</v>
      </c>
      <c r="N26" s="29">
        <f t="shared" si="4"/>
        <v>22236625</v>
      </c>
      <c r="O26" s="29">
        <f t="shared" si="5"/>
        <v>27688164</v>
      </c>
      <c r="P26" s="29">
        <f t="shared" si="6"/>
        <v>9666845499</v>
      </c>
      <c r="Q26" s="29">
        <f t="shared" si="7"/>
        <v>4839120161</v>
      </c>
      <c r="R26" s="29">
        <f t="shared" si="8"/>
        <v>4599839605</v>
      </c>
      <c r="S26" s="40">
        <f t="shared" si="9"/>
        <v>944552</v>
      </c>
      <c r="T26" s="3">
        <f t="shared" si="10"/>
        <v>3735491590</v>
      </c>
      <c r="U26" s="3">
        <f t="shared" si="1"/>
        <v>0</v>
      </c>
      <c r="V26" s="3">
        <f t="shared" si="1"/>
        <v>3288934</v>
      </c>
      <c r="W26" s="3">
        <f t="shared" si="1"/>
        <v>3861942</v>
      </c>
      <c r="X26" s="3">
        <f t="shared" si="1"/>
        <v>1602147921</v>
      </c>
      <c r="Y26" s="3">
        <f t="shared" si="1"/>
        <v>802574699</v>
      </c>
      <c r="Z26" s="3">
        <f t="shared" si="1"/>
        <v>779460097</v>
      </c>
      <c r="AA26" s="3">
        <f t="shared" si="1"/>
        <v>224083</v>
      </c>
    </row>
    <row r="27" spans="2:27" x14ac:dyDescent="0.25">
      <c r="B27" s="2">
        <v>40330</v>
      </c>
      <c r="C27" s="3">
        <v>1990255960</v>
      </c>
      <c r="D27" s="3">
        <v>1903491228</v>
      </c>
      <c r="E27" s="3">
        <v>0</v>
      </c>
      <c r="F27" s="3">
        <v>1631082</v>
      </c>
      <c r="G27" s="3">
        <v>2186479</v>
      </c>
      <c r="H27" s="3">
        <v>864081547</v>
      </c>
      <c r="I27" s="3">
        <v>402815187</v>
      </c>
      <c r="J27" s="3">
        <v>390676949</v>
      </c>
      <c r="K27" s="14">
        <v>20934</v>
      </c>
      <c r="L27" s="49">
        <f t="shared" si="2"/>
        <v>22561558734</v>
      </c>
      <c r="M27" s="29">
        <f t="shared" si="3"/>
        <v>0</v>
      </c>
      <c r="N27" s="29">
        <f t="shared" si="4"/>
        <v>20811394</v>
      </c>
      <c r="O27" s="29">
        <f t="shared" si="5"/>
        <v>27595170</v>
      </c>
      <c r="P27" s="29">
        <f t="shared" si="6"/>
        <v>9756817298</v>
      </c>
      <c r="Q27" s="29">
        <f t="shared" si="7"/>
        <v>4842881594</v>
      </c>
      <c r="R27" s="29">
        <f t="shared" si="8"/>
        <v>4603008800</v>
      </c>
      <c r="S27" s="40">
        <f t="shared" si="9"/>
        <v>899753</v>
      </c>
      <c r="T27" s="3">
        <f t="shared" si="10"/>
        <v>3826033331</v>
      </c>
      <c r="U27" s="3">
        <f t="shared" si="1"/>
        <v>0</v>
      </c>
      <c r="V27" s="3">
        <f t="shared" si="1"/>
        <v>3355522</v>
      </c>
      <c r="W27" s="3">
        <f t="shared" si="1"/>
        <v>4327464</v>
      </c>
      <c r="X27" s="3">
        <f t="shared" si="1"/>
        <v>1665407381</v>
      </c>
      <c r="Y27" s="3">
        <f t="shared" si="1"/>
        <v>803435946</v>
      </c>
      <c r="Z27" s="3">
        <f t="shared" si="1"/>
        <v>787121757</v>
      </c>
      <c r="AA27" s="3">
        <f t="shared" si="1"/>
        <v>218788</v>
      </c>
    </row>
    <row r="28" spans="2:27" x14ac:dyDescent="0.25">
      <c r="B28" s="2">
        <v>40360</v>
      </c>
      <c r="C28" s="3">
        <v>2032260588</v>
      </c>
      <c r="D28" s="3">
        <v>1942413172</v>
      </c>
      <c r="E28" s="3">
        <v>0</v>
      </c>
      <c r="F28" s="3">
        <v>1726962</v>
      </c>
      <c r="G28" s="3">
        <v>2780259</v>
      </c>
      <c r="H28" s="3">
        <v>829152384</v>
      </c>
      <c r="I28" s="3">
        <v>408456407</v>
      </c>
      <c r="J28" s="3">
        <v>371795018</v>
      </c>
      <c r="K28" s="14">
        <v>20738</v>
      </c>
      <c r="L28" s="49">
        <f t="shared" si="2"/>
        <v>22511428650</v>
      </c>
      <c r="M28" s="29">
        <f t="shared" si="3"/>
        <v>0</v>
      </c>
      <c r="N28" s="29">
        <f t="shared" si="4"/>
        <v>21010293</v>
      </c>
      <c r="O28" s="29">
        <f t="shared" si="5"/>
        <v>27889587</v>
      </c>
      <c r="P28" s="29">
        <f t="shared" si="6"/>
        <v>9770685230</v>
      </c>
      <c r="Q28" s="29">
        <f t="shared" si="7"/>
        <v>4845578309</v>
      </c>
      <c r="R28" s="29">
        <f t="shared" si="8"/>
        <v>4582543781</v>
      </c>
      <c r="S28" s="40">
        <f t="shared" si="9"/>
        <v>897274</v>
      </c>
      <c r="T28" s="3">
        <f t="shared" si="10"/>
        <v>3845904400</v>
      </c>
      <c r="U28" s="3">
        <f t="shared" si="1"/>
        <v>0</v>
      </c>
      <c r="V28" s="3">
        <f t="shared" si="1"/>
        <v>3358044</v>
      </c>
      <c r="W28" s="3">
        <f t="shared" si="1"/>
        <v>4966738</v>
      </c>
      <c r="X28" s="3">
        <f t="shared" si="1"/>
        <v>1693233931</v>
      </c>
      <c r="Y28" s="3">
        <f t="shared" si="1"/>
        <v>811271594</v>
      </c>
      <c r="Z28" s="3">
        <f t="shared" si="1"/>
        <v>762471967</v>
      </c>
      <c r="AA28" s="3">
        <f t="shared" si="1"/>
        <v>41672</v>
      </c>
    </row>
    <row r="29" spans="2:27" x14ac:dyDescent="0.25">
      <c r="B29" s="2">
        <v>40391</v>
      </c>
      <c r="C29" s="3">
        <v>2104116516</v>
      </c>
      <c r="D29" s="3">
        <v>2014438671</v>
      </c>
      <c r="E29" s="3">
        <v>0</v>
      </c>
      <c r="F29" s="3">
        <v>1558745</v>
      </c>
      <c r="G29" s="3">
        <v>1744940</v>
      </c>
      <c r="H29" s="3">
        <v>853331798</v>
      </c>
      <c r="I29" s="3">
        <v>408496509</v>
      </c>
      <c r="J29" s="3">
        <v>391607739</v>
      </c>
      <c r="K29" s="14">
        <v>19904</v>
      </c>
      <c r="L29" s="49">
        <f t="shared" si="2"/>
        <v>22507048890</v>
      </c>
      <c r="M29" s="29">
        <f t="shared" si="3"/>
        <v>0</v>
      </c>
      <c r="N29" s="29">
        <f t="shared" si="4"/>
        <v>19662515</v>
      </c>
      <c r="O29" s="29">
        <f t="shared" si="5"/>
        <v>27144834</v>
      </c>
      <c r="P29" s="29">
        <f t="shared" si="6"/>
        <v>9766259897</v>
      </c>
      <c r="Q29" s="29">
        <f t="shared" si="7"/>
        <v>4842840499</v>
      </c>
      <c r="R29" s="29">
        <f t="shared" si="8"/>
        <v>4586148420</v>
      </c>
      <c r="S29" s="40">
        <f t="shared" si="9"/>
        <v>868322</v>
      </c>
      <c r="T29" s="3">
        <f t="shared" si="10"/>
        <v>3956851843</v>
      </c>
      <c r="U29" s="3">
        <f t="shared" si="1"/>
        <v>0</v>
      </c>
      <c r="V29" s="3">
        <f t="shared" si="1"/>
        <v>3285707</v>
      </c>
      <c r="W29" s="3">
        <f t="shared" si="1"/>
        <v>4525199</v>
      </c>
      <c r="X29" s="3">
        <f t="shared" si="1"/>
        <v>1682484182</v>
      </c>
      <c r="Y29" s="3">
        <f t="shared" si="1"/>
        <v>816952916</v>
      </c>
      <c r="Z29" s="3">
        <f t="shared" si="1"/>
        <v>763402757</v>
      </c>
      <c r="AA29" s="3">
        <f t="shared" si="1"/>
        <v>40642</v>
      </c>
    </row>
    <row r="30" spans="2:27" x14ac:dyDescent="0.25">
      <c r="B30" s="2">
        <v>40422</v>
      </c>
      <c r="C30" s="3">
        <v>2012760928</v>
      </c>
      <c r="D30" s="3">
        <v>1924049488</v>
      </c>
      <c r="E30" s="3">
        <v>0</v>
      </c>
      <c r="F30" s="3">
        <v>1722644</v>
      </c>
      <c r="G30" s="3">
        <v>2360792</v>
      </c>
      <c r="H30" s="3">
        <v>865191888</v>
      </c>
      <c r="I30" s="3">
        <v>409684975</v>
      </c>
      <c r="J30" s="3">
        <v>387487109</v>
      </c>
      <c r="K30" s="14">
        <v>21656</v>
      </c>
      <c r="L30" s="49">
        <f t="shared" si="2"/>
        <v>22491517531</v>
      </c>
      <c r="M30" s="29">
        <f t="shared" si="3"/>
        <v>0</v>
      </c>
      <c r="N30" s="29">
        <f t="shared" si="4"/>
        <v>19720298</v>
      </c>
      <c r="O30" s="29">
        <f t="shared" si="5"/>
        <v>27029085</v>
      </c>
      <c r="P30" s="29">
        <f t="shared" si="6"/>
        <v>9783081303</v>
      </c>
      <c r="Q30" s="29">
        <f t="shared" si="7"/>
        <v>4835372284</v>
      </c>
      <c r="R30" s="29">
        <f t="shared" si="8"/>
        <v>4571390225</v>
      </c>
      <c r="S30" s="40">
        <f t="shared" si="9"/>
        <v>869644</v>
      </c>
      <c r="T30" s="3">
        <f t="shared" si="10"/>
        <v>3938488159</v>
      </c>
      <c r="U30" s="3">
        <f t="shared" si="1"/>
        <v>0</v>
      </c>
      <c r="V30" s="3">
        <f t="shared" si="1"/>
        <v>3281389</v>
      </c>
      <c r="W30" s="3">
        <f t="shared" si="1"/>
        <v>4105732</v>
      </c>
      <c r="X30" s="3">
        <f t="shared" si="1"/>
        <v>1718523686</v>
      </c>
      <c r="Y30" s="3">
        <f t="shared" si="1"/>
        <v>818181484</v>
      </c>
      <c r="Z30" s="3">
        <f t="shared" si="1"/>
        <v>779094848</v>
      </c>
      <c r="AA30" s="3">
        <f t="shared" si="1"/>
        <v>41560</v>
      </c>
    </row>
    <row r="31" spans="2:27" x14ac:dyDescent="0.25">
      <c r="B31" s="2">
        <v>40452</v>
      </c>
      <c r="C31" s="3">
        <v>2029086020</v>
      </c>
      <c r="D31" s="3">
        <v>1944802696</v>
      </c>
      <c r="E31" s="3">
        <v>0</v>
      </c>
      <c r="F31" s="3">
        <v>1562365</v>
      </c>
      <c r="G31" s="3">
        <v>2229917</v>
      </c>
      <c r="H31" s="3">
        <v>836088818</v>
      </c>
      <c r="I31" s="3">
        <v>421638082</v>
      </c>
      <c r="J31" s="3">
        <v>389654790</v>
      </c>
      <c r="K31" s="14">
        <v>21656</v>
      </c>
      <c r="L31" s="49">
        <f t="shared" si="2"/>
        <v>22438402062</v>
      </c>
      <c r="M31" s="29">
        <f t="shared" si="3"/>
        <v>0</v>
      </c>
      <c r="N31" s="29">
        <f t="shared" si="4"/>
        <v>19581229</v>
      </c>
      <c r="O31" s="29">
        <f t="shared" si="5"/>
        <v>26828588</v>
      </c>
      <c r="P31" s="29">
        <f t="shared" si="6"/>
        <v>9778302868</v>
      </c>
      <c r="Q31" s="29">
        <f t="shared" si="7"/>
        <v>4841927733</v>
      </c>
      <c r="R31" s="29">
        <f t="shared" si="8"/>
        <v>4571933536</v>
      </c>
      <c r="S31" s="40">
        <f t="shared" si="9"/>
        <v>857842</v>
      </c>
      <c r="T31" s="3">
        <f t="shared" si="10"/>
        <v>3868852184</v>
      </c>
      <c r="U31" s="3">
        <f t="shared" si="1"/>
        <v>0</v>
      </c>
      <c r="V31" s="3">
        <f t="shared" si="1"/>
        <v>3285009</v>
      </c>
      <c r="W31" s="3">
        <f t="shared" si="1"/>
        <v>4590709</v>
      </c>
      <c r="X31" s="3">
        <f t="shared" si="1"/>
        <v>1701280706</v>
      </c>
      <c r="Y31" s="3">
        <f t="shared" si="1"/>
        <v>831323057</v>
      </c>
      <c r="Z31" s="3">
        <f t="shared" si="1"/>
        <v>777141899</v>
      </c>
      <c r="AA31" s="3">
        <f t="shared" si="1"/>
        <v>43312</v>
      </c>
    </row>
    <row r="32" spans="2:27" x14ac:dyDescent="0.25">
      <c r="B32" s="2">
        <v>40483</v>
      </c>
      <c r="C32" s="3">
        <v>1825984076</v>
      </c>
      <c r="D32" s="3">
        <v>1750232215</v>
      </c>
      <c r="E32" s="3">
        <v>0</v>
      </c>
      <c r="F32" s="3">
        <v>930746</v>
      </c>
      <c r="G32" s="3">
        <v>2309321</v>
      </c>
      <c r="H32" s="3">
        <v>796537201</v>
      </c>
      <c r="I32" s="3">
        <v>389377515</v>
      </c>
      <c r="J32" s="3">
        <v>386922114</v>
      </c>
      <c r="K32" s="14">
        <v>21656</v>
      </c>
      <c r="L32" s="49">
        <f t="shared" si="2"/>
        <v>22369236918</v>
      </c>
      <c r="M32" s="29">
        <f t="shared" si="3"/>
        <v>0</v>
      </c>
      <c r="N32" s="29">
        <f t="shared" si="4"/>
        <v>18834056</v>
      </c>
      <c r="O32" s="29">
        <f t="shared" si="5"/>
        <v>26674448</v>
      </c>
      <c r="P32" s="29">
        <f t="shared" si="6"/>
        <v>9746281903</v>
      </c>
      <c r="Q32" s="29">
        <f t="shared" si="7"/>
        <v>4812310524</v>
      </c>
      <c r="R32" s="29">
        <f t="shared" si="8"/>
        <v>4567639229</v>
      </c>
      <c r="S32" s="40">
        <f t="shared" si="9"/>
        <v>859292</v>
      </c>
      <c r="T32" s="3">
        <f t="shared" si="10"/>
        <v>3695034911</v>
      </c>
      <c r="U32" s="3">
        <f t="shared" ref="U32:U95" si="11">SUM(E31:E32)</f>
        <v>0</v>
      </c>
      <c r="V32" s="3">
        <f t="shared" ref="V32:V95" si="12">SUM(F31:F32)</f>
        <v>2493111</v>
      </c>
      <c r="W32" s="3">
        <f t="shared" ref="W32:W95" si="13">SUM(G31:G32)</f>
        <v>4539238</v>
      </c>
      <c r="X32" s="3">
        <f t="shared" ref="X32:X95" si="14">SUM(H31:H32)</f>
        <v>1632626019</v>
      </c>
      <c r="Y32" s="3">
        <f t="shared" ref="Y32:Y95" si="15">SUM(I31:I32)</f>
        <v>811015597</v>
      </c>
      <c r="Z32" s="3">
        <f t="shared" ref="Z32:Z95" si="16">SUM(J31:J32)</f>
        <v>776576904</v>
      </c>
      <c r="AA32" s="3">
        <f t="shared" ref="AA32:AA95" si="17">SUM(K31:K32)</f>
        <v>43312</v>
      </c>
    </row>
    <row r="33" spans="2:27" x14ac:dyDescent="0.25">
      <c r="B33" s="2">
        <v>40513</v>
      </c>
      <c r="C33" s="3">
        <v>1795021111</v>
      </c>
      <c r="D33" s="3">
        <v>1708232019</v>
      </c>
      <c r="E33" s="3">
        <v>0</v>
      </c>
      <c r="F33" s="3">
        <v>1448642</v>
      </c>
      <c r="G33" s="3">
        <v>2147453</v>
      </c>
      <c r="H33" s="3">
        <v>784513967</v>
      </c>
      <c r="I33" s="3">
        <v>388231736</v>
      </c>
      <c r="J33" s="3">
        <v>369657500</v>
      </c>
      <c r="K33" s="14">
        <v>97549</v>
      </c>
      <c r="L33" s="49">
        <f t="shared" si="2"/>
        <v>22216121941</v>
      </c>
      <c r="M33" s="29">
        <f t="shared" si="3"/>
        <v>0</v>
      </c>
      <c r="N33" s="29">
        <f t="shared" si="4"/>
        <v>18669242</v>
      </c>
      <c r="O33" s="29">
        <f t="shared" si="5"/>
        <v>26381765</v>
      </c>
      <c r="P33" s="29">
        <f t="shared" si="6"/>
        <v>9725277086</v>
      </c>
      <c r="Q33" s="29">
        <f t="shared" si="7"/>
        <v>4790076302</v>
      </c>
      <c r="R33" s="29">
        <f t="shared" si="8"/>
        <v>4556151997</v>
      </c>
      <c r="S33" s="40">
        <f t="shared" si="9"/>
        <v>936635</v>
      </c>
      <c r="T33" s="3">
        <f t="shared" si="10"/>
        <v>3458464234</v>
      </c>
      <c r="U33" s="3">
        <f t="shared" si="11"/>
        <v>0</v>
      </c>
      <c r="V33" s="3">
        <f t="shared" si="12"/>
        <v>2379388</v>
      </c>
      <c r="W33" s="3">
        <f t="shared" si="13"/>
        <v>4456774</v>
      </c>
      <c r="X33" s="3">
        <f t="shared" si="14"/>
        <v>1581051168</v>
      </c>
      <c r="Y33" s="3">
        <f t="shared" si="15"/>
        <v>777609251</v>
      </c>
      <c r="Z33" s="3">
        <f t="shared" si="16"/>
        <v>756579614</v>
      </c>
      <c r="AA33" s="3">
        <f t="shared" si="17"/>
        <v>119205</v>
      </c>
    </row>
    <row r="34" spans="2:27" x14ac:dyDescent="0.25">
      <c r="B34" s="2">
        <v>40544</v>
      </c>
      <c r="C34" s="3">
        <v>1762263629</v>
      </c>
      <c r="D34" s="3">
        <v>1688140538</v>
      </c>
      <c r="E34" s="3">
        <v>0</v>
      </c>
      <c r="F34" s="3">
        <v>1287759</v>
      </c>
      <c r="G34" s="3">
        <v>1961927</v>
      </c>
      <c r="H34" s="3">
        <v>712872314</v>
      </c>
      <c r="I34" s="3">
        <v>369442453</v>
      </c>
      <c r="J34" s="3">
        <v>344547176</v>
      </c>
      <c r="K34" s="14">
        <v>22991</v>
      </c>
      <c r="L34" s="49">
        <f t="shared" si="2"/>
        <v>22172116561</v>
      </c>
      <c r="M34" s="29">
        <f t="shared" si="3"/>
        <v>0</v>
      </c>
      <c r="N34" s="29">
        <f t="shared" si="4"/>
        <v>18319919</v>
      </c>
      <c r="O34" s="29">
        <f t="shared" si="5"/>
        <v>26321212</v>
      </c>
      <c r="P34" s="29">
        <f t="shared" si="6"/>
        <v>9661437457</v>
      </c>
      <c r="Q34" s="29">
        <f t="shared" si="7"/>
        <v>4781152997</v>
      </c>
      <c r="R34" s="29">
        <f t="shared" si="8"/>
        <v>4552127540</v>
      </c>
      <c r="S34" s="40">
        <f t="shared" si="9"/>
        <v>936770</v>
      </c>
      <c r="T34" s="3">
        <f t="shared" si="10"/>
        <v>3396372557</v>
      </c>
      <c r="U34" s="3">
        <f t="shared" si="11"/>
        <v>0</v>
      </c>
      <c r="V34" s="3">
        <f t="shared" si="12"/>
        <v>2736401</v>
      </c>
      <c r="W34" s="3">
        <f t="shared" si="13"/>
        <v>4109380</v>
      </c>
      <c r="X34" s="3">
        <f t="shared" si="14"/>
        <v>1497386281</v>
      </c>
      <c r="Y34" s="3">
        <f t="shared" si="15"/>
        <v>757674189</v>
      </c>
      <c r="Z34" s="3">
        <f t="shared" si="16"/>
        <v>714204676</v>
      </c>
      <c r="AA34" s="3">
        <f t="shared" si="17"/>
        <v>120540</v>
      </c>
    </row>
    <row r="35" spans="2:27" x14ac:dyDescent="0.25">
      <c r="B35" s="2">
        <v>40575</v>
      </c>
      <c r="C35" s="3">
        <v>1629353300</v>
      </c>
      <c r="D35" s="3">
        <v>1554772167</v>
      </c>
      <c r="E35" s="3">
        <v>0</v>
      </c>
      <c r="F35" s="3">
        <v>2672793</v>
      </c>
      <c r="G35" s="3">
        <v>1883739</v>
      </c>
      <c r="H35" s="3">
        <v>708571027</v>
      </c>
      <c r="I35" s="3">
        <v>383452450</v>
      </c>
      <c r="J35" s="3">
        <v>348955187</v>
      </c>
      <c r="K35" s="14">
        <v>64418</v>
      </c>
      <c r="L35" s="49">
        <f t="shared" si="2"/>
        <v>22067029414</v>
      </c>
      <c r="M35" s="29">
        <f t="shared" si="3"/>
        <v>0</v>
      </c>
      <c r="N35" s="29">
        <f t="shared" si="4"/>
        <v>19538356</v>
      </c>
      <c r="O35" s="29">
        <f t="shared" si="5"/>
        <v>25887670</v>
      </c>
      <c r="P35" s="29">
        <f t="shared" si="6"/>
        <v>9636363053</v>
      </c>
      <c r="Q35" s="29">
        <f t="shared" si="7"/>
        <v>4787228281</v>
      </c>
      <c r="R35" s="29">
        <f t="shared" si="8"/>
        <v>4538936442</v>
      </c>
      <c r="S35" s="40">
        <f t="shared" si="9"/>
        <v>556911</v>
      </c>
      <c r="T35" s="3">
        <f t="shared" si="10"/>
        <v>3242912705</v>
      </c>
      <c r="U35" s="3">
        <f t="shared" si="11"/>
        <v>0</v>
      </c>
      <c r="V35" s="3">
        <f t="shared" si="12"/>
        <v>3960552</v>
      </c>
      <c r="W35" s="3">
        <f t="shared" si="13"/>
        <v>3845666</v>
      </c>
      <c r="X35" s="3">
        <f t="shared" si="14"/>
        <v>1421443341</v>
      </c>
      <c r="Y35" s="3">
        <f t="shared" si="15"/>
        <v>752894903</v>
      </c>
      <c r="Z35" s="3">
        <f t="shared" si="16"/>
        <v>693502363</v>
      </c>
      <c r="AA35" s="3">
        <f t="shared" si="17"/>
        <v>87409</v>
      </c>
    </row>
    <row r="36" spans="2:27" x14ac:dyDescent="0.25">
      <c r="B36" s="2">
        <v>40603</v>
      </c>
      <c r="C36" s="3">
        <v>1814471378</v>
      </c>
      <c r="D36" s="3">
        <v>1732784138</v>
      </c>
      <c r="E36" s="3">
        <v>0</v>
      </c>
      <c r="F36" s="3">
        <v>1855464</v>
      </c>
      <c r="G36" s="3">
        <v>1951367</v>
      </c>
      <c r="H36" s="3">
        <v>692226126</v>
      </c>
      <c r="I36" s="3">
        <v>359505019</v>
      </c>
      <c r="J36" s="3">
        <v>352235345</v>
      </c>
      <c r="K36" s="14">
        <v>134761</v>
      </c>
      <c r="L36" s="49">
        <f t="shared" si="2"/>
        <v>21898847922</v>
      </c>
      <c r="M36" s="29">
        <f t="shared" si="3"/>
        <v>0</v>
      </c>
      <c r="N36" s="29">
        <f t="shared" si="4"/>
        <v>19686136</v>
      </c>
      <c r="O36" s="29">
        <f t="shared" si="5"/>
        <v>25418136</v>
      </c>
      <c r="P36" s="29">
        <f t="shared" si="6"/>
        <v>9544714991</v>
      </c>
      <c r="Q36" s="29">
        <f t="shared" si="7"/>
        <v>4743675032</v>
      </c>
      <c r="R36" s="29">
        <f t="shared" si="8"/>
        <v>4512999024</v>
      </c>
      <c r="S36" s="40">
        <f t="shared" si="9"/>
        <v>670346</v>
      </c>
      <c r="T36" s="3">
        <f t="shared" si="10"/>
        <v>3287556305</v>
      </c>
      <c r="U36" s="3">
        <f t="shared" si="11"/>
        <v>0</v>
      </c>
      <c r="V36" s="3">
        <f t="shared" si="12"/>
        <v>4528257</v>
      </c>
      <c r="W36" s="3">
        <f t="shared" si="13"/>
        <v>3835106</v>
      </c>
      <c r="X36" s="3">
        <f t="shared" si="14"/>
        <v>1400797153</v>
      </c>
      <c r="Y36" s="3">
        <f t="shared" si="15"/>
        <v>742957469</v>
      </c>
      <c r="Z36" s="3">
        <f t="shared" si="16"/>
        <v>701190532</v>
      </c>
      <c r="AA36" s="3">
        <f t="shared" si="17"/>
        <v>199179</v>
      </c>
    </row>
    <row r="37" spans="2:27" x14ac:dyDescent="0.25">
      <c r="B37" s="2">
        <v>40634</v>
      </c>
      <c r="C37" s="3">
        <v>1793282128</v>
      </c>
      <c r="D37" s="3">
        <v>1711087594</v>
      </c>
      <c r="E37" s="3">
        <v>0</v>
      </c>
      <c r="F37" s="3">
        <v>1366577</v>
      </c>
      <c r="G37" s="3">
        <v>2062138</v>
      </c>
      <c r="H37" s="3">
        <v>749584441</v>
      </c>
      <c r="I37" s="3">
        <v>391499878</v>
      </c>
      <c r="J37" s="3">
        <v>374729469</v>
      </c>
      <c r="K37" s="14">
        <v>70041</v>
      </c>
      <c r="L37" s="49">
        <f t="shared" si="2"/>
        <v>21796986029</v>
      </c>
      <c r="M37" s="29">
        <f t="shared" si="3"/>
        <v>0</v>
      </c>
      <c r="N37" s="29">
        <f t="shared" si="4"/>
        <v>19488219</v>
      </c>
      <c r="O37" s="29">
        <f t="shared" si="5"/>
        <v>25759317</v>
      </c>
      <c r="P37" s="29">
        <f t="shared" si="6"/>
        <v>9493477345</v>
      </c>
      <c r="Q37" s="29">
        <f t="shared" si="7"/>
        <v>4733220970</v>
      </c>
      <c r="R37" s="29">
        <f t="shared" si="8"/>
        <v>4504713204</v>
      </c>
      <c r="S37" s="40">
        <f t="shared" si="9"/>
        <v>714158</v>
      </c>
      <c r="T37" s="3">
        <f t="shared" si="10"/>
        <v>3443871732</v>
      </c>
      <c r="U37" s="3">
        <f t="shared" si="11"/>
        <v>0</v>
      </c>
      <c r="V37" s="3">
        <f t="shared" si="12"/>
        <v>3222041</v>
      </c>
      <c r="W37" s="3">
        <f t="shared" si="13"/>
        <v>4013505</v>
      </c>
      <c r="X37" s="3">
        <f t="shared" si="14"/>
        <v>1441810567</v>
      </c>
      <c r="Y37" s="3">
        <f t="shared" si="15"/>
        <v>751004897</v>
      </c>
      <c r="Z37" s="3">
        <f t="shared" si="16"/>
        <v>726964814</v>
      </c>
      <c r="AA37" s="3">
        <f t="shared" si="17"/>
        <v>204802</v>
      </c>
    </row>
    <row r="38" spans="2:27" x14ac:dyDescent="0.25">
      <c r="B38" s="2">
        <v>40664</v>
      </c>
      <c r="C38" s="3">
        <v>1890700600</v>
      </c>
      <c r="D38" s="3">
        <v>1809413837</v>
      </c>
      <c r="E38" s="3">
        <v>0</v>
      </c>
      <c r="F38" s="3">
        <v>1487031</v>
      </c>
      <c r="G38" s="3">
        <v>2014971</v>
      </c>
      <c r="H38" s="3">
        <v>757309803</v>
      </c>
      <c r="I38" s="3">
        <v>385141976</v>
      </c>
      <c r="J38" s="3">
        <v>376764831</v>
      </c>
      <c r="K38" s="14">
        <v>21237</v>
      </c>
      <c r="L38" s="49">
        <f t="shared" si="2"/>
        <v>21683857763</v>
      </c>
      <c r="M38" s="29">
        <f t="shared" si="3"/>
        <v>0</v>
      </c>
      <c r="N38" s="29">
        <f t="shared" si="4"/>
        <v>19250810</v>
      </c>
      <c r="O38" s="29">
        <f t="shared" si="5"/>
        <v>25633303</v>
      </c>
      <c r="P38" s="29">
        <f t="shared" si="6"/>
        <v>9449461314</v>
      </c>
      <c r="Q38" s="29">
        <f t="shared" si="7"/>
        <v>4717742187</v>
      </c>
      <c r="R38" s="29">
        <f t="shared" si="8"/>
        <v>4485033227</v>
      </c>
      <c r="S38" s="40">
        <f t="shared" si="9"/>
        <v>537541</v>
      </c>
      <c r="T38" s="3">
        <f t="shared" si="10"/>
        <v>3520501431</v>
      </c>
      <c r="U38" s="3">
        <f t="shared" si="11"/>
        <v>0</v>
      </c>
      <c r="V38" s="3">
        <f t="shared" si="12"/>
        <v>2853608</v>
      </c>
      <c r="W38" s="3">
        <f t="shared" si="13"/>
        <v>4077109</v>
      </c>
      <c r="X38" s="3">
        <f t="shared" si="14"/>
        <v>1506894244</v>
      </c>
      <c r="Y38" s="3">
        <f t="shared" si="15"/>
        <v>776641854</v>
      </c>
      <c r="Z38" s="3">
        <f t="shared" si="16"/>
        <v>751494300</v>
      </c>
      <c r="AA38" s="3">
        <f t="shared" si="17"/>
        <v>91278</v>
      </c>
    </row>
    <row r="39" spans="2:27" x14ac:dyDescent="0.25">
      <c r="B39" s="2">
        <v>40695</v>
      </c>
      <c r="C39" s="3">
        <v>1938315860</v>
      </c>
      <c r="D39" s="3">
        <v>1856067599</v>
      </c>
      <c r="E39" s="3">
        <v>0</v>
      </c>
      <c r="F39" s="3">
        <v>1234360</v>
      </c>
      <c r="G39" s="3">
        <v>3323838</v>
      </c>
      <c r="H39" s="3">
        <v>783824224</v>
      </c>
      <c r="I39" s="3">
        <v>396421937</v>
      </c>
      <c r="J39" s="3">
        <v>376348974</v>
      </c>
      <c r="K39" s="14">
        <v>21085</v>
      </c>
      <c r="L39" s="49">
        <f t="shared" si="2"/>
        <v>21636434134</v>
      </c>
      <c r="M39" s="29">
        <f t="shared" si="3"/>
        <v>0</v>
      </c>
      <c r="N39" s="29">
        <f t="shared" si="4"/>
        <v>18854088</v>
      </c>
      <c r="O39" s="29">
        <f t="shared" si="5"/>
        <v>26770662</v>
      </c>
      <c r="P39" s="29">
        <f t="shared" si="6"/>
        <v>9369203991</v>
      </c>
      <c r="Q39" s="29">
        <f t="shared" si="7"/>
        <v>4711348937</v>
      </c>
      <c r="R39" s="29">
        <f t="shared" si="8"/>
        <v>4470705252</v>
      </c>
      <c r="S39" s="40">
        <f t="shared" si="9"/>
        <v>537692</v>
      </c>
      <c r="T39" s="3">
        <f t="shared" si="10"/>
        <v>3665481436</v>
      </c>
      <c r="U39" s="3">
        <f t="shared" si="11"/>
        <v>0</v>
      </c>
      <c r="V39" s="3">
        <f t="shared" si="12"/>
        <v>2721391</v>
      </c>
      <c r="W39" s="3">
        <f t="shared" si="13"/>
        <v>5338809</v>
      </c>
      <c r="X39" s="3">
        <f t="shared" si="14"/>
        <v>1541134027</v>
      </c>
      <c r="Y39" s="3">
        <f t="shared" si="15"/>
        <v>781563913</v>
      </c>
      <c r="Z39" s="3">
        <f t="shared" si="16"/>
        <v>753113805</v>
      </c>
      <c r="AA39" s="3">
        <f t="shared" si="17"/>
        <v>42322</v>
      </c>
    </row>
    <row r="40" spans="2:27" x14ac:dyDescent="0.25">
      <c r="B40" s="2">
        <v>40725</v>
      </c>
      <c r="C40" s="3">
        <v>1930290096</v>
      </c>
      <c r="D40" s="3">
        <v>1848499754</v>
      </c>
      <c r="E40" s="3">
        <v>0</v>
      </c>
      <c r="F40" s="3">
        <v>1381139</v>
      </c>
      <c r="G40" s="3">
        <v>2191253</v>
      </c>
      <c r="H40" s="3">
        <v>796550299</v>
      </c>
      <c r="I40" s="3">
        <v>398110147</v>
      </c>
      <c r="J40" s="3">
        <v>367354123</v>
      </c>
      <c r="K40" s="14">
        <v>19857</v>
      </c>
      <c r="L40" s="49">
        <f t="shared" ref="L40:L103" si="18">SUM(D29:D40)</f>
        <v>21542520716</v>
      </c>
      <c r="M40" s="29">
        <f t="shared" si="3"/>
        <v>0</v>
      </c>
      <c r="N40" s="29">
        <f t="shared" si="4"/>
        <v>18508265</v>
      </c>
      <c r="O40" s="29">
        <f t="shared" si="5"/>
        <v>26181656</v>
      </c>
      <c r="P40" s="29">
        <f t="shared" si="6"/>
        <v>9336601906</v>
      </c>
      <c r="Q40" s="29">
        <f t="shared" si="7"/>
        <v>4701002677</v>
      </c>
      <c r="R40" s="29">
        <f t="shared" si="8"/>
        <v>4466264357</v>
      </c>
      <c r="S40" s="40">
        <f t="shared" si="9"/>
        <v>536811</v>
      </c>
      <c r="T40" s="3">
        <f t="shared" si="10"/>
        <v>3704567353</v>
      </c>
      <c r="U40" s="3">
        <f t="shared" si="11"/>
        <v>0</v>
      </c>
      <c r="V40" s="3">
        <f t="shared" si="12"/>
        <v>2615499</v>
      </c>
      <c r="W40" s="3">
        <f t="shared" si="13"/>
        <v>5515091</v>
      </c>
      <c r="X40" s="3">
        <f t="shared" si="14"/>
        <v>1580374523</v>
      </c>
      <c r="Y40" s="3">
        <f t="shared" si="15"/>
        <v>794532084</v>
      </c>
      <c r="Z40" s="3">
        <f t="shared" si="16"/>
        <v>743703097</v>
      </c>
      <c r="AA40" s="3">
        <f t="shared" si="17"/>
        <v>40942</v>
      </c>
    </row>
    <row r="41" spans="2:27" x14ac:dyDescent="0.25">
      <c r="B41" s="2">
        <v>40756</v>
      </c>
      <c r="C41" s="3">
        <v>1956534492</v>
      </c>
      <c r="D41" s="3">
        <v>1870720239</v>
      </c>
      <c r="E41" s="3">
        <v>0</v>
      </c>
      <c r="F41" s="3">
        <v>1263612</v>
      </c>
      <c r="G41" s="3">
        <v>2192139</v>
      </c>
      <c r="H41" s="3">
        <v>818772900</v>
      </c>
      <c r="I41" s="3">
        <v>399925323</v>
      </c>
      <c r="J41" s="3">
        <v>368011436</v>
      </c>
      <c r="K41" s="14">
        <v>20084</v>
      </c>
      <c r="L41" s="49">
        <f t="shared" si="18"/>
        <v>21398802284</v>
      </c>
      <c r="M41" s="29">
        <f t="shared" si="3"/>
        <v>0</v>
      </c>
      <c r="N41" s="29">
        <f t="shared" si="4"/>
        <v>18213132</v>
      </c>
      <c r="O41" s="29">
        <f t="shared" si="5"/>
        <v>26628855</v>
      </c>
      <c r="P41" s="29">
        <f t="shared" si="6"/>
        <v>9302043008</v>
      </c>
      <c r="Q41" s="29">
        <f t="shared" si="7"/>
        <v>4692431491</v>
      </c>
      <c r="R41" s="29">
        <f t="shared" si="8"/>
        <v>4442668054</v>
      </c>
      <c r="S41" s="40">
        <f t="shared" si="9"/>
        <v>536991</v>
      </c>
      <c r="T41" s="3">
        <f t="shared" si="10"/>
        <v>3719219993</v>
      </c>
      <c r="U41" s="3">
        <f t="shared" si="11"/>
        <v>0</v>
      </c>
      <c r="V41" s="3">
        <f t="shared" si="12"/>
        <v>2644751</v>
      </c>
      <c r="W41" s="3">
        <f t="shared" si="13"/>
        <v>4383392</v>
      </c>
      <c r="X41" s="3">
        <f t="shared" si="14"/>
        <v>1615323199</v>
      </c>
      <c r="Y41" s="3">
        <f t="shared" si="15"/>
        <v>798035470</v>
      </c>
      <c r="Z41" s="3">
        <f t="shared" si="16"/>
        <v>735365559</v>
      </c>
      <c r="AA41" s="3">
        <f t="shared" si="17"/>
        <v>39941</v>
      </c>
    </row>
    <row r="42" spans="2:27" x14ac:dyDescent="0.25">
      <c r="B42" s="2">
        <v>40787</v>
      </c>
      <c r="C42" s="3">
        <v>1949757960</v>
      </c>
      <c r="D42" s="3">
        <v>1863442206</v>
      </c>
      <c r="E42" s="3">
        <v>68437.66</v>
      </c>
      <c r="F42" s="3">
        <v>1576870</v>
      </c>
      <c r="G42" s="3">
        <v>2298743</v>
      </c>
      <c r="H42" s="3">
        <v>839712622</v>
      </c>
      <c r="I42" s="3">
        <v>408814025</v>
      </c>
      <c r="J42" s="3">
        <v>386078490</v>
      </c>
      <c r="K42" s="14">
        <v>62523</v>
      </c>
      <c r="L42" s="49">
        <f t="shared" si="18"/>
        <v>21338195002</v>
      </c>
      <c r="M42" s="29">
        <f t="shared" si="3"/>
        <v>68437.66</v>
      </c>
      <c r="N42" s="29">
        <f t="shared" si="4"/>
        <v>18067358</v>
      </c>
      <c r="O42" s="29">
        <f t="shared" si="5"/>
        <v>26566806</v>
      </c>
      <c r="P42" s="29">
        <f t="shared" si="6"/>
        <v>9276563742</v>
      </c>
      <c r="Q42" s="29">
        <f t="shared" si="7"/>
        <v>4691560541</v>
      </c>
      <c r="R42" s="29">
        <f t="shared" si="8"/>
        <v>4441259435</v>
      </c>
      <c r="S42" s="40">
        <f t="shared" si="9"/>
        <v>577858</v>
      </c>
      <c r="T42" s="3">
        <f t="shared" si="10"/>
        <v>3734162445</v>
      </c>
      <c r="U42" s="3">
        <f t="shared" si="11"/>
        <v>68437.66</v>
      </c>
      <c r="V42" s="3">
        <f t="shared" si="12"/>
        <v>2840482</v>
      </c>
      <c r="W42" s="3">
        <f t="shared" si="13"/>
        <v>4490882</v>
      </c>
      <c r="X42" s="3">
        <f t="shared" si="14"/>
        <v>1658485522</v>
      </c>
      <c r="Y42" s="3">
        <f t="shared" si="15"/>
        <v>808739348</v>
      </c>
      <c r="Z42" s="3">
        <f t="shared" si="16"/>
        <v>754089926</v>
      </c>
      <c r="AA42" s="3">
        <f t="shared" si="17"/>
        <v>82607</v>
      </c>
    </row>
    <row r="43" spans="2:27" x14ac:dyDescent="0.25">
      <c r="B43" s="2">
        <v>40817</v>
      </c>
      <c r="C43" s="3">
        <v>1979031976</v>
      </c>
      <c r="D43" s="3">
        <v>1892304282</v>
      </c>
      <c r="E43" s="3">
        <v>219000.8</v>
      </c>
      <c r="F43" s="3">
        <v>1274838</v>
      </c>
      <c r="G43" s="3">
        <v>2290984</v>
      </c>
      <c r="H43" s="3">
        <v>796968053</v>
      </c>
      <c r="I43" s="3">
        <v>417004255</v>
      </c>
      <c r="J43" s="3">
        <v>388997345</v>
      </c>
      <c r="K43" s="14">
        <v>20267</v>
      </c>
      <c r="L43" s="49">
        <f t="shared" si="18"/>
        <v>21285696588</v>
      </c>
      <c r="M43" s="29">
        <f t="shared" si="3"/>
        <v>287438.45999999996</v>
      </c>
      <c r="N43" s="29">
        <f t="shared" si="4"/>
        <v>17779831</v>
      </c>
      <c r="O43" s="29">
        <f t="shared" si="5"/>
        <v>26627873</v>
      </c>
      <c r="P43" s="29">
        <f t="shared" si="6"/>
        <v>9237442977</v>
      </c>
      <c r="Q43" s="29">
        <f t="shared" si="7"/>
        <v>4686926714</v>
      </c>
      <c r="R43" s="29">
        <f t="shared" si="8"/>
        <v>4440601990</v>
      </c>
      <c r="S43" s="40">
        <f t="shared" si="9"/>
        <v>576469</v>
      </c>
      <c r="T43" s="3">
        <f t="shared" si="10"/>
        <v>3755746488</v>
      </c>
      <c r="U43" s="3">
        <f t="shared" si="11"/>
        <v>287438.45999999996</v>
      </c>
      <c r="V43" s="3">
        <f t="shared" si="12"/>
        <v>2851708</v>
      </c>
      <c r="W43" s="3">
        <f t="shared" si="13"/>
        <v>4589727</v>
      </c>
      <c r="X43" s="3">
        <f t="shared" si="14"/>
        <v>1636680675</v>
      </c>
      <c r="Y43" s="3">
        <f t="shared" si="15"/>
        <v>825818280</v>
      </c>
      <c r="Z43" s="3">
        <f t="shared" si="16"/>
        <v>775075835</v>
      </c>
      <c r="AA43" s="3">
        <f t="shared" si="17"/>
        <v>82790</v>
      </c>
    </row>
    <row r="44" spans="2:27" x14ac:dyDescent="0.25">
      <c r="B44" s="2">
        <v>40848</v>
      </c>
      <c r="C44" s="3">
        <v>1827174284</v>
      </c>
      <c r="D44" s="3">
        <v>1748157371</v>
      </c>
      <c r="E44" s="3">
        <v>162039.5</v>
      </c>
      <c r="F44" s="3">
        <v>1313469</v>
      </c>
      <c r="G44" s="3">
        <v>1955989</v>
      </c>
      <c r="H44" s="3">
        <v>730316204</v>
      </c>
      <c r="I44" s="3">
        <v>369798840</v>
      </c>
      <c r="J44" s="3">
        <v>386629402</v>
      </c>
      <c r="K44" s="14">
        <v>20267</v>
      </c>
      <c r="L44" s="49">
        <f t="shared" si="18"/>
        <v>21283621744</v>
      </c>
      <c r="M44" s="29">
        <f t="shared" si="3"/>
        <v>449477.95999999996</v>
      </c>
      <c r="N44" s="29">
        <f t="shared" si="4"/>
        <v>18162554</v>
      </c>
      <c r="O44" s="29">
        <f t="shared" si="5"/>
        <v>26274541</v>
      </c>
      <c r="P44" s="29">
        <f t="shared" si="6"/>
        <v>9171221980</v>
      </c>
      <c r="Q44" s="29">
        <f t="shared" si="7"/>
        <v>4667348039</v>
      </c>
      <c r="R44" s="29">
        <f t="shared" si="8"/>
        <v>4440309278</v>
      </c>
      <c r="S44" s="40">
        <f t="shared" si="9"/>
        <v>575080</v>
      </c>
      <c r="T44" s="3">
        <f t="shared" si="10"/>
        <v>3640461653</v>
      </c>
      <c r="U44" s="3">
        <f t="shared" si="11"/>
        <v>381040.3</v>
      </c>
      <c r="V44" s="3">
        <f t="shared" si="12"/>
        <v>2588307</v>
      </c>
      <c r="W44" s="3">
        <f t="shared" si="13"/>
        <v>4246973</v>
      </c>
      <c r="X44" s="3">
        <f t="shared" si="14"/>
        <v>1527284257</v>
      </c>
      <c r="Y44" s="3">
        <f t="shared" si="15"/>
        <v>786803095</v>
      </c>
      <c r="Z44" s="3">
        <f t="shared" si="16"/>
        <v>775626747</v>
      </c>
      <c r="AA44" s="3">
        <f t="shared" si="17"/>
        <v>40534</v>
      </c>
    </row>
    <row r="45" spans="2:27" x14ac:dyDescent="0.25">
      <c r="B45" s="2">
        <v>40878</v>
      </c>
      <c r="C45" s="3">
        <v>1785420224</v>
      </c>
      <c r="D45" s="3">
        <v>1707493659</v>
      </c>
      <c r="E45" s="3">
        <v>304404</v>
      </c>
      <c r="F45" s="3">
        <v>1265557</v>
      </c>
      <c r="G45" s="3">
        <v>2021974</v>
      </c>
      <c r="H45" s="3">
        <v>728659736</v>
      </c>
      <c r="I45" s="3">
        <v>377383337</v>
      </c>
      <c r="J45" s="3">
        <v>337055811</v>
      </c>
      <c r="K45" s="14">
        <v>18801</v>
      </c>
      <c r="L45" s="49">
        <f t="shared" si="18"/>
        <v>21282883384</v>
      </c>
      <c r="M45" s="29">
        <f t="shared" si="3"/>
        <v>753881.96</v>
      </c>
      <c r="N45" s="29">
        <f t="shared" si="4"/>
        <v>17979469</v>
      </c>
      <c r="O45" s="29">
        <f t="shared" si="5"/>
        <v>26149062</v>
      </c>
      <c r="P45" s="29">
        <f t="shared" si="6"/>
        <v>9115367749</v>
      </c>
      <c r="Q45" s="29">
        <f t="shared" si="7"/>
        <v>4656499640</v>
      </c>
      <c r="R45" s="29">
        <f t="shared" si="8"/>
        <v>4407707589</v>
      </c>
      <c r="S45" s="40">
        <f t="shared" si="9"/>
        <v>496332</v>
      </c>
      <c r="T45" s="3">
        <f t="shared" si="10"/>
        <v>3455651030</v>
      </c>
      <c r="U45" s="3">
        <f t="shared" si="11"/>
        <v>466443.5</v>
      </c>
      <c r="V45" s="3">
        <f t="shared" si="12"/>
        <v>2579026</v>
      </c>
      <c r="W45" s="3">
        <f t="shared" si="13"/>
        <v>3977963</v>
      </c>
      <c r="X45" s="3">
        <f t="shared" si="14"/>
        <v>1458975940</v>
      </c>
      <c r="Y45" s="3">
        <f t="shared" si="15"/>
        <v>747182177</v>
      </c>
      <c r="Z45" s="3">
        <f t="shared" si="16"/>
        <v>723685213</v>
      </c>
      <c r="AA45" s="3">
        <f t="shared" si="17"/>
        <v>39068</v>
      </c>
    </row>
    <row r="46" spans="2:27" x14ac:dyDescent="0.25">
      <c r="B46" s="2">
        <v>40909</v>
      </c>
      <c r="C46" s="3">
        <v>1720693908</v>
      </c>
      <c r="D46" s="3">
        <v>1635869051</v>
      </c>
      <c r="E46" s="3">
        <v>217875</v>
      </c>
      <c r="F46" s="3">
        <v>1348135</v>
      </c>
      <c r="G46" s="3">
        <v>2014949</v>
      </c>
      <c r="H46" s="3">
        <v>727336370</v>
      </c>
      <c r="I46" s="3">
        <v>383286608</v>
      </c>
      <c r="J46" s="3">
        <v>324865994</v>
      </c>
      <c r="K46" s="14">
        <v>203570</v>
      </c>
      <c r="L46" s="49">
        <f t="shared" si="18"/>
        <v>21230611897</v>
      </c>
      <c r="M46" s="29">
        <f t="shared" si="3"/>
        <v>971756.96</v>
      </c>
      <c r="N46" s="29">
        <f t="shared" si="4"/>
        <v>18039845</v>
      </c>
      <c r="O46" s="29">
        <f t="shared" si="5"/>
        <v>26202084</v>
      </c>
      <c r="P46" s="29">
        <f t="shared" si="6"/>
        <v>9129831805</v>
      </c>
      <c r="Q46" s="29">
        <f t="shared" si="7"/>
        <v>4670343795</v>
      </c>
      <c r="R46" s="29">
        <f t="shared" si="8"/>
        <v>4388026407</v>
      </c>
      <c r="S46" s="40">
        <f t="shared" si="9"/>
        <v>676911</v>
      </c>
      <c r="T46" s="3">
        <f t="shared" si="10"/>
        <v>3343362710</v>
      </c>
      <c r="U46" s="3">
        <f t="shared" si="11"/>
        <v>522279</v>
      </c>
      <c r="V46" s="3">
        <f t="shared" si="12"/>
        <v>2613692</v>
      </c>
      <c r="W46" s="3">
        <f t="shared" si="13"/>
        <v>4036923</v>
      </c>
      <c r="X46" s="3">
        <f t="shared" si="14"/>
        <v>1455996106</v>
      </c>
      <c r="Y46" s="3">
        <f t="shared" si="15"/>
        <v>760669945</v>
      </c>
      <c r="Z46" s="3">
        <f t="shared" si="16"/>
        <v>661921805</v>
      </c>
      <c r="AA46" s="3">
        <f t="shared" si="17"/>
        <v>222371</v>
      </c>
    </row>
    <row r="47" spans="2:27" x14ac:dyDescent="0.25">
      <c r="B47" s="2">
        <v>40940</v>
      </c>
      <c r="C47" s="3">
        <v>1637888834</v>
      </c>
      <c r="D47" s="3">
        <v>1563522916</v>
      </c>
      <c r="E47" s="3">
        <v>227743</v>
      </c>
      <c r="F47" s="3">
        <v>1213262</v>
      </c>
      <c r="G47" s="3">
        <v>1804335</v>
      </c>
      <c r="H47" s="3">
        <v>690554640</v>
      </c>
      <c r="I47" s="3">
        <v>358883856</v>
      </c>
      <c r="J47" s="3">
        <v>348982461</v>
      </c>
      <c r="K47" s="14">
        <v>21560</v>
      </c>
      <c r="L47" s="49">
        <f t="shared" si="18"/>
        <v>21239362646</v>
      </c>
      <c r="M47" s="29">
        <f t="shared" si="3"/>
        <v>1199499.96</v>
      </c>
      <c r="N47" s="29">
        <f t="shared" si="4"/>
        <v>16580314</v>
      </c>
      <c r="O47" s="29">
        <f t="shared" si="5"/>
        <v>26122680</v>
      </c>
      <c r="P47" s="29">
        <f t="shared" si="6"/>
        <v>9111815418</v>
      </c>
      <c r="Q47" s="29">
        <f t="shared" si="7"/>
        <v>4645775201</v>
      </c>
      <c r="R47" s="29">
        <f t="shared" si="8"/>
        <v>4388053681</v>
      </c>
      <c r="S47" s="40">
        <f t="shared" si="9"/>
        <v>634053</v>
      </c>
      <c r="T47" s="3">
        <f t="shared" si="10"/>
        <v>3199391967</v>
      </c>
      <c r="U47" s="3">
        <f t="shared" si="11"/>
        <v>445618</v>
      </c>
      <c r="V47" s="3">
        <f t="shared" si="12"/>
        <v>2561397</v>
      </c>
      <c r="W47" s="3">
        <f t="shared" si="13"/>
        <v>3819284</v>
      </c>
      <c r="X47" s="3">
        <f t="shared" si="14"/>
        <v>1417891010</v>
      </c>
      <c r="Y47" s="3">
        <f t="shared" si="15"/>
        <v>742170464</v>
      </c>
      <c r="Z47" s="3">
        <f t="shared" si="16"/>
        <v>673848455</v>
      </c>
      <c r="AA47" s="3">
        <f t="shared" si="17"/>
        <v>225130</v>
      </c>
    </row>
    <row r="48" spans="2:27" x14ac:dyDescent="0.25">
      <c r="B48" s="2">
        <v>40969</v>
      </c>
      <c r="C48" s="3">
        <v>1755362442</v>
      </c>
      <c r="D48" s="3">
        <v>1676461595</v>
      </c>
      <c r="E48" s="3">
        <v>221452</v>
      </c>
      <c r="F48" s="3">
        <v>1280063</v>
      </c>
      <c r="G48" s="3">
        <v>1960078</v>
      </c>
      <c r="H48" s="3">
        <v>706386991</v>
      </c>
      <c r="I48" s="3">
        <v>374297579</v>
      </c>
      <c r="J48" s="3">
        <v>360667822</v>
      </c>
      <c r="K48" s="14">
        <v>21331</v>
      </c>
      <c r="L48" s="49">
        <f t="shared" si="18"/>
        <v>21183040103</v>
      </c>
      <c r="M48" s="29">
        <f t="shared" si="3"/>
        <v>1420951.96</v>
      </c>
      <c r="N48" s="29">
        <f t="shared" si="4"/>
        <v>16004913</v>
      </c>
      <c r="O48" s="29">
        <f t="shared" si="5"/>
        <v>26131391</v>
      </c>
      <c r="P48" s="29">
        <f t="shared" si="6"/>
        <v>9125976283</v>
      </c>
      <c r="Q48" s="29">
        <f t="shared" si="7"/>
        <v>4660567761</v>
      </c>
      <c r="R48" s="29">
        <f t="shared" si="8"/>
        <v>4396486158</v>
      </c>
      <c r="S48" s="40">
        <f t="shared" si="9"/>
        <v>520623</v>
      </c>
      <c r="T48" s="3">
        <f t="shared" si="10"/>
        <v>3239984511</v>
      </c>
      <c r="U48" s="3">
        <f t="shared" si="11"/>
        <v>449195</v>
      </c>
      <c r="V48" s="3">
        <f t="shared" si="12"/>
        <v>2493325</v>
      </c>
      <c r="W48" s="3">
        <f t="shared" si="13"/>
        <v>3764413</v>
      </c>
      <c r="X48" s="3">
        <f t="shared" si="14"/>
        <v>1396941631</v>
      </c>
      <c r="Y48" s="3">
        <f t="shared" si="15"/>
        <v>733181435</v>
      </c>
      <c r="Z48" s="3">
        <f t="shared" si="16"/>
        <v>709650283</v>
      </c>
      <c r="AA48" s="3">
        <f t="shared" si="17"/>
        <v>42891</v>
      </c>
    </row>
    <row r="49" spans="1:27" x14ac:dyDescent="0.25">
      <c r="B49" s="2">
        <v>41000</v>
      </c>
      <c r="C49" s="3">
        <v>1766598782</v>
      </c>
      <c r="D49" s="3">
        <v>1688885282</v>
      </c>
      <c r="E49" s="3">
        <v>232003</v>
      </c>
      <c r="F49" s="3">
        <v>10640997</v>
      </c>
      <c r="G49" s="3">
        <v>1831009</v>
      </c>
      <c r="H49" s="3">
        <v>736226015</v>
      </c>
      <c r="I49" s="3">
        <v>357267166</v>
      </c>
      <c r="J49" s="3">
        <v>340707460</v>
      </c>
      <c r="K49" s="14">
        <v>0</v>
      </c>
      <c r="L49" s="49">
        <f t="shared" si="18"/>
        <v>21160837791</v>
      </c>
      <c r="M49" s="29">
        <f t="shared" si="3"/>
        <v>1652954.96</v>
      </c>
      <c r="N49" s="29">
        <f t="shared" si="4"/>
        <v>25279333</v>
      </c>
      <c r="O49" s="29">
        <f t="shared" si="5"/>
        <v>25900262</v>
      </c>
      <c r="P49" s="29">
        <f t="shared" si="6"/>
        <v>9112617857</v>
      </c>
      <c r="Q49" s="29">
        <f t="shared" si="7"/>
        <v>4626335049</v>
      </c>
      <c r="R49" s="29">
        <f t="shared" si="8"/>
        <v>4362464149</v>
      </c>
      <c r="S49" s="40">
        <f t="shared" si="9"/>
        <v>450582</v>
      </c>
      <c r="T49" s="3">
        <f t="shared" si="10"/>
        <v>3365346877</v>
      </c>
      <c r="U49" s="3">
        <f t="shared" si="11"/>
        <v>453455</v>
      </c>
      <c r="V49" s="3">
        <f t="shared" si="12"/>
        <v>11921060</v>
      </c>
      <c r="W49" s="3">
        <f t="shared" si="13"/>
        <v>3791087</v>
      </c>
      <c r="X49" s="3">
        <f t="shared" si="14"/>
        <v>1442613006</v>
      </c>
      <c r="Y49" s="3">
        <f t="shared" si="15"/>
        <v>731564745</v>
      </c>
      <c r="Z49" s="3">
        <f t="shared" si="16"/>
        <v>701375282</v>
      </c>
      <c r="AA49" s="3">
        <f t="shared" si="17"/>
        <v>21331</v>
      </c>
    </row>
    <row r="50" spans="1:27" x14ac:dyDescent="0.25">
      <c r="B50" s="2">
        <v>41030</v>
      </c>
      <c r="C50" s="3">
        <v>1903208296</v>
      </c>
      <c r="D50" s="3">
        <v>1819276270</v>
      </c>
      <c r="E50" s="3">
        <v>208023</v>
      </c>
      <c r="F50" s="3">
        <v>178824</v>
      </c>
      <c r="G50" s="3">
        <v>69148</v>
      </c>
      <c r="H50" s="3">
        <v>733037100</v>
      </c>
      <c r="I50" s="3">
        <v>271501487</v>
      </c>
      <c r="J50" s="3">
        <v>392820225</v>
      </c>
      <c r="K50" s="14">
        <v>59863</v>
      </c>
      <c r="L50" s="49">
        <f t="shared" si="18"/>
        <v>21170700224</v>
      </c>
      <c r="M50" s="29">
        <f t="shared" si="3"/>
        <v>1860977.96</v>
      </c>
      <c r="N50" s="29">
        <f t="shared" si="4"/>
        <v>23971126</v>
      </c>
      <c r="O50" s="29">
        <f t="shared" si="5"/>
        <v>23954439</v>
      </c>
      <c r="P50" s="29">
        <f t="shared" si="6"/>
        <v>9088345154</v>
      </c>
      <c r="Q50" s="29">
        <f t="shared" si="7"/>
        <v>4512694560</v>
      </c>
      <c r="R50" s="29">
        <f t="shared" si="8"/>
        <v>4378519543</v>
      </c>
      <c r="S50" s="40">
        <f t="shared" si="9"/>
        <v>489208</v>
      </c>
      <c r="T50" s="3">
        <f t="shared" si="10"/>
        <v>3508161552</v>
      </c>
      <c r="U50" s="3">
        <f t="shared" si="11"/>
        <v>440026</v>
      </c>
      <c r="V50" s="3">
        <f t="shared" si="12"/>
        <v>10819821</v>
      </c>
      <c r="W50" s="3">
        <f t="shared" si="13"/>
        <v>1900157</v>
      </c>
      <c r="X50" s="3">
        <f t="shared" si="14"/>
        <v>1469263115</v>
      </c>
      <c r="Y50" s="3">
        <f t="shared" si="15"/>
        <v>628768653</v>
      </c>
      <c r="Z50" s="3">
        <f t="shared" si="16"/>
        <v>733527685</v>
      </c>
      <c r="AA50" s="3">
        <f t="shared" si="17"/>
        <v>59863</v>
      </c>
    </row>
    <row r="51" spans="1:27" x14ac:dyDescent="0.25">
      <c r="B51" s="2">
        <v>41061</v>
      </c>
      <c r="C51" s="3">
        <v>1977432998</v>
      </c>
      <c r="D51" s="3">
        <v>1886783482</v>
      </c>
      <c r="E51" s="3">
        <v>274920</v>
      </c>
      <c r="F51" s="3">
        <v>2393251</v>
      </c>
      <c r="G51" s="3">
        <v>2719602</v>
      </c>
      <c r="H51" s="3">
        <v>786256388</v>
      </c>
      <c r="I51" s="3">
        <v>481353778</v>
      </c>
      <c r="J51" s="3">
        <v>393674068</v>
      </c>
      <c r="K51" s="14">
        <v>157810</v>
      </c>
      <c r="L51" s="49">
        <f t="shared" si="18"/>
        <v>21201416107</v>
      </c>
      <c r="M51" s="29">
        <f t="shared" si="3"/>
        <v>2135897.96</v>
      </c>
      <c r="N51" s="29">
        <f t="shared" si="4"/>
        <v>25130017</v>
      </c>
      <c r="O51" s="29">
        <f t="shared" si="5"/>
        <v>23350203</v>
      </c>
      <c r="P51" s="29">
        <f t="shared" si="6"/>
        <v>9090777318</v>
      </c>
      <c r="Q51" s="29">
        <f t="shared" si="7"/>
        <v>4597626401</v>
      </c>
      <c r="R51" s="29">
        <f t="shared" si="8"/>
        <v>4395844637</v>
      </c>
      <c r="S51" s="40">
        <f t="shared" si="9"/>
        <v>625933</v>
      </c>
      <c r="T51" s="3">
        <f t="shared" si="10"/>
        <v>3706059752</v>
      </c>
      <c r="U51" s="3">
        <f t="shared" si="11"/>
        <v>482943</v>
      </c>
      <c r="V51" s="3">
        <f t="shared" si="12"/>
        <v>2572075</v>
      </c>
      <c r="W51" s="3">
        <f t="shared" si="13"/>
        <v>2788750</v>
      </c>
      <c r="X51" s="3">
        <f t="shared" si="14"/>
        <v>1519293488</v>
      </c>
      <c r="Y51" s="3">
        <f t="shared" si="15"/>
        <v>752855265</v>
      </c>
      <c r="Z51" s="3">
        <f t="shared" si="16"/>
        <v>786494293</v>
      </c>
      <c r="AA51" s="3">
        <f t="shared" si="17"/>
        <v>217673</v>
      </c>
    </row>
    <row r="52" spans="1:27" x14ac:dyDescent="0.25">
      <c r="A52" s="43"/>
      <c r="B52" s="2">
        <v>41091</v>
      </c>
      <c r="C52" s="3">
        <v>1953640332</v>
      </c>
      <c r="D52" s="3">
        <v>1864526617</v>
      </c>
      <c r="E52" s="3">
        <v>251694</v>
      </c>
      <c r="F52" s="3">
        <v>930509</v>
      </c>
      <c r="G52" s="3">
        <v>2385726</v>
      </c>
      <c r="H52" s="3">
        <v>808849174</v>
      </c>
      <c r="I52" s="3">
        <v>417135752</v>
      </c>
      <c r="J52" s="3">
        <v>381756427</v>
      </c>
      <c r="K52" s="14">
        <v>32150</v>
      </c>
      <c r="L52" s="49">
        <f t="shared" si="18"/>
        <v>21217442970</v>
      </c>
      <c r="M52" s="29">
        <f t="shared" si="3"/>
        <v>2387591.96</v>
      </c>
      <c r="N52" s="29">
        <f t="shared" si="4"/>
        <v>24679387</v>
      </c>
      <c r="O52" s="29">
        <f t="shared" si="5"/>
        <v>23544676</v>
      </c>
      <c r="P52" s="29">
        <f t="shared" si="6"/>
        <v>9103076193</v>
      </c>
      <c r="Q52" s="29">
        <f t="shared" si="7"/>
        <v>4616652006</v>
      </c>
      <c r="R52" s="29">
        <f t="shared" si="8"/>
        <v>4410246941</v>
      </c>
      <c r="S52" s="40">
        <f t="shared" si="9"/>
        <v>638226</v>
      </c>
      <c r="T52" s="3">
        <f t="shared" si="10"/>
        <v>3751310099</v>
      </c>
      <c r="U52" s="3">
        <f t="shared" si="11"/>
        <v>526614</v>
      </c>
      <c r="V52" s="3">
        <f t="shared" si="12"/>
        <v>3323760</v>
      </c>
      <c r="W52" s="3">
        <f t="shared" si="13"/>
        <v>5105328</v>
      </c>
      <c r="X52" s="3">
        <f t="shared" si="14"/>
        <v>1595105562</v>
      </c>
      <c r="Y52" s="3">
        <f t="shared" si="15"/>
        <v>898489530</v>
      </c>
      <c r="Z52" s="3">
        <f t="shared" si="16"/>
        <v>775430495</v>
      </c>
      <c r="AA52" s="3">
        <f t="shared" si="17"/>
        <v>189960</v>
      </c>
    </row>
    <row r="53" spans="1:27" x14ac:dyDescent="0.25">
      <c r="A53" s="43"/>
      <c r="B53" s="2">
        <v>41122</v>
      </c>
      <c r="C53" s="3">
        <v>1993473786</v>
      </c>
      <c r="D53" s="3">
        <v>1905891819</v>
      </c>
      <c r="E53" s="3">
        <v>260395.4</v>
      </c>
      <c r="F53" s="3">
        <v>878434</v>
      </c>
      <c r="G53" s="3">
        <v>2509433</v>
      </c>
      <c r="H53" s="3">
        <v>794871361</v>
      </c>
      <c r="I53" s="3">
        <v>413017912</v>
      </c>
      <c r="J53" s="3">
        <v>360269181</v>
      </c>
      <c r="K53" s="14">
        <v>21621</v>
      </c>
      <c r="L53" s="49">
        <f t="shared" si="18"/>
        <v>21252614550</v>
      </c>
      <c r="M53" s="29">
        <f t="shared" si="3"/>
        <v>2647987.36</v>
      </c>
      <c r="N53" s="29">
        <f t="shared" si="4"/>
        <v>24294209</v>
      </c>
      <c r="O53" s="29">
        <f t="shared" si="5"/>
        <v>23861970</v>
      </c>
      <c r="P53" s="29">
        <f t="shared" si="6"/>
        <v>9079174654</v>
      </c>
      <c r="Q53" s="29">
        <f t="shared" si="7"/>
        <v>4629744595</v>
      </c>
      <c r="R53" s="29">
        <f t="shared" si="8"/>
        <v>4402504686</v>
      </c>
      <c r="S53" s="40">
        <f t="shared" si="9"/>
        <v>639763</v>
      </c>
      <c r="T53" s="3">
        <f t="shared" si="10"/>
        <v>3770418436</v>
      </c>
      <c r="U53" s="3">
        <f t="shared" si="11"/>
        <v>512089.4</v>
      </c>
      <c r="V53" s="3">
        <f t="shared" si="12"/>
        <v>1808943</v>
      </c>
      <c r="W53" s="3">
        <f t="shared" si="13"/>
        <v>4895159</v>
      </c>
      <c r="X53" s="3">
        <f t="shared" si="14"/>
        <v>1603720535</v>
      </c>
      <c r="Y53" s="3">
        <f t="shared" si="15"/>
        <v>830153664</v>
      </c>
      <c r="Z53" s="3">
        <f t="shared" si="16"/>
        <v>742025608</v>
      </c>
      <c r="AA53" s="3">
        <f t="shared" si="17"/>
        <v>53771</v>
      </c>
    </row>
    <row r="54" spans="1:27" x14ac:dyDescent="0.25">
      <c r="A54" s="43"/>
      <c r="B54" s="2">
        <v>41153</v>
      </c>
      <c r="C54" s="3">
        <v>1965258434</v>
      </c>
      <c r="D54" s="3">
        <v>1879556117</v>
      </c>
      <c r="E54" s="3">
        <v>252122</v>
      </c>
      <c r="F54" s="3">
        <v>1045686</v>
      </c>
      <c r="G54" s="3">
        <v>3420817</v>
      </c>
      <c r="H54" s="3">
        <v>847174971</v>
      </c>
      <c r="I54" s="3">
        <v>404824001</v>
      </c>
      <c r="J54" s="3">
        <v>357252490</v>
      </c>
      <c r="K54" s="14">
        <v>20952</v>
      </c>
      <c r="L54" s="49">
        <f t="shared" si="18"/>
        <v>21268728461</v>
      </c>
      <c r="M54" s="29">
        <f t="shared" si="3"/>
        <v>2831671.6999999997</v>
      </c>
      <c r="N54" s="29">
        <f t="shared" si="4"/>
        <v>23763025</v>
      </c>
      <c r="O54" s="29">
        <f t="shared" si="5"/>
        <v>24984044</v>
      </c>
      <c r="P54" s="29">
        <f t="shared" si="6"/>
        <v>9086637003</v>
      </c>
      <c r="Q54" s="29">
        <f t="shared" si="7"/>
        <v>4625754571</v>
      </c>
      <c r="R54" s="29">
        <f t="shared" si="8"/>
        <v>4373678686</v>
      </c>
      <c r="S54" s="40">
        <f t="shared" si="9"/>
        <v>598192</v>
      </c>
      <c r="T54" s="3">
        <f t="shared" si="10"/>
        <v>3785447936</v>
      </c>
      <c r="U54" s="3">
        <f t="shared" si="11"/>
        <v>512517.4</v>
      </c>
      <c r="V54" s="3">
        <f t="shared" si="12"/>
        <v>1924120</v>
      </c>
      <c r="W54" s="3">
        <f t="shared" si="13"/>
        <v>5930250</v>
      </c>
      <c r="X54" s="3">
        <f t="shared" si="14"/>
        <v>1642046332</v>
      </c>
      <c r="Y54" s="3">
        <f t="shared" si="15"/>
        <v>817841913</v>
      </c>
      <c r="Z54" s="3">
        <f t="shared" si="16"/>
        <v>717521671</v>
      </c>
      <c r="AA54" s="3">
        <f t="shared" si="17"/>
        <v>42573</v>
      </c>
    </row>
    <row r="55" spans="1:27" x14ac:dyDescent="0.25">
      <c r="A55" s="43"/>
      <c r="B55" s="2">
        <v>41183</v>
      </c>
      <c r="C55" s="3">
        <v>1990228040.7</v>
      </c>
      <c r="D55" s="3">
        <v>1897965584.7</v>
      </c>
      <c r="E55" s="3">
        <v>189640</v>
      </c>
      <c r="F55" s="3">
        <v>1197498</v>
      </c>
      <c r="G55" s="3">
        <v>2647417</v>
      </c>
      <c r="H55" s="3">
        <v>830441245</v>
      </c>
      <c r="I55" s="3">
        <v>423967911</v>
      </c>
      <c r="J55" s="3">
        <v>373489987</v>
      </c>
      <c r="K55" s="14">
        <v>51335</v>
      </c>
      <c r="L55" s="49">
        <f t="shared" si="18"/>
        <v>21274389763.700001</v>
      </c>
      <c r="M55" s="29">
        <f t="shared" si="3"/>
        <v>2802310.9</v>
      </c>
      <c r="N55" s="29">
        <f t="shared" si="4"/>
        <v>23685685</v>
      </c>
      <c r="O55" s="29">
        <f t="shared" si="5"/>
        <v>25340477</v>
      </c>
      <c r="P55" s="29">
        <f t="shared" si="6"/>
        <v>9120110195</v>
      </c>
      <c r="Q55" s="29">
        <f t="shared" si="7"/>
        <v>4632718227</v>
      </c>
      <c r="R55" s="29">
        <f t="shared" si="8"/>
        <v>4358171328</v>
      </c>
      <c r="S55" s="40">
        <f t="shared" si="9"/>
        <v>629260</v>
      </c>
      <c r="T55" s="3">
        <f t="shared" si="10"/>
        <v>3777521701.6999998</v>
      </c>
      <c r="U55" s="3">
        <f t="shared" si="11"/>
        <v>441762</v>
      </c>
      <c r="V55" s="3">
        <f t="shared" si="12"/>
        <v>2243184</v>
      </c>
      <c r="W55" s="3">
        <f t="shared" si="13"/>
        <v>6068234</v>
      </c>
      <c r="X55" s="3">
        <f t="shared" si="14"/>
        <v>1677616216</v>
      </c>
      <c r="Y55" s="3">
        <f t="shared" si="15"/>
        <v>828791912</v>
      </c>
      <c r="Z55" s="3">
        <f t="shared" si="16"/>
        <v>730742477</v>
      </c>
      <c r="AA55" s="3">
        <f t="shared" si="17"/>
        <v>72287</v>
      </c>
    </row>
    <row r="56" spans="1:27" x14ac:dyDescent="0.25">
      <c r="A56" s="43"/>
      <c r="B56" s="2">
        <v>41214</v>
      </c>
      <c r="C56" s="3">
        <v>1860398628.47</v>
      </c>
      <c r="D56" s="3">
        <v>1773930433.47</v>
      </c>
      <c r="E56" s="3">
        <v>244835</v>
      </c>
      <c r="F56" s="3">
        <v>1036022</v>
      </c>
      <c r="G56" s="3">
        <v>2556526</v>
      </c>
      <c r="H56" s="3">
        <v>847547735</v>
      </c>
      <c r="I56" s="3">
        <v>371368762</v>
      </c>
      <c r="J56" s="3">
        <v>377418915</v>
      </c>
      <c r="K56" s="14">
        <v>21000</v>
      </c>
      <c r="L56" s="49">
        <f t="shared" si="18"/>
        <v>21300162826.170002</v>
      </c>
      <c r="M56" s="29">
        <f t="shared" si="3"/>
        <v>2885106.4</v>
      </c>
      <c r="N56" s="29">
        <f t="shared" si="4"/>
        <v>23408238</v>
      </c>
      <c r="O56" s="29">
        <f t="shared" si="5"/>
        <v>25941014</v>
      </c>
      <c r="P56" s="29">
        <f t="shared" si="6"/>
        <v>9237341726</v>
      </c>
      <c r="Q56" s="29">
        <f t="shared" si="7"/>
        <v>4634288149</v>
      </c>
      <c r="R56" s="29">
        <f t="shared" si="8"/>
        <v>4348960841</v>
      </c>
      <c r="S56" s="40">
        <f t="shared" si="9"/>
        <v>629993</v>
      </c>
      <c r="T56" s="3">
        <f t="shared" si="10"/>
        <v>3671896018.1700001</v>
      </c>
      <c r="U56" s="3">
        <f t="shared" si="11"/>
        <v>434475</v>
      </c>
      <c r="V56" s="3">
        <f t="shared" si="12"/>
        <v>2233520</v>
      </c>
      <c r="W56" s="3">
        <f t="shared" si="13"/>
        <v>5203943</v>
      </c>
      <c r="X56" s="3">
        <f t="shared" si="14"/>
        <v>1677988980</v>
      </c>
      <c r="Y56" s="3">
        <f t="shared" si="15"/>
        <v>795336673</v>
      </c>
      <c r="Z56" s="3">
        <f t="shared" si="16"/>
        <v>750908902</v>
      </c>
      <c r="AA56" s="3">
        <f t="shared" si="17"/>
        <v>72335</v>
      </c>
    </row>
    <row r="57" spans="1:27" x14ac:dyDescent="0.25">
      <c r="A57" s="43"/>
      <c r="B57" s="2">
        <v>41244</v>
      </c>
      <c r="C57" s="3">
        <v>1779025468.75</v>
      </c>
      <c r="D57" s="3">
        <v>1700844906.75</v>
      </c>
      <c r="E57" s="3">
        <v>232486.2</v>
      </c>
      <c r="F57" s="3">
        <v>995942</v>
      </c>
      <c r="G57" s="3">
        <v>2383687</v>
      </c>
      <c r="H57" s="3">
        <v>818954281</v>
      </c>
      <c r="I57" s="3">
        <v>365821862</v>
      </c>
      <c r="J57" s="3">
        <v>370038076</v>
      </c>
      <c r="K57" s="14">
        <v>21778</v>
      </c>
      <c r="L57" s="49">
        <f t="shared" si="18"/>
        <v>21293514073.920002</v>
      </c>
      <c r="M57" s="29">
        <f t="shared" si="3"/>
        <v>2813188.6</v>
      </c>
      <c r="N57" s="29">
        <f t="shared" si="4"/>
        <v>23138623</v>
      </c>
      <c r="O57" s="29">
        <f t="shared" si="5"/>
        <v>26302727</v>
      </c>
      <c r="P57" s="29">
        <f t="shared" si="6"/>
        <v>9327636271</v>
      </c>
      <c r="Q57" s="29">
        <f t="shared" si="7"/>
        <v>4622726674</v>
      </c>
      <c r="R57" s="29">
        <f t="shared" si="8"/>
        <v>4381943106</v>
      </c>
      <c r="S57" s="40">
        <f t="shared" si="9"/>
        <v>632970</v>
      </c>
      <c r="T57" s="3">
        <f t="shared" si="10"/>
        <v>3474775340.2200003</v>
      </c>
      <c r="U57" s="3">
        <f t="shared" si="11"/>
        <v>477321.2</v>
      </c>
      <c r="V57" s="3">
        <f t="shared" si="12"/>
        <v>2031964</v>
      </c>
      <c r="W57" s="3">
        <f t="shared" si="13"/>
        <v>4940213</v>
      </c>
      <c r="X57" s="3">
        <f t="shared" si="14"/>
        <v>1666502016</v>
      </c>
      <c r="Y57" s="3">
        <f t="shared" si="15"/>
        <v>737190624</v>
      </c>
      <c r="Z57" s="3">
        <f t="shared" si="16"/>
        <v>747456991</v>
      </c>
      <c r="AA57" s="3">
        <f t="shared" si="17"/>
        <v>42778</v>
      </c>
    </row>
    <row r="58" spans="1:27" x14ac:dyDescent="0.25">
      <c r="A58" s="43"/>
      <c r="B58" s="2">
        <v>41275</v>
      </c>
      <c r="C58" s="3">
        <v>1713900053.0699999</v>
      </c>
      <c r="D58" s="3">
        <v>1636571937.0699999</v>
      </c>
      <c r="E58" s="3">
        <v>232805</v>
      </c>
      <c r="F58" s="3">
        <v>983404</v>
      </c>
      <c r="G58" s="3">
        <v>1238918</v>
      </c>
      <c r="H58" s="3">
        <v>733693458</v>
      </c>
      <c r="I58" s="3">
        <v>348527257</v>
      </c>
      <c r="J58" s="3">
        <v>326532975</v>
      </c>
      <c r="K58" s="14">
        <v>53285</v>
      </c>
      <c r="L58" s="49">
        <f t="shared" si="18"/>
        <v>21294216959.990002</v>
      </c>
      <c r="M58" s="29">
        <f t="shared" si="3"/>
        <v>2828118.6</v>
      </c>
      <c r="N58" s="29">
        <f t="shared" si="4"/>
        <v>22773892</v>
      </c>
      <c r="O58" s="29">
        <f t="shared" si="5"/>
        <v>25526696</v>
      </c>
      <c r="P58" s="29">
        <f t="shared" si="6"/>
        <v>9333993359</v>
      </c>
      <c r="Q58" s="29">
        <f t="shared" si="7"/>
        <v>4587967323</v>
      </c>
      <c r="R58" s="29">
        <f t="shared" si="8"/>
        <v>4383610087</v>
      </c>
      <c r="S58" s="40">
        <f t="shared" si="9"/>
        <v>482685</v>
      </c>
      <c r="T58" s="3">
        <f t="shared" si="10"/>
        <v>3337416843.8199997</v>
      </c>
      <c r="U58" s="3">
        <f t="shared" si="11"/>
        <v>465291.2</v>
      </c>
      <c r="V58" s="3">
        <f t="shared" si="12"/>
        <v>1979346</v>
      </c>
      <c r="W58" s="3">
        <f t="shared" si="13"/>
        <v>3622605</v>
      </c>
      <c r="X58" s="3">
        <f t="shared" si="14"/>
        <v>1552647739</v>
      </c>
      <c r="Y58" s="3">
        <f t="shared" si="15"/>
        <v>714349119</v>
      </c>
      <c r="Z58" s="3">
        <f t="shared" si="16"/>
        <v>696571051</v>
      </c>
      <c r="AA58" s="3">
        <f t="shared" si="17"/>
        <v>75063</v>
      </c>
    </row>
    <row r="59" spans="1:27" x14ac:dyDescent="0.25">
      <c r="A59" s="43"/>
      <c r="B59" s="2">
        <v>41306</v>
      </c>
      <c r="C59" s="3">
        <v>1562346915.28</v>
      </c>
      <c r="D59" s="3">
        <v>1489794898.28</v>
      </c>
      <c r="E59" s="3">
        <v>260187</v>
      </c>
      <c r="F59" s="3">
        <v>956056</v>
      </c>
      <c r="G59" s="3">
        <v>3000606</v>
      </c>
      <c r="H59" s="3">
        <v>683468429</v>
      </c>
      <c r="I59" s="3">
        <v>389801813</v>
      </c>
      <c r="J59" s="3">
        <v>329003558</v>
      </c>
      <c r="K59" s="14">
        <v>618769</v>
      </c>
      <c r="L59" s="49">
        <f t="shared" si="18"/>
        <v>21220488942.269997</v>
      </c>
      <c r="M59" s="29">
        <f t="shared" si="3"/>
        <v>2860562.6</v>
      </c>
      <c r="N59" s="29">
        <f t="shared" si="4"/>
        <v>22516686</v>
      </c>
      <c r="O59" s="29">
        <f t="shared" si="5"/>
        <v>26722967</v>
      </c>
      <c r="P59" s="29">
        <f t="shared" si="6"/>
        <v>9326907148</v>
      </c>
      <c r="Q59" s="29">
        <f t="shared" si="7"/>
        <v>4618885280</v>
      </c>
      <c r="R59" s="29">
        <f t="shared" si="8"/>
        <v>4363631184</v>
      </c>
      <c r="S59" s="40">
        <f t="shared" si="9"/>
        <v>1079894</v>
      </c>
      <c r="T59" s="3">
        <f t="shared" si="10"/>
        <v>3126366835.3499999</v>
      </c>
      <c r="U59" s="3">
        <f t="shared" si="11"/>
        <v>492992</v>
      </c>
      <c r="V59" s="3">
        <f t="shared" si="12"/>
        <v>1939460</v>
      </c>
      <c r="W59" s="3">
        <f t="shared" si="13"/>
        <v>4239524</v>
      </c>
      <c r="X59" s="3">
        <f t="shared" si="14"/>
        <v>1417161887</v>
      </c>
      <c r="Y59" s="3">
        <f t="shared" si="15"/>
        <v>738329070</v>
      </c>
      <c r="Z59" s="3">
        <f t="shared" si="16"/>
        <v>655536533</v>
      </c>
      <c r="AA59" s="3">
        <f t="shared" si="17"/>
        <v>672054</v>
      </c>
    </row>
    <row r="60" spans="1:27" x14ac:dyDescent="0.25">
      <c r="A60" s="43"/>
      <c r="B60" s="2">
        <v>41334</v>
      </c>
      <c r="C60" s="3">
        <v>1745226455.26</v>
      </c>
      <c r="D60" s="3">
        <v>1670295322.26</v>
      </c>
      <c r="E60" s="3">
        <v>272405.7</v>
      </c>
      <c r="F60" s="3">
        <v>1068610</v>
      </c>
      <c r="G60" s="3">
        <v>2152285</v>
      </c>
      <c r="H60" s="3">
        <v>663801021</v>
      </c>
      <c r="I60" s="3">
        <v>404146612</v>
      </c>
      <c r="J60" s="3">
        <v>339317330</v>
      </c>
      <c r="K60" s="14">
        <v>184159</v>
      </c>
      <c r="L60" s="49">
        <f t="shared" si="18"/>
        <v>21214322669.529999</v>
      </c>
      <c r="M60" s="29">
        <f t="shared" si="3"/>
        <v>2911516.3000000003</v>
      </c>
      <c r="N60" s="29">
        <f t="shared" si="4"/>
        <v>22305233</v>
      </c>
      <c r="O60" s="29">
        <f t="shared" si="5"/>
        <v>26915174</v>
      </c>
      <c r="P60" s="29">
        <f t="shared" si="6"/>
        <v>9284321178</v>
      </c>
      <c r="Q60" s="29">
        <f t="shared" si="7"/>
        <v>4648734313</v>
      </c>
      <c r="R60" s="29">
        <f t="shared" si="8"/>
        <v>4342280692</v>
      </c>
      <c r="S60" s="40">
        <f t="shared" si="9"/>
        <v>1242722</v>
      </c>
      <c r="T60" s="3">
        <f t="shared" si="10"/>
        <v>3160090220.54</v>
      </c>
      <c r="U60" s="3">
        <f t="shared" si="11"/>
        <v>532592.69999999995</v>
      </c>
      <c r="V60" s="3">
        <f t="shared" si="12"/>
        <v>2024666</v>
      </c>
      <c r="W60" s="3">
        <f t="shared" si="13"/>
        <v>5152891</v>
      </c>
      <c r="X60" s="3">
        <f t="shared" si="14"/>
        <v>1347269450</v>
      </c>
      <c r="Y60" s="3">
        <f t="shared" si="15"/>
        <v>793948425</v>
      </c>
      <c r="Z60" s="3">
        <f t="shared" si="16"/>
        <v>668320888</v>
      </c>
      <c r="AA60" s="3">
        <f t="shared" si="17"/>
        <v>802928</v>
      </c>
    </row>
    <row r="61" spans="1:27" x14ac:dyDescent="0.25">
      <c r="A61" s="43"/>
      <c r="B61" s="2">
        <v>41365</v>
      </c>
      <c r="C61" s="3">
        <v>1746937461.53</v>
      </c>
      <c r="D61" s="3">
        <v>1680805149.53</v>
      </c>
      <c r="E61" s="3">
        <v>264149.59999999998</v>
      </c>
      <c r="F61" s="3">
        <v>1039531</v>
      </c>
      <c r="G61" s="3">
        <v>2101644</v>
      </c>
      <c r="H61" s="3">
        <v>731041044</v>
      </c>
      <c r="I61" s="3">
        <v>404760589</v>
      </c>
      <c r="J61" s="3">
        <v>355598369</v>
      </c>
      <c r="K61" s="14">
        <v>89607</v>
      </c>
      <c r="L61" s="49">
        <f t="shared" si="18"/>
        <v>21206242537.059998</v>
      </c>
      <c r="M61" s="29">
        <f t="shared" si="3"/>
        <v>2943662.9</v>
      </c>
      <c r="N61" s="29">
        <f t="shared" si="4"/>
        <v>12703767</v>
      </c>
      <c r="O61" s="29">
        <f t="shared" si="5"/>
        <v>27185809</v>
      </c>
      <c r="P61" s="29">
        <f t="shared" si="6"/>
        <v>9279136207</v>
      </c>
      <c r="Q61" s="29">
        <f t="shared" si="7"/>
        <v>4696227736</v>
      </c>
      <c r="R61" s="29">
        <f t="shared" si="8"/>
        <v>4357171601</v>
      </c>
      <c r="S61" s="40">
        <f t="shared" si="9"/>
        <v>1332329</v>
      </c>
      <c r="T61" s="3">
        <f t="shared" si="10"/>
        <v>3351100471.79</v>
      </c>
      <c r="U61" s="3">
        <f t="shared" si="11"/>
        <v>536555.30000000005</v>
      </c>
      <c r="V61" s="3">
        <f t="shared" si="12"/>
        <v>2108141</v>
      </c>
      <c r="W61" s="3">
        <f t="shared" si="13"/>
        <v>4253929</v>
      </c>
      <c r="X61" s="3">
        <f t="shared" si="14"/>
        <v>1394842065</v>
      </c>
      <c r="Y61" s="3">
        <f t="shared" si="15"/>
        <v>808907201</v>
      </c>
      <c r="Z61" s="3">
        <f t="shared" si="16"/>
        <v>694915699</v>
      </c>
      <c r="AA61" s="3">
        <f t="shared" si="17"/>
        <v>273766</v>
      </c>
    </row>
    <row r="62" spans="1:27" x14ac:dyDescent="0.25">
      <c r="A62" s="43"/>
      <c r="B62" s="2">
        <v>41395</v>
      </c>
      <c r="C62" s="3">
        <v>1844343371.6289999</v>
      </c>
      <c r="D62" s="3">
        <v>1773341767.6289999</v>
      </c>
      <c r="E62" s="3">
        <v>240768.4</v>
      </c>
      <c r="F62" s="3">
        <v>1057072</v>
      </c>
      <c r="G62" s="3">
        <v>1791282</v>
      </c>
      <c r="H62" s="3">
        <v>726154479</v>
      </c>
      <c r="I62" s="3">
        <v>395897817</v>
      </c>
      <c r="J62" s="3">
        <v>346102336</v>
      </c>
      <c r="K62" s="14">
        <v>19962</v>
      </c>
      <c r="L62" s="49">
        <f t="shared" si="18"/>
        <v>21160308034.688999</v>
      </c>
      <c r="M62" s="29">
        <f t="shared" si="3"/>
        <v>2976408.3</v>
      </c>
      <c r="N62" s="29">
        <f t="shared" si="4"/>
        <v>13582015</v>
      </c>
      <c r="O62" s="29">
        <f t="shared" si="5"/>
        <v>28907943</v>
      </c>
      <c r="P62" s="29">
        <f t="shared" si="6"/>
        <v>9272253586</v>
      </c>
      <c r="Q62" s="29">
        <f t="shared" si="7"/>
        <v>4820624066</v>
      </c>
      <c r="R62" s="29">
        <f t="shared" si="8"/>
        <v>4310453712</v>
      </c>
      <c r="S62" s="40">
        <f t="shared" si="9"/>
        <v>1292428</v>
      </c>
      <c r="T62" s="3">
        <f t="shared" si="10"/>
        <v>3454146917.1589999</v>
      </c>
      <c r="U62" s="3">
        <f t="shared" si="11"/>
        <v>504918</v>
      </c>
      <c r="V62" s="3">
        <f t="shared" si="12"/>
        <v>2096603</v>
      </c>
      <c r="W62" s="3">
        <f t="shared" si="13"/>
        <v>3892926</v>
      </c>
      <c r="X62" s="3">
        <f t="shared" si="14"/>
        <v>1457195523</v>
      </c>
      <c r="Y62" s="3">
        <f t="shared" si="15"/>
        <v>800658406</v>
      </c>
      <c r="Z62" s="3">
        <f t="shared" si="16"/>
        <v>701700705</v>
      </c>
      <c r="AA62" s="3">
        <f t="shared" si="17"/>
        <v>109569</v>
      </c>
    </row>
    <row r="63" spans="1:27" x14ac:dyDescent="0.25">
      <c r="A63" s="43"/>
      <c r="B63" s="2">
        <v>41426</v>
      </c>
      <c r="C63" s="3">
        <v>1797043592.6500001</v>
      </c>
      <c r="D63" s="3">
        <v>1732485902.6500001</v>
      </c>
      <c r="E63" s="3">
        <v>259468.4</v>
      </c>
      <c r="F63" s="3">
        <v>1028485</v>
      </c>
      <c r="G63" s="3">
        <v>2384026</v>
      </c>
      <c r="H63" s="3">
        <v>765173908</v>
      </c>
      <c r="I63" s="3">
        <v>389812587</v>
      </c>
      <c r="J63" s="3">
        <v>355266956</v>
      </c>
      <c r="K63" s="14">
        <v>22227</v>
      </c>
      <c r="L63" s="49">
        <f t="shared" si="18"/>
        <v>21006010455.339005</v>
      </c>
      <c r="M63" s="29">
        <f t="shared" si="3"/>
        <v>2960956.6999999997</v>
      </c>
      <c r="N63" s="29">
        <f t="shared" si="4"/>
        <v>12217249</v>
      </c>
      <c r="O63" s="29">
        <f t="shared" si="5"/>
        <v>28572367</v>
      </c>
      <c r="P63" s="29">
        <f t="shared" si="6"/>
        <v>9251171106</v>
      </c>
      <c r="Q63" s="29">
        <f t="shared" si="7"/>
        <v>4729082875</v>
      </c>
      <c r="R63" s="29">
        <f t="shared" si="8"/>
        <v>4272046600</v>
      </c>
      <c r="S63" s="40">
        <f t="shared" si="9"/>
        <v>1156845</v>
      </c>
      <c r="T63" s="3">
        <f t="shared" si="10"/>
        <v>3505827670.2790003</v>
      </c>
      <c r="U63" s="3">
        <f t="shared" si="11"/>
        <v>500236.79999999999</v>
      </c>
      <c r="V63" s="3">
        <f t="shared" si="12"/>
        <v>2085557</v>
      </c>
      <c r="W63" s="3">
        <f t="shared" si="13"/>
        <v>4175308</v>
      </c>
      <c r="X63" s="3">
        <f t="shared" si="14"/>
        <v>1491328387</v>
      </c>
      <c r="Y63" s="3">
        <f t="shared" si="15"/>
        <v>785710404</v>
      </c>
      <c r="Z63" s="3">
        <f t="shared" si="16"/>
        <v>701369292</v>
      </c>
      <c r="AA63" s="3">
        <f t="shared" si="17"/>
        <v>42189</v>
      </c>
    </row>
    <row r="64" spans="1:27" x14ac:dyDescent="0.25">
      <c r="A64" s="43"/>
      <c r="B64" s="2">
        <v>41456</v>
      </c>
      <c r="C64" s="3">
        <v>1873849426.425</v>
      </c>
      <c r="D64" s="3">
        <v>1798627683.425</v>
      </c>
      <c r="E64" s="3">
        <v>448497.5</v>
      </c>
      <c r="F64" s="3">
        <v>1012414</v>
      </c>
      <c r="G64" s="3">
        <v>2204382</v>
      </c>
      <c r="H64" s="3">
        <v>771977270</v>
      </c>
      <c r="I64" s="3">
        <v>402396562</v>
      </c>
      <c r="J64" s="3">
        <v>356047452</v>
      </c>
      <c r="K64" s="14">
        <v>184310</v>
      </c>
      <c r="L64" s="49">
        <f t="shared" si="18"/>
        <v>20940111521.764004</v>
      </c>
      <c r="M64" s="29">
        <f t="shared" si="3"/>
        <v>3157760.1999999997</v>
      </c>
      <c r="N64" s="29">
        <f t="shared" si="4"/>
        <v>12299154</v>
      </c>
      <c r="O64" s="29">
        <f t="shared" si="5"/>
        <v>28391023</v>
      </c>
      <c r="P64" s="29">
        <f t="shared" si="6"/>
        <v>9214299202</v>
      </c>
      <c r="Q64" s="29">
        <f t="shared" si="7"/>
        <v>4714343685</v>
      </c>
      <c r="R64" s="29">
        <f t="shared" si="8"/>
        <v>4246337625</v>
      </c>
      <c r="S64" s="40">
        <f t="shared" si="9"/>
        <v>1309005</v>
      </c>
      <c r="T64" s="3">
        <f t="shared" si="10"/>
        <v>3531113586.0749998</v>
      </c>
      <c r="U64" s="3">
        <f t="shared" si="11"/>
        <v>707965.9</v>
      </c>
      <c r="V64" s="3">
        <f t="shared" si="12"/>
        <v>2040899</v>
      </c>
      <c r="W64" s="3">
        <f t="shared" si="13"/>
        <v>4588408</v>
      </c>
      <c r="X64" s="3">
        <f t="shared" si="14"/>
        <v>1537151178</v>
      </c>
      <c r="Y64" s="3">
        <f t="shared" si="15"/>
        <v>792209149</v>
      </c>
      <c r="Z64" s="3">
        <f t="shared" si="16"/>
        <v>711314408</v>
      </c>
      <c r="AA64" s="3">
        <f t="shared" si="17"/>
        <v>206537</v>
      </c>
    </row>
    <row r="65" spans="1:27" x14ac:dyDescent="0.25">
      <c r="A65" s="43"/>
      <c r="B65" s="2">
        <v>41487</v>
      </c>
      <c r="C65" s="3">
        <v>1948533354.26</v>
      </c>
      <c r="D65" s="3">
        <v>1868353017.26</v>
      </c>
      <c r="E65" s="3">
        <v>355176</v>
      </c>
      <c r="F65" s="3">
        <v>1022040</v>
      </c>
      <c r="G65" s="3">
        <v>2108406</v>
      </c>
      <c r="H65" s="3">
        <v>785175700</v>
      </c>
      <c r="I65" s="3">
        <v>395910208</v>
      </c>
      <c r="J65" s="3">
        <v>363340762</v>
      </c>
      <c r="K65" s="14">
        <v>590965</v>
      </c>
      <c r="L65" s="49">
        <f t="shared" si="18"/>
        <v>20902572720.023998</v>
      </c>
      <c r="M65" s="29">
        <f t="shared" si="3"/>
        <v>3252540.8</v>
      </c>
      <c r="N65" s="29">
        <f t="shared" si="4"/>
        <v>12442760</v>
      </c>
      <c r="O65" s="29">
        <f t="shared" si="5"/>
        <v>27989996</v>
      </c>
      <c r="P65" s="29">
        <f t="shared" si="6"/>
        <v>9204603541</v>
      </c>
      <c r="Q65" s="29">
        <f t="shared" si="7"/>
        <v>4697235981</v>
      </c>
      <c r="R65" s="29">
        <f t="shared" si="8"/>
        <v>4249409206</v>
      </c>
      <c r="S65" s="40">
        <f t="shared" si="9"/>
        <v>1878349</v>
      </c>
      <c r="T65" s="3">
        <f t="shared" si="10"/>
        <v>3666980700.6849999</v>
      </c>
      <c r="U65" s="3">
        <f t="shared" si="11"/>
        <v>803673.5</v>
      </c>
      <c r="V65" s="3">
        <f t="shared" si="12"/>
        <v>2034454</v>
      </c>
      <c r="W65" s="3">
        <f t="shared" si="13"/>
        <v>4312788</v>
      </c>
      <c r="X65" s="3">
        <f t="shared" si="14"/>
        <v>1557152970</v>
      </c>
      <c r="Y65" s="3">
        <f t="shared" si="15"/>
        <v>798306770</v>
      </c>
      <c r="Z65" s="3">
        <f t="shared" si="16"/>
        <v>719388214</v>
      </c>
      <c r="AA65" s="3">
        <f t="shared" si="17"/>
        <v>775275</v>
      </c>
    </row>
    <row r="66" spans="1:27" x14ac:dyDescent="0.25">
      <c r="A66" s="43"/>
      <c r="B66" s="2">
        <v>41518</v>
      </c>
      <c r="C66" s="3">
        <v>1895254789.753</v>
      </c>
      <c r="D66" s="3">
        <v>1817660394.753</v>
      </c>
      <c r="E66" s="3">
        <v>431491</v>
      </c>
      <c r="F66" s="3">
        <v>1057615</v>
      </c>
      <c r="G66" s="3">
        <v>2459573</v>
      </c>
      <c r="H66" s="3">
        <v>819471051</v>
      </c>
      <c r="I66" s="3">
        <v>405212937</v>
      </c>
      <c r="J66" s="3">
        <v>348496807</v>
      </c>
      <c r="K66" s="14">
        <v>19499</v>
      </c>
      <c r="L66" s="49">
        <f t="shared" si="18"/>
        <v>20840676997.776997</v>
      </c>
      <c r="M66" s="29">
        <f t="shared" si="3"/>
        <v>3431909.8</v>
      </c>
      <c r="N66" s="29">
        <f t="shared" si="4"/>
        <v>12454689</v>
      </c>
      <c r="O66" s="29">
        <f t="shared" si="5"/>
        <v>27028752</v>
      </c>
      <c r="P66" s="29">
        <f t="shared" si="6"/>
        <v>9176899621</v>
      </c>
      <c r="Q66" s="29">
        <f t="shared" si="7"/>
        <v>4697624917</v>
      </c>
      <c r="R66" s="29">
        <f t="shared" si="8"/>
        <v>4240653523</v>
      </c>
      <c r="S66" s="40">
        <f t="shared" si="9"/>
        <v>1876896</v>
      </c>
      <c r="T66" s="3">
        <f t="shared" si="10"/>
        <v>3686013412.013</v>
      </c>
      <c r="U66" s="3">
        <f t="shared" si="11"/>
        <v>786667</v>
      </c>
      <c r="V66" s="3">
        <f t="shared" si="12"/>
        <v>2079655</v>
      </c>
      <c r="W66" s="3">
        <f t="shared" si="13"/>
        <v>4567979</v>
      </c>
      <c r="X66" s="3">
        <f t="shared" si="14"/>
        <v>1604646751</v>
      </c>
      <c r="Y66" s="3">
        <f t="shared" si="15"/>
        <v>801123145</v>
      </c>
      <c r="Z66" s="3">
        <f t="shared" si="16"/>
        <v>711837569</v>
      </c>
      <c r="AA66" s="3">
        <f t="shared" si="17"/>
        <v>610464</v>
      </c>
    </row>
    <row r="67" spans="1:27" x14ac:dyDescent="0.25">
      <c r="A67" s="43"/>
      <c r="B67" s="2">
        <v>41548</v>
      </c>
      <c r="C67" s="3">
        <v>1925394581.5409999</v>
      </c>
      <c r="D67" s="3">
        <v>1843979429.5409999</v>
      </c>
      <c r="E67" s="3">
        <v>413397.1</v>
      </c>
      <c r="F67" s="3">
        <v>1109817</v>
      </c>
      <c r="G67" s="3">
        <v>2413390</v>
      </c>
      <c r="H67" s="3">
        <v>814762856</v>
      </c>
      <c r="I67" s="3">
        <v>406126995</v>
      </c>
      <c r="J67" s="3">
        <v>368250336</v>
      </c>
      <c r="K67" s="14">
        <v>19147</v>
      </c>
      <c r="L67" s="49">
        <f t="shared" si="18"/>
        <v>20786690842.618</v>
      </c>
      <c r="M67" s="29">
        <f t="shared" si="3"/>
        <v>3655666.9</v>
      </c>
      <c r="N67" s="29">
        <f t="shared" si="4"/>
        <v>12367008</v>
      </c>
      <c r="O67" s="29">
        <f t="shared" si="5"/>
        <v>26794725</v>
      </c>
      <c r="P67" s="29">
        <f t="shared" si="6"/>
        <v>9161221232</v>
      </c>
      <c r="Q67" s="29">
        <f t="shared" si="7"/>
        <v>4679784001</v>
      </c>
      <c r="R67" s="29">
        <f t="shared" si="8"/>
        <v>4235413872</v>
      </c>
      <c r="S67" s="40">
        <f t="shared" si="9"/>
        <v>1844708</v>
      </c>
      <c r="T67" s="3">
        <f t="shared" si="10"/>
        <v>3661639824.2939997</v>
      </c>
      <c r="U67" s="3">
        <f t="shared" si="11"/>
        <v>844888.1</v>
      </c>
      <c r="V67" s="3">
        <f t="shared" si="12"/>
        <v>2167432</v>
      </c>
      <c r="W67" s="3">
        <f t="shared" si="13"/>
        <v>4872963</v>
      </c>
      <c r="X67" s="3">
        <f t="shared" si="14"/>
        <v>1634233907</v>
      </c>
      <c r="Y67" s="3">
        <f t="shared" si="15"/>
        <v>811339932</v>
      </c>
      <c r="Z67" s="3">
        <f t="shared" si="16"/>
        <v>716747143</v>
      </c>
      <c r="AA67" s="3">
        <f t="shared" si="17"/>
        <v>38646</v>
      </c>
    </row>
    <row r="68" spans="1:27" x14ac:dyDescent="0.25">
      <c r="A68" s="43"/>
      <c r="B68" s="2">
        <v>41579</v>
      </c>
      <c r="C68" s="3">
        <v>1741413450.513</v>
      </c>
      <c r="D68" s="3">
        <v>1675695056.513</v>
      </c>
      <c r="E68" s="3">
        <v>326991.495</v>
      </c>
      <c r="F68" s="3">
        <v>1069863</v>
      </c>
      <c r="G68" s="3">
        <v>2481055</v>
      </c>
      <c r="H68" s="3">
        <v>753020287</v>
      </c>
      <c r="I68" s="3">
        <v>407987984</v>
      </c>
      <c r="J68" s="3">
        <v>341597409</v>
      </c>
      <c r="K68" s="14">
        <v>20003</v>
      </c>
      <c r="L68" s="49">
        <f t="shared" si="18"/>
        <v>20688455465.660999</v>
      </c>
      <c r="M68" s="29">
        <f t="shared" si="3"/>
        <v>3737823.395</v>
      </c>
      <c r="N68" s="29">
        <f t="shared" si="4"/>
        <v>12400849</v>
      </c>
      <c r="O68" s="29">
        <f t="shared" si="5"/>
        <v>26719254</v>
      </c>
      <c r="P68" s="29">
        <f t="shared" si="6"/>
        <v>9066693784</v>
      </c>
      <c r="Q68" s="29">
        <f t="shared" si="7"/>
        <v>4716403223</v>
      </c>
      <c r="R68" s="29">
        <f t="shared" si="8"/>
        <v>4199592366</v>
      </c>
      <c r="S68" s="40">
        <f t="shared" si="9"/>
        <v>1843711</v>
      </c>
      <c r="T68" s="3">
        <f t="shared" si="10"/>
        <v>3519674486.0539999</v>
      </c>
      <c r="U68" s="3">
        <f t="shared" si="11"/>
        <v>740388.59499999997</v>
      </c>
      <c r="V68" s="3">
        <f t="shared" si="12"/>
        <v>2179680</v>
      </c>
      <c r="W68" s="3">
        <f t="shared" si="13"/>
        <v>4894445</v>
      </c>
      <c r="X68" s="3">
        <f t="shared" si="14"/>
        <v>1567783143</v>
      </c>
      <c r="Y68" s="3">
        <f t="shared" si="15"/>
        <v>814114979</v>
      </c>
      <c r="Z68" s="3">
        <f t="shared" si="16"/>
        <v>709847745</v>
      </c>
      <c r="AA68" s="3">
        <f t="shared" si="17"/>
        <v>39150</v>
      </c>
    </row>
    <row r="69" spans="1:27" x14ac:dyDescent="0.25">
      <c r="A69" s="43"/>
      <c r="B69" s="2">
        <v>41609</v>
      </c>
      <c r="C69" s="3">
        <v>1695129851.174</v>
      </c>
      <c r="D69" s="3">
        <v>1629374329.174</v>
      </c>
      <c r="E69" s="3">
        <v>382056.10499999998</v>
      </c>
      <c r="F69" s="3">
        <v>941588</v>
      </c>
      <c r="G69" s="3">
        <v>2233935</v>
      </c>
      <c r="H69" s="3">
        <v>675241514</v>
      </c>
      <c r="I69" s="3">
        <v>363653535</v>
      </c>
      <c r="J69" s="3">
        <v>328945223</v>
      </c>
      <c r="K69" s="14">
        <v>19956</v>
      </c>
      <c r="L69" s="49">
        <f t="shared" si="18"/>
        <v>20616984888.084999</v>
      </c>
      <c r="M69" s="29">
        <f t="shared" si="3"/>
        <v>3887393.3</v>
      </c>
      <c r="N69" s="29">
        <f t="shared" si="4"/>
        <v>12346495</v>
      </c>
      <c r="O69" s="29">
        <f t="shared" si="5"/>
        <v>26569502</v>
      </c>
      <c r="P69" s="29">
        <f t="shared" si="6"/>
        <v>8922981017</v>
      </c>
      <c r="Q69" s="29">
        <f t="shared" si="7"/>
        <v>4714234896</v>
      </c>
      <c r="R69" s="29">
        <f t="shared" si="8"/>
        <v>4158499513</v>
      </c>
      <c r="S69" s="40">
        <f t="shared" si="9"/>
        <v>1841889</v>
      </c>
      <c r="T69" s="3">
        <f t="shared" si="10"/>
        <v>3305069385.6870003</v>
      </c>
      <c r="U69" s="3">
        <f t="shared" si="11"/>
        <v>709047.6</v>
      </c>
      <c r="V69" s="3">
        <f t="shared" si="12"/>
        <v>2011451</v>
      </c>
      <c r="W69" s="3">
        <f t="shared" si="13"/>
        <v>4714990</v>
      </c>
      <c r="X69" s="3">
        <f t="shared" si="14"/>
        <v>1428261801</v>
      </c>
      <c r="Y69" s="3">
        <f t="shared" si="15"/>
        <v>771641519</v>
      </c>
      <c r="Z69" s="3">
        <f t="shared" si="16"/>
        <v>670542632</v>
      </c>
      <c r="AA69" s="3">
        <f t="shared" si="17"/>
        <v>39959</v>
      </c>
    </row>
    <row r="70" spans="1:27" x14ac:dyDescent="0.25">
      <c r="A70" s="43"/>
      <c r="B70" s="2">
        <v>41640</v>
      </c>
      <c r="C70" s="3">
        <v>1677749763.4749999</v>
      </c>
      <c r="D70" s="3">
        <v>1609323545.4749999</v>
      </c>
      <c r="E70" s="3">
        <v>422994.93</v>
      </c>
      <c r="F70" s="3">
        <v>968147</v>
      </c>
      <c r="G70" s="3">
        <v>1636725</v>
      </c>
      <c r="H70" s="3">
        <v>684800413.75</v>
      </c>
      <c r="I70" s="3">
        <v>362577455.55000001</v>
      </c>
      <c r="J70" s="3">
        <v>317197097</v>
      </c>
      <c r="K70" s="14">
        <v>47648</v>
      </c>
      <c r="L70" s="49">
        <f t="shared" si="18"/>
        <v>20589736496.489998</v>
      </c>
      <c r="M70" s="29">
        <f t="shared" si="3"/>
        <v>4077583.23</v>
      </c>
      <c r="N70" s="29">
        <f t="shared" si="4"/>
        <v>12331238</v>
      </c>
      <c r="O70" s="29">
        <f t="shared" si="5"/>
        <v>26967309</v>
      </c>
      <c r="P70" s="29">
        <f t="shared" si="6"/>
        <v>8874087972.75</v>
      </c>
      <c r="Q70" s="29">
        <f t="shared" si="7"/>
        <v>4728285094.5500002</v>
      </c>
      <c r="R70" s="29">
        <f t="shared" si="8"/>
        <v>4149163635</v>
      </c>
      <c r="S70" s="40">
        <f t="shared" si="9"/>
        <v>1836252</v>
      </c>
      <c r="T70" s="3">
        <f t="shared" si="10"/>
        <v>3238697874.6490002</v>
      </c>
      <c r="U70" s="3">
        <f t="shared" si="11"/>
        <v>805051.03499999992</v>
      </c>
      <c r="V70" s="3">
        <f t="shared" si="12"/>
        <v>1909735</v>
      </c>
      <c r="W70" s="3">
        <f t="shared" si="13"/>
        <v>3870660</v>
      </c>
      <c r="X70" s="3">
        <f t="shared" si="14"/>
        <v>1360041927.75</v>
      </c>
      <c r="Y70" s="3">
        <f t="shared" si="15"/>
        <v>726230990.54999995</v>
      </c>
      <c r="Z70" s="3">
        <f t="shared" si="16"/>
        <v>646142320</v>
      </c>
      <c r="AA70" s="3">
        <f t="shared" si="17"/>
        <v>67604</v>
      </c>
    </row>
    <row r="71" spans="1:27" x14ac:dyDescent="0.25">
      <c r="A71" s="43"/>
      <c r="B71" s="2">
        <v>41671</v>
      </c>
      <c r="C71" s="3">
        <v>1527668537.8</v>
      </c>
      <c r="D71" s="3">
        <v>1466794455.8</v>
      </c>
      <c r="E71" s="3">
        <v>367687.33500000002</v>
      </c>
      <c r="F71" s="3">
        <v>956962</v>
      </c>
      <c r="G71" s="3">
        <v>1782101</v>
      </c>
      <c r="H71" s="3">
        <v>659666920.51199996</v>
      </c>
      <c r="I71" s="3">
        <v>350760543.56899995</v>
      </c>
      <c r="J71" s="3">
        <v>328046494.11699998</v>
      </c>
      <c r="K71" s="14">
        <v>401271</v>
      </c>
      <c r="L71" s="49">
        <f t="shared" si="18"/>
        <v>20566736054.009998</v>
      </c>
      <c r="M71" s="29">
        <f t="shared" si="3"/>
        <v>4185083.5650000004</v>
      </c>
      <c r="N71" s="29">
        <f t="shared" si="4"/>
        <v>12332144</v>
      </c>
      <c r="O71" s="29">
        <f t="shared" si="5"/>
        <v>25748804</v>
      </c>
      <c r="P71" s="29">
        <f t="shared" si="6"/>
        <v>8850286464.2619991</v>
      </c>
      <c r="Q71" s="29">
        <f t="shared" si="7"/>
        <v>4689243825.1190004</v>
      </c>
      <c r="R71" s="29">
        <f t="shared" si="8"/>
        <v>4148206571.1170001</v>
      </c>
      <c r="S71" s="40">
        <f t="shared" si="9"/>
        <v>1618754</v>
      </c>
      <c r="T71" s="3">
        <f t="shared" si="10"/>
        <v>3076118001.2749996</v>
      </c>
      <c r="U71" s="3">
        <f t="shared" si="11"/>
        <v>790682.26500000001</v>
      </c>
      <c r="V71" s="3">
        <f t="shared" si="12"/>
        <v>1925109</v>
      </c>
      <c r="W71" s="3">
        <f t="shared" si="13"/>
        <v>3418826</v>
      </c>
      <c r="X71" s="3">
        <f t="shared" si="14"/>
        <v>1344467334.2620001</v>
      </c>
      <c r="Y71" s="3">
        <f t="shared" si="15"/>
        <v>713337999.11899996</v>
      </c>
      <c r="Z71" s="3">
        <f t="shared" si="16"/>
        <v>645243591.11699998</v>
      </c>
      <c r="AA71" s="3">
        <f t="shared" si="17"/>
        <v>448919</v>
      </c>
    </row>
    <row r="72" spans="1:27" x14ac:dyDescent="0.25">
      <c r="A72" s="43"/>
      <c r="B72" s="2">
        <v>41699</v>
      </c>
      <c r="C72" s="3">
        <v>1745333152.0009999</v>
      </c>
      <c r="D72" s="3">
        <v>1674526637.0009999</v>
      </c>
      <c r="E72" s="3">
        <v>409763.47499999998</v>
      </c>
      <c r="F72" s="3">
        <v>935831</v>
      </c>
      <c r="G72" s="3">
        <v>1344712</v>
      </c>
      <c r="H72" s="3">
        <v>679706332</v>
      </c>
      <c r="I72" s="3">
        <v>370814638</v>
      </c>
      <c r="J72" s="3">
        <v>339391815</v>
      </c>
      <c r="K72" s="14">
        <v>22239</v>
      </c>
      <c r="L72" s="49">
        <f t="shared" si="18"/>
        <v>20570967368.750999</v>
      </c>
      <c r="M72" s="29">
        <f t="shared" si="3"/>
        <v>4322441.34</v>
      </c>
      <c r="N72" s="29">
        <f t="shared" si="4"/>
        <v>12199365</v>
      </c>
      <c r="O72" s="29">
        <f t="shared" si="5"/>
        <v>24941231</v>
      </c>
      <c r="P72" s="29">
        <f t="shared" si="6"/>
        <v>8866191775.262001</v>
      </c>
      <c r="Q72" s="29">
        <f t="shared" si="7"/>
        <v>4655911851.1189995</v>
      </c>
      <c r="R72" s="29">
        <f t="shared" si="8"/>
        <v>4148281056.1170001</v>
      </c>
      <c r="S72" s="40">
        <f t="shared" si="9"/>
        <v>1456834</v>
      </c>
      <c r="T72" s="3">
        <f t="shared" si="10"/>
        <v>3141321092.8009996</v>
      </c>
      <c r="U72" s="3">
        <f t="shared" si="11"/>
        <v>777450.81</v>
      </c>
      <c r="V72" s="3">
        <f t="shared" si="12"/>
        <v>1892793</v>
      </c>
      <c r="W72" s="3">
        <f t="shared" si="13"/>
        <v>3126813</v>
      </c>
      <c r="X72" s="3">
        <f t="shared" si="14"/>
        <v>1339373252.5120001</v>
      </c>
      <c r="Y72" s="3">
        <f t="shared" si="15"/>
        <v>721575181.56900001</v>
      </c>
      <c r="Z72" s="3">
        <f t="shared" si="16"/>
        <v>667438309.11699998</v>
      </c>
      <c r="AA72" s="3">
        <f t="shared" si="17"/>
        <v>423510</v>
      </c>
    </row>
    <row r="73" spans="1:27" x14ac:dyDescent="0.25">
      <c r="A73" s="43"/>
      <c r="B73" s="2">
        <v>41730</v>
      </c>
      <c r="C73" s="3">
        <v>1712467140</v>
      </c>
      <c r="D73" s="3">
        <v>1648865581</v>
      </c>
      <c r="E73" s="3">
        <v>389502</v>
      </c>
      <c r="F73" s="3">
        <v>922335</v>
      </c>
      <c r="G73" s="3">
        <v>1421698</v>
      </c>
      <c r="H73" s="3">
        <v>673485780</v>
      </c>
      <c r="I73" s="3">
        <v>371608731</v>
      </c>
      <c r="J73" s="3">
        <v>328713640</v>
      </c>
      <c r="K73" s="14">
        <v>25815</v>
      </c>
      <c r="L73" s="49">
        <f t="shared" si="18"/>
        <v>20539027800.221001</v>
      </c>
      <c r="M73" s="29">
        <f t="shared" si="3"/>
        <v>4447793.74</v>
      </c>
      <c r="N73" s="29">
        <f t="shared" si="4"/>
        <v>12082169</v>
      </c>
      <c r="O73" s="29">
        <f t="shared" si="5"/>
        <v>24261285</v>
      </c>
      <c r="P73" s="29">
        <f t="shared" si="6"/>
        <v>8808636511.262001</v>
      </c>
      <c r="Q73" s="29">
        <f t="shared" si="7"/>
        <v>4622759993.1189995</v>
      </c>
      <c r="R73" s="29">
        <f t="shared" si="8"/>
        <v>4121396327.1170001</v>
      </c>
      <c r="S73" s="40">
        <f t="shared" si="9"/>
        <v>1393042</v>
      </c>
      <c r="T73" s="3">
        <f t="shared" si="10"/>
        <v>3323392218.0009999</v>
      </c>
      <c r="U73" s="3">
        <f t="shared" si="11"/>
        <v>799265.47499999998</v>
      </c>
      <c r="V73" s="3">
        <f t="shared" si="12"/>
        <v>1858166</v>
      </c>
      <c r="W73" s="3">
        <f t="shared" si="13"/>
        <v>2766410</v>
      </c>
      <c r="X73" s="3">
        <f t="shared" si="14"/>
        <v>1353192112</v>
      </c>
      <c r="Y73" s="3">
        <f t="shared" si="15"/>
        <v>742423369</v>
      </c>
      <c r="Z73" s="3">
        <f t="shared" si="16"/>
        <v>668105455</v>
      </c>
      <c r="AA73" s="3">
        <f t="shared" si="17"/>
        <v>48054</v>
      </c>
    </row>
    <row r="74" spans="1:27" x14ac:dyDescent="0.25">
      <c r="A74" s="43"/>
      <c r="B74" s="2">
        <v>41760</v>
      </c>
      <c r="C74" s="3">
        <v>1784022637.1359999</v>
      </c>
      <c r="D74" s="3">
        <v>1714911153.1359999</v>
      </c>
      <c r="E74" s="3">
        <v>360341.94</v>
      </c>
      <c r="F74" s="3">
        <v>982958</v>
      </c>
      <c r="G74" s="3">
        <v>1760585</v>
      </c>
      <c r="H74" s="3">
        <v>717999316</v>
      </c>
      <c r="I74" s="3">
        <v>372037995</v>
      </c>
      <c r="J74" s="3">
        <v>323768158</v>
      </c>
      <c r="K74" s="14">
        <v>22717</v>
      </c>
      <c r="L74" s="49">
        <f t="shared" si="18"/>
        <v>20480597185.728001</v>
      </c>
      <c r="M74" s="29">
        <f t="shared" si="3"/>
        <v>4567367.28</v>
      </c>
      <c r="N74" s="29">
        <f t="shared" si="4"/>
        <v>12008055</v>
      </c>
      <c r="O74" s="29">
        <f t="shared" si="5"/>
        <v>24230588</v>
      </c>
      <c r="P74" s="29">
        <f t="shared" si="6"/>
        <v>8800481348.262001</v>
      </c>
      <c r="Q74" s="29">
        <f t="shared" si="7"/>
        <v>4598900171.1189995</v>
      </c>
      <c r="R74" s="29">
        <f t="shared" si="8"/>
        <v>4099062149.1170001</v>
      </c>
      <c r="S74" s="40">
        <f t="shared" si="9"/>
        <v>1395797</v>
      </c>
      <c r="T74" s="3">
        <f t="shared" si="10"/>
        <v>3363776734.1359997</v>
      </c>
      <c r="U74" s="3">
        <f t="shared" si="11"/>
        <v>749843.94</v>
      </c>
      <c r="V74" s="3">
        <f t="shared" si="12"/>
        <v>1905293</v>
      </c>
      <c r="W74" s="3">
        <f t="shared" si="13"/>
        <v>3182283</v>
      </c>
      <c r="X74" s="3">
        <f t="shared" si="14"/>
        <v>1391485096</v>
      </c>
      <c r="Y74" s="3">
        <f t="shared" si="15"/>
        <v>743646726</v>
      </c>
      <c r="Z74" s="3">
        <f t="shared" si="16"/>
        <v>652481798</v>
      </c>
      <c r="AA74" s="3">
        <f t="shared" si="17"/>
        <v>48532</v>
      </c>
    </row>
    <row r="75" spans="1:27" x14ac:dyDescent="0.25">
      <c r="A75" s="43"/>
      <c r="B75" s="2">
        <v>41791</v>
      </c>
      <c r="C75" s="3">
        <v>1831254168.677</v>
      </c>
      <c r="D75" s="3">
        <v>1755469388.677</v>
      </c>
      <c r="E75" s="3">
        <v>334498.48499999999</v>
      </c>
      <c r="F75" s="3">
        <v>1007155</v>
      </c>
      <c r="G75" s="3">
        <v>1941455</v>
      </c>
      <c r="H75" s="3">
        <v>742663438</v>
      </c>
      <c r="I75" s="3">
        <v>392403012</v>
      </c>
      <c r="J75" s="3">
        <v>358120082</v>
      </c>
      <c r="K75" s="14">
        <v>24264</v>
      </c>
      <c r="L75" s="49">
        <f t="shared" si="18"/>
        <v>20503580671.754997</v>
      </c>
      <c r="M75" s="29">
        <f t="shared" si="3"/>
        <v>4642397.3650000012</v>
      </c>
      <c r="N75" s="29">
        <f t="shared" si="4"/>
        <v>11986725</v>
      </c>
      <c r="O75" s="29">
        <f t="shared" si="5"/>
        <v>23788017</v>
      </c>
      <c r="P75" s="29">
        <f t="shared" si="6"/>
        <v>8777970878.262001</v>
      </c>
      <c r="Q75" s="29">
        <f t="shared" si="7"/>
        <v>4601490596.1189995</v>
      </c>
      <c r="R75" s="29">
        <f t="shared" si="8"/>
        <v>4101915275.1170001</v>
      </c>
      <c r="S75" s="40">
        <f t="shared" si="9"/>
        <v>1397834</v>
      </c>
      <c r="T75" s="3">
        <f t="shared" si="10"/>
        <v>3470380541.8129997</v>
      </c>
      <c r="U75" s="3">
        <f t="shared" si="11"/>
        <v>694840.42500000005</v>
      </c>
      <c r="V75" s="3">
        <f t="shared" si="12"/>
        <v>1990113</v>
      </c>
      <c r="W75" s="3">
        <f t="shared" si="13"/>
        <v>3702040</v>
      </c>
      <c r="X75" s="3">
        <f t="shared" si="14"/>
        <v>1460662754</v>
      </c>
      <c r="Y75" s="3">
        <f t="shared" si="15"/>
        <v>764441007</v>
      </c>
      <c r="Z75" s="3">
        <f t="shared" si="16"/>
        <v>681888240</v>
      </c>
      <c r="AA75" s="3">
        <f t="shared" si="17"/>
        <v>46981</v>
      </c>
    </row>
    <row r="76" spans="1:27" x14ac:dyDescent="0.25">
      <c r="B76" s="2">
        <v>41821</v>
      </c>
      <c r="C76" s="3">
        <v>1869515228.2620001</v>
      </c>
      <c r="D76" s="3">
        <v>1802791171.2620001</v>
      </c>
      <c r="E76" s="3">
        <v>397354.48499999999</v>
      </c>
      <c r="F76" s="3">
        <v>1001115</v>
      </c>
      <c r="G76" s="3">
        <v>1856964</v>
      </c>
      <c r="H76" s="3">
        <v>770612222</v>
      </c>
      <c r="I76" s="3">
        <v>379815570</v>
      </c>
      <c r="J76" s="3">
        <v>349994713</v>
      </c>
      <c r="K76" s="14">
        <v>21985</v>
      </c>
      <c r="L76" s="49">
        <f t="shared" si="18"/>
        <v>20507744159.591999</v>
      </c>
      <c r="M76" s="29">
        <f t="shared" si="3"/>
        <v>4591254.3500000006</v>
      </c>
      <c r="N76" s="29">
        <f t="shared" si="4"/>
        <v>11975426</v>
      </c>
      <c r="O76" s="29">
        <f t="shared" si="5"/>
        <v>23440599</v>
      </c>
      <c r="P76" s="29">
        <f t="shared" si="6"/>
        <v>8776605830.262001</v>
      </c>
      <c r="Q76" s="29">
        <f t="shared" si="7"/>
        <v>4578909604.1189995</v>
      </c>
      <c r="R76" s="29">
        <f t="shared" si="8"/>
        <v>4095862536.1170001</v>
      </c>
      <c r="S76" s="40">
        <f t="shared" si="9"/>
        <v>1235509</v>
      </c>
      <c r="T76" s="3">
        <f t="shared" si="10"/>
        <v>3558260559.9390001</v>
      </c>
      <c r="U76" s="3">
        <f t="shared" si="11"/>
        <v>731852.97</v>
      </c>
      <c r="V76" s="3">
        <f t="shared" si="12"/>
        <v>2008270</v>
      </c>
      <c r="W76" s="3">
        <f t="shared" si="13"/>
        <v>3798419</v>
      </c>
      <c r="X76" s="3">
        <f t="shared" si="14"/>
        <v>1513275660</v>
      </c>
      <c r="Y76" s="3">
        <f t="shared" si="15"/>
        <v>772218582</v>
      </c>
      <c r="Z76" s="3">
        <f t="shared" si="16"/>
        <v>708114795</v>
      </c>
      <c r="AA76" s="3">
        <f t="shared" si="17"/>
        <v>46249</v>
      </c>
    </row>
    <row r="77" spans="1:27" x14ac:dyDescent="0.25">
      <c r="B77" s="2">
        <v>41852</v>
      </c>
      <c r="C77" s="3">
        <v>1869083333.5270002</v>
      </c>
      <c r="D77" s="3">
        <v>1806998137.5270002</v>
      </c>
      <c r="E77" s="3">
        <v>407718.84</v>
      </c>
      <c r="F77" s="3">
        <v>1011592.28</v>
      </c>
      <c r="G77" s="3">
        <v>1697186.27</v>
      </c>
      <c r="H77" s="3">
        <v>789887161</v>
      </c>
      <c r="I77" s="3">
        <v>396036167</v>
      </c>
      <c r="J77" s="3">
        <v>351540520</v>
      </c>
      <c r="K77" s="14">
        <v>23641</v>
      </c>
      <c r="L77" s="49">
        <f t="shared" si="18"/>
        <v>20446389279.858997</v>
      </c>
      <c r="M77" s="29">
        <f t="shared" si="3"/>
        <v>4643797.1899999995</v>
      </c>
      <c r="N77" s="29">
        <f t="shared" si="4"/>
        <v>11964978.279999999</v>
      </c>
      <c r="O77" s="29">
        <f t="shared" si="5"/>
        <v>23029379.27</v>
      </c>
      <c r="P77" s="29">
        <f t="shared" si="6"/>
        <v>8781317291.262001</v>
      </c>
      <c r="Q77" s="29">
        <f t="shared" si="7"/>
        <v>4579035563.1189995</v>
      </c>
      <c r="R77" s="29">
        <f t="shared" si="8"/>
        <v>4084062294.1170001</v>
      </c>
      <c r="S77" s="40">
        <f t="shared" si="9"/>
        <v>668185</v>
      </c>
      <c r="T77" s="3">
        <f t="shared" si="10"/>
        <v>3609789308.7890005</v>
      </c>
      <c r="U77" s="3">
        <f t="shared" si="11"/>
        <v>805073.32499999995</v>
      </c>
      <c r="V77" s="3">
        <f t="shared" si="12"/>
        <v>2012707.28</v>
      </c>
      <c r="W77" s="3">
        <f t="shared" si="13"/>
        <v>3554150.27</v>
      </c>
      <c r="X77" s="3">
        <f t="shared" si="14"/>
        <v>1560499383</v>
      </c>
      <c r="Y77" s="3">
        <f t="shared" si="15"/>
        <v>775851737</v>
      </c>
      <c r="Z77" s="3">
        <f t="shared" si="16"/>
        <v>701535233</v>
      </c>
      <c r="AA77" s="3">
        <f t="shared" si="17"/>
        <v>45626</v>
      </c>
    </row>
    <row r="78" spans="1:27" x14ac:dyDescent="0.25">
      <c r="B78" s="2">
        <v>41883</v>
      </c>
      <c r="C78" s="3">
        <v>1794730412.0339999</v>
      </c>
      <c r="D78" s="3">
        <v>1731901533.0339999</v>
      </c>
      <c r="E78" s="3">
        <v>421672.77</v>
      </c>
      <c r="F78" s="3">
        <v>962037.19</v>
      </c>
      <c r="G78" s="3">
        <v>1769217.59</v>
      </c>
      <c r="H78" s="3">
        <v>772846295</v>
      </c>
      <c r="I78" s="3">
        <v>409175059</v>
      </c>
      <c r="J78" s="3">
        <v>361084558</v>
      </c>
      <c r="K78" s="14">
        <v>30715</v>
      </c>
      <c r="L78" s="49">
        <f t="shared" si="18"/>
        <v>20360630418.139999</v>
      </c>
      <c r="M78" s="29">
        <f t="shared" si="3"/>
        <v>4633978.959999999</v>
      </c>
      <c r="N78" s="29">
        <f t="shared" si="4"/>
        <v>11869400.469999999</v>
      </c>
      <c r="O78" s="29">
        <f t="shared" si="5"/>
        <v>22339023.859999999</v>
      </c>
      <c r="P78" s="29">
        <f t="shared" si="6"/>
        <v>8734692535.262001</v>
      </c>
      <c r="Q78" s="29">
        <f t="shared" si="7"/>
        <v>4582997685.1189995</v>
      </c>
      <c r="R78" s="29">
        <f t="shared" si="8"/>
        <v>4096650045.1170001</v>
      </c>
      <c r="S78" s="40">
        <f t="shared" si="9"/>
        <v>679401</v>
      </c>
      <c r="T78" s="3">
        <f t="shared" si="10"/>
        <v>3538899670.5609999</v>
      </c>
      <c r="U78" s="3">
        <f t="shared" si="11"/>
        <v>829391.6100000001</v>
      </c>
      <c r="V78" s="3">
        <f t="shared" si="12"/>
        <v>1973629.47</v>
      </c>
      <c r="W78" s="3">
        <f t="shared" si="13"/>
        <v>3466403.8600000003</v>
      </c>
      <c r="X78" s="3">
        <f t="shared" si="14"/>
        <v>1562733456</v>
      </c>
      <c r="Y78" s="3">
        <f t="shared" si="15"/>
        <v>805211226</v>
      </c>
      <c r="Z78" s="3">
        <f t="shared" si="16"/>
        <v>712625078</v>
      </c>
      <c r="AA78" s="3">
        <f t="shared" si="17"/>
        <v>54356</v>
      </c>
    </row>
    <row r="79" spans="1:27" x14ac:dyDescent="0.25">
      <c r="B79" s="2">
        <v>41913</v>
      </c>
      <c r="C79" s="3">
        <v>1895466576.0120001</v>
      </c>
      <c r="D79" s="3">
        <v>1823026544.0120001</v>
      </c>
      <c r="E79" s="3">
        <v>441969.09</v>
      </c>
      <c r="F79" s="3">
        <v>1082396.6599999999</v>
      </c>
      <c r="G79" s="3">
        <v>1788936.11</v>
      </c>
      <c r="H79" s="3">
        <v>778002687</v>
      </c>
      <c r="I79" s="3">
        <v>402728557</v>
      </c>
      <c r="J79" s="3">
        <v>349503979</v>
      </c>
      <c r="K79" s="14">
        <v>22187</v>
      </c>
      <c r="L79" s="49">
        <f t="shared" si="18"/>
        <v>20339677532.611004</v>
      </c>
      <c r="M79" s="29">
        <f t="shared" si="3"/>
        <v>4662550.9499999993</v>
      </c>
      <c r="N79" s="29">
        <f t="shared" si="4"/>
        <v>11841980.129999999</v>
      </c>
      <c r="O79" s="29">
        <f t="shared" si="5"/>
        <v>21714569.969999999</v>
      </c>
      <c r="P79" s="29">
        <f t="shared" si="6"/>
        <v>8697932366.262001</v>
      </c>
      <c r="Q79" s="29">
        <f t="shared" si="7"/>
        <v>4579599247.1189995</v>
      </c>
      <c r="R79" s="29">
        <f t="shared" si="8"/>
        <v>4077903688.1170001</v>
      </c>
      <c r="S79" s="40">
        <f t="shared" si="9"/>
        <v>682441</v>
      </c>
      <c r="T79" s="3">
        <f t="shared" si="10"/>
        <v>3554928077.046</v>
      </c>
      <c r="U79" s="3">
        <f t="shared" si="11"/>
        <v>863641.8600000001</v>
      </c>
      <c r="V79" s="3">
        <f t="shared" si="12"/>
        <v>2044433.8499999999</v>
      </c>
      <c r="W79" s="3">
        <f t="shared" si="13"/>
        <v>3558153.7</v>
      </c>
      <c r="X79" s="3">
        <f t="shared" si="14"/>
        <v>1550848982</v>
      </c>
      <c r="Y79" s="3">
        <f t="shared" si="15"/>
        <v>811903616</v>
      </c>
      <c r="Z79" s="3">
        <f t="shared" si="16"/>
        <v>710588537</v>
      </c>
      <c r="AA79" s="3">
        <f t="shared" si="17"/>
        <v>52902</v>
      </c>
    </row>
    <row r="80" spans="1:27" x14ac:dyDescent="0.25">
      <c r="B80" s="2">
        <v>41944</v>
      </c>
      <c r="C80" s="3">
        <v>1684326465.438</v>
      </c>
      <c r="D80" s="3">
        <v>1623328133.438</v>
      </c>
      <c r="E80" s="3">
        <v>405484.36499999999</v>
      </c>
      <c r="F80" s="3">
        <v>997942.09</v>
      </c>
      <c r="G80" s="3">
        <v>1768979.638</v>
      </c>
      <c r="H80" s="3">
        <v>741579136</v>
      </c>
      <c r="I80" s="3">
        <v>344846315</v>
      </c>
      <c r="J80" s="3">
        <v>388584055</v>
      </c>
      <c r="K80" s="14">
        <v>34596</v>
      </c>
      <c r="L80" s="49">
        <f t="shared" si="18"/>
        <v>20287310609.536003</v>
      </c>
      <c r="M80" s="29">
        <f t="shared" si="3"/>
        <v>4741043.8199999994</v>
      </c>
      <c r="N80" s="29">
        <f t="shared" si="4"/>
        <v>11770059.219999999</v>
      </c>
      <c r="O80" s="29">
        <f t="shared" si="5"/>
        <v>21002494.607999999</v>
      </c>
      <c r="P80" s="29">
        <f t="shared" si="6"/>
        <v>8686491215.262001</v>
      </c>
      <c r="Q80" s="29">
        <f t="shared" si="7"/>
        <v>4516457578.1189995</v>
      </c>
      <c r="R80" s="29">
        <f t="shared" si="8"/>
        <v>4124890334.1170001</v>
      </c>
      <c r="S80" s="40">
        <f t="shared" si="9"/>
        <v>697034</v>
      </c>
      <c r="T80" s="3">
        <f t="shared" si="10"/>
        <v>3446354677.4499998</v>
      </c>
      <c r="U80" s="3">
        <f t="shared" si="11"/>
        <v>847453.45500000007</v>
      </c>
      <c r="V80" s="3">
        <f t="shared" si="12"/>
        <v>2080338.75</v>
      </c>
      <c r="W80" s="3">
        <f t="shared" si="13"/>
        <v>3557915.7480000001</v>
      </c>
      <c r="X80" s="3">
        <f t="shared" si="14"/>
        <v>1519581823</v>
      </c>
      <c r="Y80" s="3">
        <f t="shared" si="15"/>
        <v>747574872</v>
      </c>
      <c r="Z80" s="3">
        <f t="shared" si="16"/>
        <v>738088034</v>
      </c>
      <c r="AA80" s="3">
        <f t="shared" si="17"/>
        <v>56783</v>
      </c>
    </row>
    <row r="81" spans="2:27" x14ac:dyDescent="0.25">
      <c r="B81" s="2">
        <v>41974</v>
      </c>
      <c r="C81" s="3">
        <v>1670346915.852</v>
      </c>
      <c r="D81" s="3">
        <v>1609466664.852</v>
      </c>
      <c r="E81" s="3">
        <v>436940.79</v>
      </c>
      <c r="F81" s="3">
        <v>891653.17</v>
      </c>
      <c r="G81" s="3">
        <v>1527782.96</v>
      </c>
      <c r="H81" s="3">
        <v>654228200</v>
      </c>
      <c r="I81" s="3">
        <v>333642109</v>
      </c>
      <c r="J81" s="3">
        <v>331156141</v>
      </c>
      <c r="K81" s="14">
        <v>21572</v>
      </c>
      <c r="L81" s="49">
        <f t="shared" si="18"/>
        <v>20267402945.214001</v>
      </c>
      <c r="M81" s="29">
        <f t="shared" ref="M81:M144" si="19">SUM(E70:E81)</f>
        <v>4795928.5049999999</v>
      </c>
      <c r="N81" s="29">
        <f t="shared" ref="N81:N144" si="20">SUM(F70:F81)</f>
        <v>11720124.390000001</v>
      </c>
      <c r="O81" s="29">
        <f t="shared" ref="O81:O144" si="21">SUM(G70:G81)</f>
        <v>20296342.568</v>
      </c>
      <c r="P81" s="29">
        <f t="shared" ref="P81:P144" si="22">SUM(H70:H81)</f>
        <v>8665477901.262001</v>
      </c>
      <c r="Q81" s="29">
        <f t="shared" ref="Q81:Q144" si="23">SUM(I70:I81)</f>
        <v>4486446152.1189995</v>
      </c>
      <c r="R81" s="29">
        <f t="shared" ref="R81:R144" si="24">SUM(J70:J81)</f>
        <v>4127101252.1170001</v>
      </c>
      <c r="S81" s="40">
        <f t="shared" ref="S81:S144" si="25">SUM(K70:K81)</f>
        <v>698650</v>
      </c>
      <c r="T81" s="3">
        <f t="shared" ref="T81:T144" si="26">SUM(D80:D81)</f>
        <v>3232794798.29</v>
      </c>
      <c r="U81" s="3">
        <f t="shared" si="11"/>
        <v>842425.15500000003</v>
      </c>
      <c r="V81" s="3">
        <f t="shared" si="12"/>
        <v>1889595.26</v>
      </c>
      <c r="W81" s="3">
        <f t="shared" si="13"/>
        <v>3296762.5980000002</v>
      </c>
      <c r="X81" s="3">
        <f t="shared" si="14"/>
        <v>1395807336</v>
      </c>
      <c r="Y81" s="3">
        <f t="shared" si="15"/>
        <v>678488424</v>
      </c>
      <c r="Z81" s="3">
        <f t="shared" si="16"/>
        <v>719740196</v>
      </c>
      <c r="AA81" s="3">
        <f t="shared" si="17"/>
        <v>56168</v>
      </c>
    </row>
    <row r="82" spans="2:27" x14ac:dyDescent="0.25">
      <c r="B82" s="2">
        <v>42005</v>
      </c>
      <c r="C82" s="3">
        <v>1635836636.859</v>
      </c>
      <c r="D82" s="3">
        <v>1567761555.859</v>
      </c>
      <c r="E82" s="3">
        <v>424371.75</v>
      </c>
      <c r="F82" s="3">
        <v>877727.84</v>
      </c>
      <c r="G82" s="3">
        <v>1617502.186</v>
      </c>
      <c r="H82" s="3">
        <v>689706300</v>
      </c>
      <c r="I82" s="3">
        <v>354528438</v>
      </c>
      <c r="J82" s="3">
        <v>317424223</v>
      </c>
      <c r="K82" s="14">
        <v>23777</v>
      </c>
      <c r="L82" s="49">
        <f t="shared" si="18"/>
        <v>20225840955.598003</v>
      </c>
      <c r="M82" s="29">
        <f t="shared" si="19"/>
        <v>4797305.3249999993</v>
      </c>
      <c r="N82" s="29">
        <f t="shared" si="20"/>
        <v>11629705.23</v>
      </c>
      <c r="O82" s="29">
        <f t="shared" si="21"/>
        <v>20277119.754000001</v>
      </c>
      <c r="P82" s="29">
        <f t="shared" si="22"/>
        <v>8670383787.512001</v>
      </c>
      <c r="Q82" s="29">
        <f t="shared" si="23"/>
        <v>4478397134.5690002</v>
      </c>
      <c r="R82" s="29">
        <f t="shared" si="24"/>
        <v>4127328378.1170001</v>
      </c>
      <c r="S82" s="40">
        <f t="shared" si="25"/>
        <v>674779</v>
      </c>
      <c r="T82" s="3">
        <f t="shared" si="26"/>
        <v>3177228220.711</v>
      </c>
      <c r="U82" s="3">
        <f t="shared" si="11"/>
        <v>861312.54</v>
      </c>
      <c r="V82" s="3">
        <f t="shared" si="12"/>
        <v>1769381.01</v>
      </c>
      <c r="W82" s="3">
        <f t="shared" si="13"/>
        <v>3145285.1459999997</v>
      </c>
      <c r="X82" s="3">
        <f t="shared" si="14"/>
        <v>1343934500</v>
      </c>
      <c r="Y82" s="3">
        <f t="shared" si="15"/>
        <v>688170547</v>
      </c>
      <c r="Z82" s="3">
        <f t="shared" si="16"/>
        <v>648580364</v>
      </c>
      <c r="AA82" s="3">
        <f t="shared" si="17"/>
        <v>45349</v>
      </c>
    </row>
    <row r="83" spans="2:27" x14ac:dyDescent="0.25">
      <c r="B83" s="2">
        <v>42036</v>
      </c>
      <c r="C83" s="3">
        <v>1521502218.2059999</v>
      </c>
      <c r="D83" s="3">
        <v>1455634741.2059999</v>
      </c>
      <c r="E83" s="3">
        <v>387976.71</v>
      </c>
      <c r="F83" s="3">
        <v>889387.22</v>
      </c>
      <c r="G83" s="3">
        <v>1660659.8319999999</v>
      </c>
      <c r="H83" s="3">
        <v>688401275</v>
      </c>
      <c r="I83" s="3">
        <v>352305905</v>
      </c>
      <c r="J83" s="3">
        <v>324386954</v>
      </c>
      <c r="K83" s="14">
        <v>21719</v>
      </c>
      <c r="L83" s="49">
        <f t="shared" si="18"/>
        <v>20214681241.004005</v>
      </c>
      <c r="M83" s="29">
        <f t="shared" si="19"/>
        <v>4817594.6999999993</v>
      </c>
      <c r="N83" s="29">
        <f t="shared" si="20"/>
        <v>11562130.450000001</v>
      </c>
      <c r="O83" s="29">
        <f t="shared" si="21"/>
        <v>20155678.585999999</v>
      </c>
      <c r="P83" s="29">
        <f t="shared" si="22"/>
        <v>8699118142</v>
      </c>
      <c r="Q83" s="29">
        <f t="shared" si="23"/>
        <v>4479942496</v>
      </c>
      <c r="R83" s="29">
        <f t="shared" si="24"/>
        <v>4123668838</v>
      </c>
      <c r="S83" s="40">
        <f t="shared" si="25"/>
        <v>295227</v>
      </c>
      <c r="T83" s="3">
        <f t="shared" si="26"/>
        <v>3023396297.0649996</v>
      </c>
      <c r="U83" s="3">
        <f t="shared" si="11"/>
        <v>812348.46</v>
      </c>
      <c r="V83" s="3">
        <f t="shared" si="12"/>
        <v>1767115.06</v>
      </c>
      <c r="W83" s="3">
        <f t="shared" si="13"/>
        <v>3278162.0180000002</v>
      </c>
      <c r="X83" s="3">
        <f t="shared" si="14"/>
        <v>1378107575</v>
      </c>
      <c r="Y83" s="3">
        <f t="shared" si="15"/>
        <v>706834343</v>
      </c>
      <c r="Z83" s="3">
        <f t="shared" si="16"/>
        <v>641811177</v>
      </c>
      <c r="AA83" s="3">
        <f t="shared" si="17"/>
        <v>45496</v>
      </c>
    </row>
    <row r="84" spans="2:27" x14ac:dyDescent="0.25">
      <c r="B84" s="2">
        <v>42064</v>
      </c>
      <c r="C84" s="3">
        <v>1665024386.484</v>
      </c>
      <c r="D84" s="3">
        <v>1590793390.484</v>
      </c>
      <c r="E84" s="3">
        <v>454796.26500000001</v>
      </c>
      <c r="F84" s="3">
        <v>863654</v>
      </c>
      <c r="G84" s="3">
        <v>1464729</v>
      </c>
      <c r="H84" s="3">
        <v>654470987</v>
      </c>
      <c r="I84" s="3">
        <v>343575918</v>
      </c>
      <c r="J84" s="3">
        <v>321923237</v>
      </c>
      <c r="K84" s="14">
        <v>1061662</v>
      </c>
      <c r="L84" s="49">
        <f t="shared" si="18"/>
        <v>20130947994.487</v>
      </c>
      <c r="M84" s="29">
        <f t="shared" si="19"/>
        <v>4862627.4899999993</v>
      </c>
      <c r="N84" s="29">
        <f t="shared" si="20"/>
        <v>11489953.450000001</v>
      </c>
      <c r="O84" s="29">
        <f t="shared" si="21"/>
        <v>20275695.585999999</v>
      </c>
      <c r="P84" s="29">
        <f t="shared" si="22"/>
        <v>8673882797</v>
      </c>
      <c r="Q84" s="29">
        <f t="shared" si="23"/>
        <v>4452703776</v>
      </c>
      <c r="R84" s="29">
        <f t="shared" si="24"/>
        <v>4106200260</v>
      </c>
      <c r="S84" s="40">
        <f t="shared" si="25"/>
        <v>1334650</v>
      </c>
      <c r="T84" s="3">
        <f t="shared" si="26"/>
        <v>3046428131.6899996</v>
      </c>
      <c r="U84" s="3">
        <f t="shared" si="11"/>
        <v>842772.97500000009</v>
      </c>
      <c r="V84" s="3">
        <f t="shared" si="12"/>
        <v>1753041.22</v>
      </c>
      <c r="W84" s="3">
        <f t="shared" si="13"/>
        <v>3125388.8319999999</v>
      </c>
      <c r="X84" s="3">
        <f t="shared" si="14"/>
        <v>1342872262</v>
      </c>
      <c r="Y84" s="3">
        <f t="shared" si="15"/>
        <v>695881823</v>
      </c>
      <c r="Z84" s="3">
        <f t="shared" si="16"/>
        <v>646310191</v>
      </c>
      <c r="AA84" s="3">
        <f t="shared" si="17"/>
        <v>1083381</v>
      </c>
    </row>
    <row r="85" spans="2:27" x14ac:dyDescent="0.25">
      <c r="B85" s="2">
        <v>42095</v>
      </c>
      <c r="C85" s="3">
        <v>1690270292.9530001</v>
      </c>
      <c r="D85" s="3">
        <v>1620528016.9530001</v>
      </c>
      <c r="E85" s="3">
        <v>460892.565</v>
      </c>
      <c r="F85" s="3">
        <v>862966</v>
      </c>
      <c r="G85" s="3">
        <v>1508524</v>
      </c>
      <c r="H85" s="3">
        <v>678166796</v>
      </c>
      <c r="I85" s="3">
        <v>342810165</v>
      </c>
      <c r="J85" s="3">
        <v>332084292</v>
      </c>
      <c r="K85" s="14">
        <v>90622</v>
      </c>
      <c r="L85" s="49">
        <f t="shared" si="18"/>
        <v>20102610430.439995</v>
      </c>
      <c r="M85" s="29">
        <f t="shared" si="19"/>
        <v>4934018.0550000006</v>
      </c>
      <c r="N85" s="29">
        <f t="shared" si="20"/>
        <v>11430584.450000001</v>
      </c>
      <c r="O85" s="29">
        <f t="shared" si="21"/>
        <v>20362521.585999999</v>
      </c>
      <c r="P85" s="29">
        <f t="shared" si="22"/>
        <v>8678563813</v>
      </c>
      <c r="Q85" s="29">
        <f t="shared" si="23"/>
        <v>4423905210</v>
      </c>
      <c r="R85" s="29">
        <f t="shared" si="24"/>
        <v>4109570912</v>
      </c>
      <c r="S85" s="40">
        <f t="shared" si="25"/>
        <v>1399457</v>
      </c>
      <c r="T85" s="3">
        <f t="shared" si="26"/>
        <v>3211321407.4370003</v>
      </c>
      <c r="U85" s="3">
        <f t="shared" si="11"/>
        <v>915688.83000000007</v>
      </c>
      <c r="V85" s="3">
        <f t="shared" si="12"/>
        <v>1726620</v>
      </c>
      <c r="W85" s="3">
        <f t="shared" si="13"/>
        <v>2973253</v>
      </c>
      <c r="X85" s="3">
        <f t="shared" si="14"/>
        <v>1332637783</v>
      </c>
      <c r="Y85" s="3">
        <f t="shared" si="15"/>
        <v>686386083</v>
      </c>
      <c r="Z85" s="3">
        <f t="shared" si="16"/>
        <v>654007529</v>
      </c>
      <c r="AA85" s="3">
        <f t="shared" si="17"/>
        <v>1152284</v>
      </c>
    </row>
    <row r="86" spans="2:27" x14ac:dyDescent="0.25">
      <c r="B86" s="2">
        <v>42125</v>
      </c>
      <c r="C86" s="3">
        <v>1803919905.4269998</v>
      </c>
      <c r="D86" s="3">
        <v>1735759472.4269998</v>
      </c>
      <c r="E86" s="3">
        <v>401710.2</v>
      </c>
      <c r="F86" s="3">
        <v>898655</v>
      </c>
      <c r="G86" s="3">
        <v>1556941</v>
      </c>
      <c r="H86" s="3">
        <v>743002453</v>
      </c>
      <c r="I86" s="3">
        <v>378326909</v>
      </c>
      <c r="J86" s="3">
        <v>334239174</v>
      </c>
      <c r="K86" s="14">
        <v>22649</v>
      </c>
      <c r="L86" s="49">
        <f t="shared" si="18"/>
        <v>20123458749.730995</v>
      </c>
      <c r="M86" s="29">
        <f t="shared" si="19"/>
        <v>4975386.3150000004</v>
      </c>
      <c r="N86" s="29">
        <f t="shared" si="20"/>
        <v>11346281.449999999</v>
      </c>
      <c r="O86" s="29">
        <f t="shared" si="21"/>
        <v>20158877.586000003</v>
      </c>
      <c r="P86" s="29">
        <f t="shared" si="22"/>
        <v>8703566950</v>
      </c>
      <c r="Q86" s="29">
        <f t="shared" si="23"/>
        <v>4430194124</v>
      </c>
      <c r="R86" s="29">
        <f t="shared" si="24"/>
        <v>4120041928</v>
      </c>
      <c r="S86" s="40">
        <f t="shared" si="25"/>
        <v>1399389</v>
      </c>
      <c r="T86" s="3">
        <f t="shared" si="26"/>
        <v>3356287489.3800001</v>
      </c>
      <c r="U86" s="3">
        <f t="shared" si="11"/>
        <v>862602.76500000001</v>
      </c>
      <c r="V86" s="3">
        <f t="shared" si="12"/>
        <v>1761621</v>
      </c>
      <c r="W86" s="3">
        <f t="shared" si="13"/>
        <v>3065465</v>
      </c>
      <c r="X86" s="3">
        <f t="shared" si="14"/>
        <v>1421169249</v>
      </c>
      <c r="Y86" s="3">
        <f t="shared" si="15"/>
        <v>721137074</v>
      </c>
      <c r="Z86" s="3">
        <f t="shared" si="16"/>
        <v>666323466</v>
      </c>
      <c r="AA86" s="3">
        <f t="shared" si="17"/>
        <v>113271</v>
      </c>
    </row>
    <row r="87" spans="2:27" x14ac:dyDescent="0.25">
      <c r="B87" s="2">
        <v>42156</v>
      </c>
      <c r="C87" s="3">
        <v>1798820220.3069999</v>
      </c>
      <c r="D87" s="3">
        <v>1734212507.3069999</v>
      </c>
      <c r="E87" s="3">
        <v>420811.69500000001</v>
      </c>
      <c r="F87" s="3">
        <v>750386</v>
      </c>
      <c r="G87" s="3">
        <v>1575575</v>
      </c>
      <c r="H87" s="3">
        <v>745769320</v>
      </c>
      <c r="I87" s="3">
        <v>362350462</v>
      </c>
      <c r="J87" s="3">
        <v>356095764</v>
      </c>
      <c r="K87" s="14">
        <v>23075</v>
      </c>
      <c r="L87" s="49">
        <f t="shared" si="18"/>
        <v>20102201868.360996</v>
      </c>
      <c r="M87" s="29">
        <f t="shared" si="19"/>
        <v>5061699.5250000004</v>
      </c>
      <c r="N87" s="29">
        <f t="shared" si="20"/>
        <v>11089512.449999999</v>
      </c>
      <c r="O87" s="29">
        <f t="shared" si="21"/>
        <v>19792997.586000003</v>
      </c>
      <c r="P87" s="29">
        <f t="shared" si="22"/>
        <v>8706672832</v>
      </c>
      <c r="Q87" s="29">
        <f t="shared" si="23"/>
        <v>4400141574</v>
      </c>
      <c r="R87" s="29">
        <f t="shared" si="24"/>
        <v>4118017610</v>
      </c>
      <c r="S87" s="40">
        <f t="shared" si="25"/>
        <v>1398200</v>
      </c>
      <c r="T87" s="3">
        <f t="shared" si="26"/>
        <v>3469971979.7339997</v>
      </c>
      <c r="U87" s="3">
        <f t="shared" si="11"/>
        <v>822521.89500000002</v>
      </c>
      <c r="V87" s="3">
        <f t="shared" si="12"/>
        <v>1649041</v>
      </c>
      <c r="W87" s="3">
        <f t="shared" si="13"/>
        <v>3132516</v>
      </c>
      <c r="X87" s="3">
        <f t="shared" si="14"/>
        <v>1488771773</v>
      </c>
      <c r="Y87" s="3">
        <f t="shared" si="15"/>
        <v>740677371</v>
      </c>
      <c r="Z87" s="3">
        <f t="shared" si="16"/>
        <v>690334938</v>
      </c>
      <c r="AA87" s="3">
        <f t="shared" si="17"/>
        <v>45724</v>
      </c>
    </row>
    <row r="88" spans="2:27" x14ac:dyDescent="0.25">
      <c r="B88" s="2">
        <v>42186</v>
      </c>
      <c r="C88" s="3">
        <v>1859150896.556</v>
      </c>
      <c r="D88" s="3">
        <v>1789827827.556</v>
      </c>
      <c r="E88" s="3">
        <v>471571.45500000002</v>
      </c>
      <c r="F88" s="3">
        <v>1092421.7779999999</v>
      </c>
      <c r="G88" s="3">
        <v>3589215.9739999999</v>
      </c>
      <c r="H88" s="3">
        <v>768346336</v>
      </c>
      <c r="I88" s="3">
        <v>365001784</v>
      </c>
      <c r="J88" s="3">
        <v>355840407</v>
      </c>
      <c r="K88" s="14">
        <v>22540</v>
      </c>
      <c r="L88" s="49">
        <f t="shared" si="18"/>
        <v>20089238524.654999</v>
      </c>
      <c r="M88" s="29">
        <f t="shared" si="19"/>
        <v>5135916.4950000001</v>
      </c>
      <c r="N88" s="29">
        <f t="shared" si="20"/>
        <v>11180819.228</v>
      </c>
      <c r="O88" s="29">
        <f t="shared" si="21"/>
        <v>21525249.560000002</v>
      </c>
      <c r="P88" s="29">
        <f t="shared" si="22"/>
        <v>8704406946</v>
      </c>
      <c r="Q88" s="29">
        <f t="shared" si="23"/>
        <v>4385327788</v>
      </c>
      <c r="R88" s="29">
        <f t="shared" si="24"/>
        <v>4123863304</v>
      </c>
      <c r="S88" s="40">
        <f t="shared" si="25"/>
        <v>1398755</v>
      </c>
      <c r="T88" s="3">
        <f t="shared" si="26"/>
        <v>3524040334.8629999</v>
      </c>
      <c r="U88" s="3">
        <f t="shared" si="11"/>
        <v>892383.15</v>
      </c>
      <c r="V88" s="3">
        <f t="shared" si="12"/>
        <v>1842807.7779999999</v>
      </c>
      <c r="W88" s="3">
        <f t="shared" si="13"/>
        <v>5164790.9739999995</v>
      </c>
      <c r="X88" s="3">
        <f t="shared" si="14"/>
        <v>1514115656</v>
      </c>
      <c r="Y88" s="3">
        <f t="shared" si="15"/>
        <v>727352246</v>
      </c>
      <c r="Z88" s="3">
        <f t="shared" si="16"/>
        <v>711936171</v>
      </c>
      <c r="AA88" s="3">
        <f t="shared" si="17"/>
        <v>45615</v>
      </c>
    </row>
    <row r="89" spans="2:27" x14ac:dyDescent="0.25">
      <c r="B89" s="2">
        <v>42217</v>
      </c>
      <c r="C89" s="3">
        <v>1864615428.5059998</v>
      </c>
      <c r="D89" s="3">
        <v>1786620061.5059998</v>
      </c>
      <c r="E89" s="3">
        <v>428804.35500000027</v>
      </c>
      <c r="F89" s="3">
        <v>791010</v>
      </c>
      <c r="G89" s="3">
        <v>3717617</v>
      </c>
      <c r="H89" s="3">
        <v>793846297</v>
      </c>
      <c r="I89" s="3">
        <v>383185903</v>
      </c>
      <c r="J89" s="3">
        <v>350903545</v>
      </c>
      <c r="K89" s="14">
        <v>22638</v>
      </c>
      <c r="L89" s="49">
        <f t="shared" si="18"/>
        <v>20068860448.634003</v>
      </c>
      <c r="M89" s="29">
        <f t="shared" si="19"/>
        <v>5157002.0100000007</v>
      </c>
      <c r="N89" s="29">
        <f t="shared" si="20"/>
        <v>10960236.947999999</v>
      </c>
      <c r="O89" s="29">
        <f t="shared" si="21"/>
        <v>23545680.290000003</v>
      </c>
      <c r="P89" s="29">
        <f t="shared" si="22"/>
        <v>8708366082</v>
      </c>
      <c r="Q89" s="29">
        <f t="shared" si="23"/>
        <v>4372477524</v>
      </c>
      <c r="R89" s="29">
        <f t="shared" si="24"/>
        <v>4123226329</v>
      </c>
      <c r="S89" s="40">
        <f t="shared" si="25"/>
        <v>1397752</v>
      </c>
      <c r="T89" s="3">
        <f t="shared" si="26"/>
        <v>3576447889.0619998</v>
      </c>
      <c r="U89" s="3">
        <f t="shared" si="11"/>
        <v>900375.81000000029</v>
      </c>
      <c r="V89" s="3">
        <f t="shared" si="12"/>
        <v>1883431.7779999999</v>
      </c>
      <c r="W89" s="3">
        <f t="shared" si="13"/>
        <v>7306832.9739999995</v>
      </c>
      <c r="X89" s="3">
        <f t="shared" si="14"/>
        <v>1562192633</v>
      </c>
      <c r="Y89" s="3">
        <f t="shared" si="15"/>
        <v>748187687</v>
      </c>
      <c r="Z89" s="3">
        <f t="shared" si="16"/>
        <v>706743952</v>
      </c>
      <c r="AA89" s="3">
        <f t="shared" si="17"/>
        <v>45178</v>
      </c>
    </row>
    <row r="90" spans="2:27" x14ac:dyDescent="0.25">
      <c r="B90" s="2">
        <v>42248</v>
      </c>
      <c r="C90" s="3">
        <v>1812332164.3009999</v>
      </c>
      <c r="D90" s="3">
        <v>1749132984.3009999</v>
      </c>
      <c r="E90" s="3">
        <v>397404.85499999998</v>
      </c>
      <c r="F90" s="3">
        <v>804853</v>
      </c>
      <c r="G90" s="3">
        <v>2183931</v>
      </c>
      <c r="H90" s="3">
        <v>779044748.38</v>
      </c>
      <c r="I90" s="3">
        <v>347552877.54000002</v>
      </c>
      <c r="J90" s="3">
        <v>348785032.24000001</v>
      </c>
      <c r="K90" s="14">
        <v>47689</v>
      </c>
      <c r="L90" s="49">
        <f t="shared" si="18"/>
        <v>20086091899.900997</v>
      </c>
      <c r="M90" s="29">
        <f t="shared" si="19"/>
        <v>5132734.0950000007</v>
      </c>
      <c r="N90" s="29">
        <f t="shared" si="20"/>
        <v>10803052.757999999</v>
      </c>
      <c r="O90" s="29">
        <f t="shared" si="21"/>
        <v>23960393.699999999</v>
      </c>
      <c r="P90" s="29">
        <f t="shared" si="22"/>
        <v>8714564535.3799992</v>
      </c>
      <c r="Q90" s="29">
        <f t="shared" si="23"/>
        <v>4310855342.54</v>
      </c>
      <c r="R90" s="29">
        <f t="shared" si="24"/>
        <v>4110926803.2399998</v>
      </c>
      <c r="S90" s="40">
        <f t="shared" si="25"/>
        <v>1414726</v>
      </c>
      <c r="T90" s="3">
        <f t="shared" si="26"/>
        <v>3535753045.8069997</v>
      </c>
      <c r="U90" s="3">
        <f t="shared" si="11"/>
        <v>826209.2100000002</v>
      </c>
      <c r="V90" s="3">
        <f t="shared" si="12"/>
        <v>1595863</v>
      </c>
      <c r="W90" s="3">
        <f t="shared" si="13"/>
        <v>5901548</v>
      </c>
      <c r="X90" s="3">
        <f t="shared" si="14"/>
        <v>1572891045.3800001</v>
      </c>
      <c r="Y90" s="3">
        <f t="shared" si="15"/>
        <v>730738780.53999996</v>
      </c>
      <c r="Z90" s="3">
        <f t="shared" si="16"/>
        <v>699688577.24000001</v>
      </c>
      <c r="AA90" s="3">
        <f t="shared" si="17"/>
        <v>70327</v>
      </c>
    </row>
    <row r="91" spans="2:27" x14ac:dyDescent="0.25">
      <c r="B91" s="2">
        <v>42278</v>
      </c>
      <c r="C91" s="3">
        <v>1868464920.733</v>
      </c>
      <c r="D91" s="3">
        <v>1791715929.733</v>
      </c>
      <c r="E91" s="3">
        <v>419221.77</v>
      </c>
      <c r="F91" s="3">
        <v>472947</v>
      </c>
      <c r="G91" s="3">
        <v>2513255</v>
      </c>
      <c r="H91" s="3">
        <v>797081706</v>
      </c>
      <c r="I91" s="3">
        <v>374161532</v>
      </c>
      <c r="J91" s="3">
        <v>343855980</v>
      </c>
      <c r="K91" s="14">
        <v>21128</v>
      </c>
      <c r="L91" s="49">
        <f t="shared" si="18"/>
        <v>20054781285.622002</v>
      </c>
      <c r="M91" s="29">
        <f t="shared" si="19"/>
        <v>5109986.7750000004</v>
      </c>
      <c r="N91" s="29">
        <f t="shared" si="20"/>
        <v>10193603.098000001</v>
      </c>
      <c r="O91" s="29">
        <f t="shared" si="21"/>
        <v>24684712.59</v>
      </c>
      <c r="P91" s="29">
        <f t="shared" si="22"/>
        <v>8733643554.3800011</v>
      </c>
      <c r="Q91" s="29">
        <f t="shared" si="23"/>
        <v>4282288317.54</v>
      </c>
      <c r="R91" s="29">
        <f t="shared" si="24"/>
        <v>4105278804.2399998</v>
      </c>
      <c r="S91" s="40">
        <f t="shared" si="25"/>
        <v>1413667</v>
      </c>
      <c r="T91" s="3">
        <f t="shared" si="26"/>
        <v>3540848914.0339999</v>
      </c>
      <c r="U91" s="3">
        <f t="shared" si="11"/>
        <v>816626.625</v>
      </c>
      <c r="V91" s="3">
        <f t="shared" si="12"/>
        <v>1277800</v>
      </c>
      <c r="W91" s="3">
        <f t="shared" si="13"/>
        <v>4697186</v>
      </c>
      <c r="X91" s="3">
        <f t="shared" si="14"/>
        <v>1576126454.3800001</v>
      </c>
      <c r="Y91" s="3">
        <f t="shared" si="15"/>
        <v>721714409.53999996</v>
      </c>
      <c r="Z91" s="3">
        <f t="shared" si="16"/>
        <v>692641012.24000001</v>
      </c>
      <c r="AA91" s="3">
        <f t="shared" si="17"/>
        <v>68817</v>
      </c>
    </row>
    <row r="92" spans="2:27" x14ac:dyDescent="0.25">
      <c r="B92" s="2">
        <v>42309</v>
      </c>
      <c r="C92" s="3">
        <v>1675791019.378</v>
      </c>
      <c r="D92" s="3">
        <v>1607374243.378</v>
      </c>
      <c r="E92" s="3">
        <v>382715.37</v>
      </c>
      <c r="F92" s="3">
        <v>988269</v>
      </c>
      <c r="G92" s="3">
        <v>2146020</v>
      </c>
      <c r="H92" s="3">
        <v>750325650</v>
      </c>
      <c r="I92" s="3">
        <v>375584148</v>
      </c>
      <c r="J92" s="3">
        <v>352483620</v>
      </c>
      <c r="K92" s="14">
        <v>25403</v>
      </c>
      <c r="L92" s="49">
        <f t="shared" si="18"/>
        <v>20038827395.562</v>
      </c>
      <c r="M92" s="29">
        <f t="shared" si="19"/>
        <v>5087217.78</v>
      </c>
      <c r="N92" s="29">
        <f t="shared" si="20"/>
        <v>10183930.008000001</v>
      </c>
      <c r="O92" s="29">
        <f t="shared" si="21"/>
        <v>25061752.952</v>
      </c>
      <c r="P92" s="29">
        <f t="shared" si="22"/>
        <v>8742390068.3800011</v>
      </c>
      <c r="Q92" s="29">
        <f t="shared" si="23"/>
        <v>4313026150.54</v>
      </c>
      <c r="R92" s="29">
        <f t="shared" si="24"/>
        <v>4069178369.2399998</v>
      </c>
      <c r="S92" s="40">
        <f t="shared" si="25"/>
        <v>1404474</v>
      </c>
      <c r="T92" s="3">
        <f t="shared" si="26"/>
        <v>3399090173.1110001</v>
      </c>
      <c r="U92" s="3">
        <f t="shared" si="11"/>
        <v>801937.14</v>
      </c>
      <c r="V92" s="3">
        <f t="shared" si="12"/>
        <v>1461216</v>
      </c>
      <c r="W92" s="3">
        <f t="shared" si="13"/>
        <v>4659275</v>
      </c>
      <c r="X92" s="3">
        <f t="shared" si="14"/>
        <v>1547407356</v>
      </c>
      <c r="Y92" s="3">
        <f t="shared" si="15"/>
        <v>749745680</v>
      </c>
      <c r="Z92" s="3">
        <f t="shared" si="16"/>
        <v>696339600</v>
      </c>
      <c r="AA92" s="3">
        <f t="shared" si="17"/>
        <v>46531</v>
      </c>
    </row>
    <row r="93" spans="2:27" x14ac:dyDescent="0.25">
      <c r="B93" s="2">
        <v>42339</v>
      </c>
      <c r="C93" s="3">
        <v>1710303347.4100001</v>
      </c>
      <c r="D93" s="3">
        <v>1647473870.4100001</v>
      </c>
      <c r="E93" s="3">
        <v>412748.98500000045</v>
      </c>
      <c r="F93" s="3">
        <v>775529.53700000001</v>
      </c>
      <c r="G93" s="3">
        <v>2068754.5209999999</v>
      </c>
      <c r="H93" s="3">
        <v>712709327</v>
      </c>
      <c r="I93" s="3">
        <v>360546019</v>
      </c>
      <c r="J93" s="3">
        <v>354721909</v>
      </c>
      <c r="K93" s="14">
        <v>21031</v>
      </c>
      <c r="L93" s="49">
        <f t="shared" si="18"/>
        <v>20076834601.119999</v>
      </c>
      <c r="M93" s="29">
        <f t="shared" si="19"/>
        <v>5063025.9750000015</v>
      </c>
      <c r="N93" s="29">
        <f t="shared" si="20"/>
        <v>10067806.375</v>
      </c>
      <c r="O93" s="29">
        <f t="shared" si="21"/>
        <v>25602724.513</v>
      </c>
      <c r="P93" s="29">
        <f t="shared" si="22"/>
        <v>8800871195.3800011</v>
      </c>
      <c r="Q93" s="29">
        <f t="shared" si="23"/>
        <v>4339930060.54</v>
      </c>
      <c r="R93" s="29">
        <f t="shared" si="24"/>
        <v>4092744137.2399998</v>
      </c>
      <c r="S93" s="40">
        <f t="shared" si="25"/>
        <v>1403933</v>
      </c>
      <c r="T93" s="3">
        <f t="shared" si="26"/>
        <v>3254848113.7880001</v>
      </c>
      <c r="U93" s="3">
        <f t="shared" si="11"/>
        <v>795464.35500000045</v>
      </c>
      <c r="V93" s="3">
        <f t="shared" si="12"/>
        <v>1763798.537</v>
      </c>
      <c r="W93" s="3">
        <f t="shared" si="13"/>
        <v>4214774.5209999997</v>
      </c>
      <c r="X93" s="3">
        <f t="shared" si="14"/>
        <v>1463034977</v>
      </c>
      <c r="Y93" s="3">
        <f t="shared" si="15"/>
        <v>736130167</v>
      </c>
      <c r="Z93" s="3">
        <f t="shared" si="16"/>
        <v>707205529</v>
      </c>
      <c r="AA93" s="3">
        <f t="shared" si="17"/>
        <v>46434</v>
      </c>
    </row>
    <row r="94" spans="2:27" x14ac:dyDescent="0.25">
      <c r="B94" s="2">
        <v>42370</v>
      </c>
      <c r="C94" s="3">
        <v>1612367623.902</v>
      </c>
      <c r="D94" s="3">
        <v>1551715229.902</v>
      </c>
      <c r="E94" s="3">
        <v>388075.47000000015</v>
      </c>
      <c r="F94" s="3">
        <v>667</v>
      </c>
      <c r="G94" s="3">
        <v>1953755</v>
      </c>
      <c r="H94" s="3">
        <v>721562598</v>
      </c>
      <c r="I94" s="3">
        <v>341485264</v>
      </c>
      <c r="J94" s="3">
        <v>305208640</v>
      </c>
      <c r="K94" s="14">
        <v>46976</v>
      </c>
      <c r="L94" s="49">
        <f t="shared" si="18"/>
        <v>20060788275.163002</v>
      </c>
      <c r="M94" s="29">
        <f t="shared" si="19"/>
        <v>5026729.6950000003</v>
      </c>
      <c r="N94" s="29">
        <f t="shared" si="20"/>
        <v>9190745.5350000001</v>
      </c>
      <c r="O94" s="29">
        <f t="shared" si="21"/>
        <v>25938977.327000003</v>
      </c>
      <c r="P94" s="29">
        <f t="shared" si="22"/>
        <v>8832727493.3800011</v>
      </c>
      <c r="Q94" s="29">
        <f t="shared" si="23"/>
        <v>4326886886.54</v>
      </c>
      <c r="R94" s="29">
        <f t="shared" si="24"/>
        <v>4080528554.2399998</v>
      </c>
      <c r="S94" s="40">
        <f t="shared" si="25"/>
        <v>1427132</v>
      </c>
      <c r="T94" s="3">
        <f t="shared" si="26"/>
        <v>3199189100.3120003</v>
      </c>
      <c r="U94" s="3">
        <f t="shared" si="11"/>
        <v>800824.45500000054</v>
      </c>
      <c r="V94" s="3">
        <f t="shared" si="12"/>
        <v>776196.53700000001</v>
      </c>
      <c r="W94" s="3">
        <f t="shared" si="13"/>
        <v>4022509.5209999997</v>
      </c>
      <c r="X94" s="3">
        <f t="shared" si="14"/>
        <v>1434271925</v>
      </c>
      <c r="Y94" s="3">
        <f t="shared" si="15"/>
        <v>702031283</v>
      </c>
      <c r="Z94" s="3">
        <f t="shared" si="16"/>
        <v>659930549</v>
      </c>
      <c r="AA94" s="3">
        <f t="shared" si="17"/>
        <v>68007</v>
      </c>
    </row>
    <row r="95" spans="2:27" x14ac:dyDescent="0.25">
      <c r="B95" s="2">
        <v>42401</v>
      </c>
      <c r="C95" s="3">
        <v>1561166748.3570001</v>
      </c>
      <c r="D95" s="3">
        <v>1503175944.3570001</v>
      </c>
      <c r="E95" s="3">
        <v>425569.15500000003</v>
      </c>
      <c r="F95" s="3">
        <v>17911</v>
      </c>
      <c r="G95" s="3">
        <v>1525916</v>
      </c>
      <c r="H95" s="3">
        <v>681159290</v>
      </c>
      <c r="I95" s="3">
        <v>344331557</v>
      </c>
      <c r="J95" s="3">
        <v>311391901</v>
      </c>
      <c r="K95" s="14">
        <v>22632</v>
      </c>
      <c r="L95" s="49">
        <f t="shared" si="18"/>
        <v>20108329478.313999</v>
      </c>
      <c r="M95" s="29">
        <f t="shared" si="19"/>
        <v>5064322.1400000015</v>
      </c>
      <c r="N95" s="29">
        <f t="shared" si="20"/>
        <v>8319269.3149999995</v>
      </c>
      <c r="O95" s="29">
        <f t="shared" si="21"/>
        <v>25804233.495000001</v>
      </c>
      <c r="P95" s="29">
        <f t="shared" si="22"/>
        <v>8825485508.3800011</v>
      </c>
      <c r="Q95" s="29">
        <f t="shared" si="23"/>
        <v>4318912538.54</v>
      </c>
      <c r="R95" s="29">
        <f t="shared" si="24"/>
        <v>4067533501.2399998</v>
      </c>
      <c r="S95" s="40">
        <f t="shared" si="25"/>
        <v>1428045</v>
      </c>
      <c r="T95" s="3">
        <f t="shared" si="26"/>
        <v>3054891174.2589998</v>
      </c>
      <c r="U95" s="3">
        <f t="shared" si="11"/>
        <v>813644.62500000023</v>
      </c>
      <c r="V95" s="3">
        <f t="shared" si="12"/>
        <v>18578</v>
      </c>
      <c r="W95" s="3">
        <f t="shared" si="13"/>
        <v>3479671</v>
      </c>
      <c r="X95" s="3">
        <f t="shared" si="14"/>
        <v>1402721888</v>
      </c>
      <c r="Y95" s="3">
        <f t="shared" si="15"/>
        <v>685816821</v>
      </c>
      <c r="Z95" s="3">
        <f t="shared" si="16"/>
        <v>616600541</v>
      </c>
      <c r="AA95" s="3">
        <f t="shared" si="17"/>
        <v>69608</v>
      </c>
    </row>
    <row r="96" spans="2:27" x14ac:dyDescent="0.25">
      <c r="B96" s="2">
        <v>42430</v>
      </c>
      <c r="C96" s="3">
        <v>1652715265.0680001</v>
      </c>
      <c r="D96" s="3">
        <v>1591673615.0680001</v>
      </c>
      <c r="E96" s="3">
        <v>436776.61499999999</v>
      </c>
      <c r="F96" s="3">
        <v>1710076.9750000001</v>
      </c>
      <c r="G96" s="3">
        <v>2360252.6749999998</v>
      </c>
      <c r="H96" s="3">
        <v>688012416</v>
      </c>
      <c r="I96" s="3">
        <v>358455895</v>
      </c>
      <c r="J96" s="3">
        <v>343796049</v>
      </c>
      <c r="K96" s="14">
        <v>27194</v>
      </c>
      <c r="L96" s="49">
        <f t="shared" si="18"/>
        <v>20109209702.898003</v>
      </c>
      <c r="M96" s="29">
        <f t="shared" si="19"/>
        <v>5046302.4900000012</v>
      </c>
      <c r="N96" s="29">
        <f t="shared" si="20"/>
        <v>9165692.2899999991</v>
      </c>
      <c r="O96" s="29">
        <f t="shared" si="21"/>
        <v>26699757.170000002</v>
      </c>
      <c r="P96" s="29">
        <f t="shared" si="22"/>
        <v>8859026937.3800011</v>
      </c>
      <c r="Q96" s="29">
        <f t="shared" si="23"/>
        <v>4333792515.54</v>
      </c>
      <c r="R96" s="29">
        <f t="shared" si="24"/>
        <v>4089406313.2399998</v>
      </c>
      <c r="S96" s="40">
        <f t="shared" si="25"/>
        <v>393577</v>
      </c>
      <c r="T96" s="3">
        <f t="shared" si="26"/>
        <v>3094849559.4250002</v>
      </c>
      <c r="U96" s="3">
        <f t="shared" ref="U96:U159" si="27">SUM(E95:E96)</f>
        <v>862345.77</v>
      </c>
      <c r="V96" s="3">
        <f t="shared" ref="V96:V159" si="28">SUM(F95:F96)</f>
        <v>1727987.9750000001</v>
      </c>
      <c r="W96" s="3">
        <f t="shared" ref="W96:W159" si="29">SUM(G95:G96)</f>
        <v>3886168.6749999998</v>
      </c>
      <c r="X96" s="3">
        <f t="shared" ref="X96:X159" si="30">SUM(H95:H96)</f>
        <v>1369171706</v>
      </c>
      <c r="Y96" s="3">
        <f t="shared" ref="Y96:Y159" si="31">SUM(I95:I96)</f>
        <v>702787452</v>
      </c>
      <c r="Z96" s="3">
        <f t="shared" ref="Z96:Z159" si="32">SUM(J95:J96)</f>
        <v>655187950</v>
      </c>
      <c r="AA96" s="3">
        <f t="shared" ref="AA96:AA159" si="33">SUM(K95:K96)</f>
        <v>49826</v>
      </c>
    </row>
    <row r="97" spans="2:27" x14ac:dyDescent="0.25">
      <c r="B97" s="2">
        <v>42461</v>
      </c>
      <c r="C97" s="3">
        <v>1674670585.7420001</v>
      </c>
      <c r="D97" s="3">
        <v>1615534854.7420001</v>
      </c>
      <c r="E97" s="3">
        <v>369223.14000000007</v>
      </c>
      <c r="F97" s="3">
        <v>844923.41899999999</v>
      </c>
      <c r="G97" s="3">
        <v>2507540.2489999998</v>
      </c>
      <c r="H97" s="3">
        <v>693247086</v>
      </c>
      <c r="I97" s="3">
        <v>341624026</v>
      </c>
      <c r="J97" s="3">
        <v>317909008</v>
      </c>
      <c r="K97" s="14">
        <v>21724</v>
      </c>
      <c r="L97" s="49">
        <f t="shared" si="18"/>
        <v>20104216540.687</v>
      </c>
      <c r="M97" s="29">
        <f t="shared" si="19"/>
        <v>4954633.0650000013</v>
      </c>
      <c r="N97" s="29">
        <f t="shared" si="20"/>
        <v>9147649.7089999989</v>
      </c>
      <c r="O97" s="29">
        <f t="shared" si="21"/>
        <v>27698773.419</v>
      </c>
      <c r="P97" s="29">
        <f t="shared" si="22"/>
        <v>8874107227.3800011</v>
      </c>
      <c r="Q97" s="29">
        <f t="shared" si="23"/>
        <v>4332606376.54</v>
      </c>
      <c r="R97" s="29">
        <f t="shared" si="24"/>
        <v>4075231029.2399998</v>
      </c>
      <c r="S97" s="40">
        <f t="shared" si="25"/>
        <v>324679</v>
      </c>
      <c r="T97" s="3">
        <f t="shared" si="26"/>
        <v>3207208469.8100004</v>
      </c>
      <c r="U97" s="3">
        <f t="shared" si="27"/>
        <v>805999.75500000012</v>
      </c>
      <c r="V97" s="3">
        <f t="shared" si="28"/>
        <v>2555000.3940000003</v>
      </c>
      <c r="W97" s="3">
        <f t="shared" si="29"/>
        <v>4867792.9239999996</v>
      </c>
      <c r="X97" s="3">
        <f t="shared" si="30"/>
        <v>1381259502</v>
      </c>
      <c r="Y97" s="3">
        <f t="shared" si="31"/>
        <v>700079921</v>
      </c>
      <c r="Z97" s="3">
        <f t="shared" si="32"/>
        <v>661705057</v>
      </c>
      <c r="AA97" s="3">
        <f t="shared" si="33"/>
        <v>48918</v>
      </c>
    </row>
    <row r="98" spans="2:27" x14ac:dyDescent="0.25">
      <c r="B98" s="2">
        <v>42491</v>
      </c>
      <c r="C98" s="3">
        <v>1797196480.299</v>
      </c>
      <c r="D98" s="3">
        <v>1733928713.299</v>
      </c>
      <c r="E98" s="3">
        <v>430860.39</v>
      </c>
      <c r="F98" s="3">
        <v>908512.72699999996</v>
      </c>
      <c r="G98" s="3">
        <v>2075241.328</v>
      </c>
      <c r="H98" s="3">
        <v>722678837</v>
      </c>
      <c r="I98" s="3">
        <v>362352761</v>
      </c>
      <c r="J98" s="3">
        <v>332923558</v>
      </c>
      <c r="K98" s="14">
        <v>21712</v>
      </c>
      <c r="L98" s="49">
        <f t="shared" si="18"/>
        <v>20102385781.559002</v>
      </c>
      <c r="M98" s="29">
        <f t="shared" si="19"/>
        <v>4983783.2550000008</v>
      </c>
      <c r="N98" s="29">
        <f t="shared" si="20"/>
        <v>9157507.4359999988</v>
      </c>
      <c r="O98" s="29">
        <f t="shared" si="21"/>
        <v>28217073.747000001</v>
      </c>
      <c r="P98" s="29">
        <f t="shared" si="22"/>
        <v>8853783611.3800011</v>
      </c>
      <c r="Q98" s="29">
        <f t="shared" si="23"/>
        <v>4316632228.54</v>
      </c>
      <c r="R98" s="29">
        <f t="shared" si="24"/>
        <v>4073915413.2399998</v>
      </c>
      <c r="S98" s="40">
        <f t="shared" si="25"/>
        <v>323742</v>
      </c>
      <c r="T98" s="3">
        <f t="shared" si="26"/>
        <v>3349463568.0410004</v>
      </c>
      <c r="U98" s="3">
        <f t="shared" si="27"/>
        <v>800083.53</v>
      </c>
      <c r="V98" s="3">
        <f t="shared" si="28"/>
        <v>1753436.1459999999</v>
      </c>
      <c r="W98" s="3">
        <f t="shared" si="29"/>
        <v>4582781.5769999996</v>
      </c>
      <c r="X98" s="3">
        <f t="shared" si="30"/>
        <v>1415925923</v>
      </c>
      <c r="Y98" s="3">
        <f t="shared" si="31"/>
        <v>703976787</v>
      </c>
      <c r="Z98" s="3">
        <f t="shared" si="32"/>
        <v>650832566</v>
      </c>
      <c r="AA98" s="3">
        <f t="shared" si="33"/>
        <v>43436</v>
      </c>
    </row>
    <row r="99" spans="2:27" x14ac:dyDescent="0.25">
      <c r="B99" s="2">
        <v>42522</v>
      </c>
      <c r="C99" s="3">
        <v>1806386448.2749999</v>
      </c>
      <c r="D99" s="3">
        <v>1740132377.2749999</v>
      </c>
      <c r="E99" s="3">
        <v>416227.125</v>
      </c>
      <c r="F99" s="3">
        <v>920978.29700000002</v>
      </c>
      <c r="G99" s="3">
        <v>1874825.6340000001</v>
      </c>
      <c r="H99" s="3">
        <v>777018491</v>
      </c>
      <c r="I99" s="3">
        <v>370082140</v>
      </c>
      <c r="J99" s="3">
        <v>344686865</v>
      </c>
      <c r="K99" s="14">
        <v>1222243</v>
      </c>
      <c r="L99" s="49">
        <f t="shared" si="18"/>
        <v>20108305651.527004</v>
      </c>
      <c r="M99" s="29">
        <f t="shared" si="19"/>
        <v>4979198.6850000015</v>
      </c>
      <c r="N99" s="29">
        <f t="shared" si="20"/>
        <v>9328099.7329999991</v>
      </c>
      <c r="O99" s="29">
        <f t="shared" si="21"/>
        <v>28516324.381000001</v>
      </c>
      <c r="P99" s="29">
        <f t="shared" si="22"/>
        <v>8885032782.3800011</v>
      </c>
      <c r="Q99" s="29">
        <f t="shared" si="23"/>
        <v>4324363906.54</v>
      </c>
      <c r="R99" s="29">
        <f t="shared" si="24"/>
        <v>4062506514.2399998</v>
      </c>
      <c r="S99" s="40">
        <f t="shared" si="25"/>
        <v>1522910</v>
      </c>
      <c r="T99" s="3">
        <f t="shared" si="26"/>
        <v>3474061090.5739999</v>
      </c>
      <c r="U99" s="3">
        <f t="shared" si="27"/>
        <v>847087.51500000001</v>
      </c>
      <c r="V99" s="3">
        <f t="shared" si="28"/>
        <v>1829491.024</v>
      </c>
      <c r="W99" s="3">
        <f t="shared" si="29"/>
        <v>3950066.9620000003</v>
      </c>
      <c r="X99" s="3">
        <f t="shared" si="30"/>
        <v>1499697328</v>
      </c>
      <c r="Y99" s="3">
        <f t="shared" si="31"/>
        <v>732434901</v>
      </c>
      <c r="Z99" s="3">
        <f t="shared" si="32"/>
        <v>677610423</v>
      </c>
      <c r="AA99" s="3">
        <f t="shared" si="33"/>
        <v>1243955</v>
      </c>
    </row>
    <row r="100" spans="2:27" x14ac:dyDescent="0.25">
      <c r="B100" s="2">
        <v>42552</v>
      </c>
      <c r="C100" s="3">
        <v>1820319822.5969999</v>
      </c>
      <c r="D100" s="3">
        <v>1759593793.5969999</v>
      </c>
      <c r="E100" s="3">
        <v>414316.935</v>
      </c>
      <c r="F100" s="3">
        <v>967854.13199999998</v>
      </c>
      <c r="G100" s="3">
        <v>1938430.7479999999</v>
      </c>
      <c r="H100" s="3">
        <v>802583293</v>
      </c>
      <c r="I100" s="3">
        <v>372762959</v>
      </c>
      <c r="J100" s="3">
        <v>346072571</v>
      </c>
      <c r="K100" s="14">
        <v>22217</v>
      </c>
      <c r="L100" s="49">
        <f t="shared" si="18"/>
        <v>20078071617.568001</v>
      </c>
      <c r="M100" s="29">
        <f t="shared" si="19"/>
        <v>4921944.165000001</v>
      </c>
      <c r="N100" s="29">
        <f t="shared" si="20"/>
        <v>9203532.0869999994</v>
      </c>
      <c r="O100" s="29">
        <f t="shared" si="21"/>
        <v>26865539.155000001</v>
      </c>
      <c r="P100" s="29">
        <f t="shared" si="22"/>
        <v>8919269739.3800011</v>
      </c>
      <c r="Q100" s="29">
        <f t="shared" si="23"/>
        <v>4332125081.54</v>
      </c>
      <c r="R100" s="29">
        <f t="shared" si="24"/>
        <v>4052738678.2399998</v>
      </c>
      <c r="S100" s="40">
        <f t="shared" si="25"/>
        <v>1522587</v>
      </c>
      <c r="T100" s="3">
        <f t="shared" si="26"/>
        <v>3499726170.8719997</v>
      </c>
      <c r="U100" s="3">
        <f t="shared" si="27"/>
        <v>830544.06</v>
      </c>
      <c r="V100" s="3">
        <f t="shared" si="28"/>
        <v>1888832.429</v>
      </c>
      <c r="W100" s="3">
        <f t="shared" si="29"/>
        <v>3813256.3820000002</v>
      </c>
      <c r="X100" s="3">
        <f t="shared" si="30"/>
        <v>1579601784</v>
      </c>
      <c r="Y100" s="3">
        <f t="shared" si="31"/>
        <v>742845099</v>
      </c>
      <c r="Z100" s="3">
        <f t="shared" si="32"/>
        <v>690759436</v>
      </c>
      <c r="AA100" s="3">
        <f t="shared" si="33"/>
        <v>1244460</v>
      </c>
    </row>
    <row r="101" spans="2:27" x14ac:dyDescent="0.25">
      <c r="B101" s="2">
        <v>42583</v>
      </c>
      <c r="C101" s="3">
        <v>1882532315.471</v>
      </c>
      <c r="D101" s="3">
        <v>1814716000.471</v>
      </c>
      <c r="E101" s="3">
        <v>389971.54499999998</v>
      </c>
      <c r="F101" s="3">
        <v>940344</v>
      </c>
      <c r="G101" s="3">
        <v>1987672</v>
      </c>
      <c r="H101" s="3">
        <v>799374106</v>
      </c>
      <c r="I101" s="3">
        <v>357466873</v>
      </c>
      <c r="J101" s="3">
        <v>339611640</v>
      </c>
      <c r="K101" s="14">
        <v>20208</v>
      </c>
      <c r="L101" s="49">
        <f t="shared" si="18"/>
        <v>20106167556.533001</v>
      </c>
      <c r="M101" s="29">
        <f t="shared" si="19"/>
        <v>4883111.3550000004</v>
      </c>
      <c r="N101" s="29">
        <f t="shared" si="20"/>
        <v>9352866.0869999994</v>
      </c>
      <c r="O101" s="29">
        <f t="shared" si="21"/>
        <v>25135594.155000001</v>
      </c>
      <c r="P101" s="29">
        <f t="shared" si="22"/>
        <v>8924797548.3800011</v>
      </c>
      <c r="Q101" s="29">
        <f t="shared" si="23"/>
        <v>4306406051.54</v>
      </c>
      <c r="R101" s="29">
        <f t="shared" si="24"/>
        <v>4041446773.2399998</v>
      </c>
      <c r="S101" s="40">
        <f t="shared" si="25"/>
        <v>1520157</v>
      </c>
      <c r="T101" s="3">
        <f t="shared" si="26"/>
        <v>3574309794.0679998</v>
      </c>
      <c r="U101" s="3">
        <f t="shared" si="27"/>
        <v>804288.48</v>
      </c>
      <c r="V101" s="3">
        <f t="shared" si="28"/>
        <v>1908198.132</v>
      </c>
      <c r="W101" s="3">
        <f t="shared" si="29"/>
        <v>3926102.7479999997</v>
      </c>
      <c r="X101" s="3">
        <f t="shared" si="30"/>
        <v>1601957399</v>
      </c>
      <c r="Y101" s="3">
        <f t="shared" si="31"/>
        <v>730229832</v>
      </c>
      <c r="Z101" s="3">
        <f t="shared" si="32"/>
        <v>685684211</v>
      </c>
      <c r="AA101" s="3">
        <f t="shared" si="33"/>
        <v>42425</v>
      </c>
    </row>
    <row r="102" spans="2:27" x14ac:dyDescent="0.25">
      <c r="B102" s="2">
        <v>42614</v>
      </c>
      <c r="C102" s="3">
        <v>1714061639.7870002</v>
      </c>
      <c r="D102" s="3">
        <v>1650886487.7870002</v>
      </c>
      <c r="E102" s="3">
        <v>367851.73499999999</v>
      </c>
      <c r="F102" s="3">
        <v>1185157</v>
      </c>
      <c r="G102" s="3">
        <v>2554070</v>
      </c>
      <c r="H102" s="3">
        <v>830749165.25670004</v>
      </c>
      <c r="I102" s="3">
        <v>380837107.37</v>
      </c>
      <c r="J102" s="3">
        <v>341814358.12</v>
      </c>
      <c r="K102" s="14">
        <v>21918</v>
      </c>
      <c r="L102" s="49">
        <f t="shared" si="18"/>
        <v>20007921060.019001</v>
      </c>
      <c r="M102" s="29">
        <f t="shared" si="19"/>
        <v>4853558.2350000013</v>
      </c>
      <c r="N102" s="29">
        <f t="shared" si="20"/>
        <v>9733170.0870000012</v>
      </c>
      <c r="O102" s="29">
        <f t="shared" si="21"/>
        <v>25505733.154999997</v>
      </c>
      <c r="P102" s="29">
        <f t="shared" si="22"/>
        <v>8976501965.2567005</v>
      </c>
      <c r="Q102" s="29">
        <f t="shared" si="23"/>
        <v>4339690281.3699999</v>
      </c>
      <c r="R102" s="29">
        <f t="shared" si="24"/>
        <v>4034476099.1199999</v>
      </c>
      <c r="S102" s="40">
        <f t="shared" si="25"/>
        <v>1494386</v>
      </c>
      <c r="T102" s="3">
        <f t="shared" si="26"/>
        <v>3465602488.2580004</v>
      </c>
      <c r="U102" s="3">
        <f t="shared" si="27"/>
        <v>757823.28</v>
      </c>
      <c r="V102" s="3">
        <f t="shared" si="28"/>
        <v>2125501</v>
      </c>
      <c r="W102" s="3">
        <f t="shared" si="29"/>
        <v>4541742</v>
      </c>
      <c r="X102" s="3">
        <f t="shared" si="30"/>
        <v>1630123271.2567</v>
      </c>
      <c r="Y102" s="3">
        <f t="shared" si="31"/>
        <v>738303980.37</v>
      </c>
      <c r="Z102" s="3">
        <f t="shared" si="32"/>
        <v>681425998.12</v>
      </c>
      <c r="AA102" s="3">
        <f t="shared" si="33"/>
        <v>42126</v>
      </c>
    </row>
    <row r="103" spans="2:27" x14ac:dyDescent="0.25">
      <c r="B103" s="2">
        <v>42644</v>
      </c>
      <c r="C103" s="3">
        <v>1804808587.0899999</v>
      </c>
      <c r="D103" s="3">
        <v>1735033512.0899999</v>
      </c>
      <c r="E103" s="3">
        <v>303656.52</v>
      </c>
      <c r="F103" s="3">
        <v>1035217</v>
      </c>
      <c r="G103" s="3">
        <v>1921681</v>
      </c>
      <c r="H103" s="3">
        <v>764558508</v>
      </c>
      <c r="I103" s="3">
        <v>360775661</v>
      </c>
      <c r="J103" s="3">
        <v>321762104</v>
      </c>
      <c r="K103" s="14">
        <v>252695</v>
      </c>
      <c r="L103" s="49">
        <f t="shared" si="18"/>
        <v>19951238642.375999</v>
      </c>
      <c r="M103" s="29">
        <f t="shared" si="19"/>
        <v>4737992.9850000013</v>
      </c>
      <c r="N103" s="29">
        <f t="shared" si="20"/>
        <v>10295440.087000001</v>
      </c>
      <c r="O103" s="29">
        <f t="shared" si="21"/>
        <v>24914159.154999997</v>
      </c>
      <c r="P103" s="29">
        <f t="shared" si="22"/>
        <v>8943978767.2567005</v>
      </c>
      <c r="Q103" s="29">
        <f t="shared" si="23"/>
        <v>4326304410.3699999</v>
      </c>
      <c r="R103" s="29">
        <f t="shared" si="24"/>
        <v>4012382223.1199999</v>
      </c>
      <c r="S103" s="40">
        <f t="shared" si="25"/>
        <v>1725953</v>
      </c>
      <c r="T103" s="3">
        <f t="shared" si="26"/>
        <v>3385919999.8769999</v>
      </c>
      <c r="U103" s="3">
        <f t="shared" si="27"/>
        <v>671508.255</v>
      </c>
      <c r="V103" s="3">
        <f t="shared" si="28"/>
        <v>2220374</v>
      </c>
      <c r="W103" s="3">
        <f t="shared" si="29"/>
        <v>4475751</v>
      </c>
      <c r="X103" s="3">
        <f t="shared" si="30"/>
        <v>1595307673.2567</v>
      </c>
      <c r="Y103" s="3">
        <f t="shared" si="31"/>
        <v>741612768.37</v>
      </c>
      <c r="Z103" s="3">
        <f t="shared" si="32"/>
        <v>663576462.12</v>
      </c>
      <c r="AA103" s="3">
        <f t="shared" si="33"/>
        <v>274613</v>
      </c>
    </row>
    <row r="104" spans="2:27" x14ac:dyDescent="0.25">
      <c r="B104" s="2">
        <v>42675</v>
      </c>
      <c r="C104" s="3">
        <v>1643021981.1160002</v>
      </c>
      <c r="D104" s="3">
        <v>1576432528.1160002</v>
      </c>
      <c r="E104" s="3">
        <v>331177.39500000002</v>
      </c>
      <c r="F104" s="3">
        <v>884918.73499999999</v>
      </c>
      <c r="G104" s="3">
        <v>1757724.0390000001</v>
      </c>
      <c r="H104" s="3">
        <v>752670888</v>
      </c>
      <c r="I104" s="3">
        <v>323233615</v>
      </c>
      <c r="J104" s="3">
        <v>372766140</v>
      </c>
      <c r="K104" s="14">
        <v>93839</v>
      </c>
      <c r="L104" s="49">
        <f t="shared" ref="L104:L167" si="34">SUM(D93:D104)</f>
        <v>19920296927.114002</v>
      </c>
      <c r="M104" s="29">
        <f t="shared" si="19"/>
        <v>4686455.01</v>
      </c>
      <c r="N104" s="29">
        <f t="shared" si="20"/>
        <v>10192089.822000001</v>
      </c>
      <c r="O104" s="29">
        <f t="shared" si="21"/>
        <v>24525863.194000002</v>
      </c>
      <c r="P104" s="29">
        <f t="shared" si="22"/>
        <v>8946324005.2567005</v>
      </c>
      <c r="Q104" s="29">
        <f t="shared" si="23"/>
        <v>4273953877.3699999</v>
      </c>
      <c r="R104" s="29">
        <f t="shared" si="24"/>
        <v>4032664743.1199999</v>
      </c>
      <c r="S104" s="40">
        <f t="shared" si="25"/>
        <v>1794389</v>
      </c>
      <c r="T104" s="3">
        <f t="shared" si="26"/>
        <v>3311466040.2060003</v>
      </c>
      <c r="U104" s="3">
        <f t="shared" si="27"/>
        <v>634833.91500000004</v>
      </c>
      <c r="V104" s="3">
        <f t="shared" si="28"/>
        <v>1920135.7349999999</v>
      </c>
      <c r="W104" s="3">
        <f t="shared" si="29"/>
        <v>3679405.0389999999</v>
      </c>
      <c r="X104" s="3">
        <f t="shared" si="30"/>
        <v>1517229396</v>
      </c>
      <c r="Y104" s="3">
        <f t="shared" si="31"/>
        <v>684009276</v>
      </c>
      <c r="Z104" s="3">
        <f t="shared" si="32"/>
        <v>694528244</v>
      </c>
      <c r="AA104" s="3">
        <f t="shared" si="33"/>
        <v>346534</v>
      </c>
    </row>
    <row r="105" spans="2:27" x14ac:dyDescent="0.25">
      <c r="B105" s="2">
        <v>42705</v>
      </c>
      <c r="C105" s="3">
        <v>1670212202.2409999</v>
      </c>
      <c r="D105" s="3">
        <v>1602806495.2409999</v>
      </c>
      <c r="E105" s="3">
        <v>415259.92499999999</v>
      </c>
      <c r="F105" s="3">
        <v>877846</v>
      </c>
      <c r="G105" s="3">
        <v>1663764</v>
      </c>
      <c r="H105" s="3">
        <v>729377923</v>
      </c>
      <c r="I105" s="3">
        <v>359882647</v>
      </c>
      <c r="J105" s="3">
        <v>324774318</v>
      </c>
      <c r="K105" s="14">
        <v>-51063</v>
      </c>
      <c r="L105" s="49">
        <f t="shared" si="34"/>
        <v>19875629551.945004</v>
      </c>
      <c r="M105" s="29">
        <f t="shared" si="19"/>
        <v>4688965.95</v>
      </c>
      <c r="N105" s="29">
        <f t="shared" si="20"/>
        <v>10294406.285</v>
      </c>
      <c r="O105" s="29">
        <f t="shared" si="21"/>
        <v>24120872.673</v>
      </c>
      <c r="P105" s="29">
        <f t="shared" si="22"/>
        <v>8962992601.2567005</v>
      </c>
      <c r="Q105" s="29">
        <f t="shared" si="23"/>
        <v>4273290505.3699999</v>
      </c>
      <c r="R105" s="29">
        <f t="shared" si="24"/>
        <v>4002717152.1199999</v>
      </c>
      <c r="S105" s="40">
        <f t="shared" si="25"/>
        <v>1722295</v>
      </c>
      <c r="T105" s="3">
        <f t="shared" si="26"/>
        <v>3179239023.3570004</v>
      </c>
      <c r="U105" s="3">
        <f t="shared" si="27"/>
        <v>746437.32000000007</v>
      </c>
      <c r="V105" s="3">
        <f t="shared" si="28"/>
        <v>1762764.7349999999</v>
      </c>
      <c r="W105" s="3">
        <f t="shared" si="29"/>
        <v>3421488.0389999999</v>
      </c>
      <c r="X105" s="3">
        <f t="shared" si="30"/>
        <v>1482048811</v>
      </c>
      <c r="Y105" s="3">
        <f t="shared" si="31"/>
        <v>683116262</v>
      </c>
      <c r="Z105" s="3">
        <f t="shared" si="32"/>
        <v>697540458</v>
      </c>
      <c r="AA105" s="3">
        <f t="shared" si="33"/>
        <v>42776</v>
      </c>
    </row>
    <row r="106" spans="2:27" x14ac:dyDescent="0.25">
      <c r="B106" s="2">
        <v>42736</v>
      </c>
      <c r="C106" s="3">
        <v>1543336486.1950002</v>
      </c>
      <c r="D106" s="3">
        <v>1483905605.1950002</v>
      </c>
      <c r="E106" s="3">
        <v>449453.35499999998</v>
      </c>
      <c r="F106" s="3">
        <v>850422</v>
      </c>
      <c r="G106" s="3">
        <v>1769989</v>
      </c>
      <c r="H106" s="3">
        <v>701956535</v>
      </c>
      <c r="I106" s="3">
        <v>346297171</v>
      </c>
      <c r="J106" s="3">
        <v>310632691</v>
      </c>
      <c r="K106" s="14">
        <v>22036</v>
      </c>
      <c r="L106" s="49">
        <f t="shared" si="34"/>
        <v>19807819927.238003</v>
      </c>
      <c r="M106" s="29">
        <f t="shared" si="19"/>
        <v>4750343.8350000009</v>
      </c>
      <c r="N106" s="29">
        <f t="shared" si="20"/>
        <v>11144161.285</v>
      </c>
      <c r="O106" s="29">
        <f t="shared" si="21"/>
        <v>23937106.673</v>
      </c>
      <c r="P106" s="29">
        <f t="shared" si="22"/>
        <v>8943386538.2567005</v>
      </c>
      <c r="Q106" s="29">
        <f t="shared" si="23"/>
        <v>4278102412.3699999</v>
      </c>
      <c r="R106" s="29">
        <f t="shared" si="24"/>
        <v>4008141203.1199999</v>
      </c>
      <c r="S106" s="40">
        <f t="shared" si="25"/>
        <v>1697355</v>
      </c>
      <c r="T106" s="3">
        <f t="shared" si="26"/>
        <v>3086712100.4359999</v>
      </c>
      <c r="U106" s="3">
        <f t="shared" si="27"/>
        <v>864713.28</v>
      </c>
      <c r="V106" s="3">
        <f t="shared" si="28"/>
        <v>1728268</v>
      </c>
      <c r="W106" s="3">
        <f t="shared" si="29"/>
        <v>3433753</v>
      </c>
      <c r="X106" s="3">
        <f t="shared" si="30"/>
        <v>1431334458</v>
      </c>
      <c r="Y106" s="3">
        <f t="shared" si="31"/>
        <v>706179818</v>
      </c>
      <c r="Z106" s="3">
        <f t="shared" si="32"/>
        <v>635407009</v>
      </c>
      <c r="AA106" s="3">
        <f t="shared" si="33"/>
        <v>-29027</v>
      </c>
    </row>
    <row r="107" spans="2:27" x14ac:dyDescent="0.25">
      <c r="B107" s="2">
        <v>42767</v>
      </c>
      <c r="C107" s="3">
        <v>1455987444.0839999</v>
      </c>
      <c r="D107" s="3">
        <v>1395205377.0839999</v>
      </c>
      <c r="E107" s="3">
        <v>419258.78999999992</v>
      </c>
      <c r="F107" s="3">
        <v>797203.67299999995</v>
      </c>
      <c r="G107" s="3">
        <v>1534026.8219999999</v>
      </c>
      <c r="H107" s="3">
        <v>639570805</v>
      </c>
      <c r="I107" s="3">
        <v>326250603</v>
      </c>
      <c r="J107" s="3">
        <v>289724887</v>
      </c>
      <c r="K107" s="14">
        <v>21863</v>
      </c>
      <c r="L107" s="49">
        <f t="shared" si="34"/>
        <v>19699849359.965</v>
      </c>
      <c r="M107" s="29">
        <f t="shared" si="19"/>
        <v>4744033.47</v>
      </c>
      <c r="N107" s="29">
        <f t="shared" si="20"/>
        <v>11923453.958000001</v>
      </c>
      <c r="O107" s="29">
        <f t="shared" si="21"/>
        <v>23945217.495000001</v>
      </c>
      <c r="P107" s="29">
        <f t="shared" si="22"/>
        <v>8901798053.2567005</v>
      </c>
      <c r="Q107" s="29">
        <f t="shared" si="23"/>
        <v>4260021458.3699999</v>
      </c>
      <c r="R107" s="29">
        <f t="shared" si="24"/>
        <v>3986474189.1199999</v>
      </c>
      <c r="S107" s="40">
        <f t="shared" si="25"/>
        <v>1696586</v>
      </c>
      <c r="T107" s="3">
        <f t="shared" si="26"/>
        <v>2879110982.2790003</v>
      </c>
      <c r="U107" s="3">
        <f t="shared" si="27"/>
        <v>868712.1449999999</v>
      </c>
      <c r="V107" s="3">
        <f t="shared" si="28"/>
        <v>1647625.673</v>
      </c>
      <c r="W107" s="3">
        <f t="shared" si="29"/>
        <v>3304015.8219999997</v>
      </c>
      <c r="X107" s="3">
        <f t="shared" si="30"/>
        <v>1341527340</v>
      </c>
      <c r="Y107" s="3">
        <f t="shared" si="31"/>
        <v>672547774</v>
      </c>
      <c r="Z107" s="3">
        <f t="shared" si="32"/>
        <v>600357578</v>
      </c>
      <c r="AA107" s="3">
        <f t="shared" si="33"/>
        <v>43899</v>
      </c>
    </row>
    <row r="108" spans="2:27" x14ac:dyDescent="0.25">
      <c r="B108" s="2">
        <v>42795</v>
      </c>
      <c r="C108" s="3">
        <v>1604616505.2290001</v>
      </c>
      <c r="D108" s="3">
        <v>1546544534.2290001</v>
      </c>
      <c r="E108" s="3">
        <v>422849.88</v>
      </c>
      <c r="F108" s="3">
        <v>822957.83299999987</v>
      </c>
      <c r="G108" s="3">
        <v>2496554.1850000005</v>
      </c>
      <c r="H108" s="3">
        <v>682380224</v>
      </c>
      <c r="I108" s="3">
        <v>349497236</v>
      </c>
      <c r="J108" s="3">
        <v>334802686</v>
      </c>
      <c r="K108" s="14">
        <v>23855</v>
      </c>
      <c r="L108" s="49">
        <f t="shared" si="34"/>
        <v>19654720279.126003</v>
      </c>
      <c r="M108" s="29">
        <f t="shared" si="19"/>
        <v>4730106.7349999994</v>
      </c>
      <c r="N108" s="29">
        <f t="shared" si="20"/>
        <v>11036334.816000002</v>
      </c>
      <c r="O108" s="29">
        <f t="shared" si="21"/>
        <v>24081519.005000003</v>
      </c>
      <c r="P108" s="29">
        <f t="shared" si="22"/>
        <v>8896165861.2567005</v>
      </c>
      <c r="Q108" s="29">
        <f t="shared" si="23"/>
        <v>4251062799.3699999</v>
      </c>
      <c r="R108" s="29">
        <f t="shared" si="24"/>
        <v>3977480826.1199999</v>
      </c>
      <c r="S108" s="40">
        <f t="shared" si="25"/>
        <v>1693247</v>
      </c>
      <c r="T108" s="3">
        <f t="shared" si="26"/>
        <v>2941749911.3129997</v>
      </c>
      <c r="U108" s="3">
        <f t="shared" si="27"/>
        <v>842108.66999999993</v>
      </c>
      <c r="V108" s="3">
        <f t="shared" si="28"/>
        <v>1620161.5059999998</v>
      </c>
      <c r="W108" s="3">
        <f t="shared" si="29"/>
        <v>4030581.0070000002</v>
      </c>
      <c r="X108" s="3">
        <f t="shared" si="30"/>
        <v>1321951029</v>
      </c>
      <c r="Y108" s="3">
        <f t="shared" si="31"/>
        <v>675747839</v>
      </c>
      <c r="Z108" s="3">
        <f t="shared" si="32"/>
        <v>624527573</v>
      </c>
      <c r="AA108" s="3">
        <f t="shared" si="33"/>
        <v>45718</v>
      </c>
    </row>
    <row r="109" spans="2:27" x14ac:dyDescent="0.25">
      <c r="B109" s="2">
        <v>42826</v>
      </c>
      <c r="C109" s="3">
        <v>1579602167.8729999</v>
      </c>
      <c r="D109" s="3">
        <v>1521881489.8729999</v>
      </c>
      <c r="E109" s="3">
        <v>403161.96000000025</v>
      </c>
      <c r="F109" s="3">
        <v>836714.34299999999</v>
      </c>
      <c r="G109" s="3">
        <v>1762841.193</v>
      </c>
      <c r="H109" s="3">
        <v>677350833</v>
      </c>
      <c r="I109" s="3">
        <v>338272865</v>
      </c>
      <c r="J109" s="3">
        <v>302341623</v>
      </c>
      <c r="K109" s="14">
        <v>21470</v>
      </c>
      <c r="L109" s="49">
        <f t="shared" si="34"/>
        <v>19561066914.256996</v>
      </c>
      <c r="M109" s="29">
        <f t="shared" si="19"/>
        <v>4764045.5549999997</v>
      </c>
      <c r="N109" s="29">
        <f t="shared" si="20"/>
        <v>11028125.74</v>
      </c>
      <c r="O109" s="29">
        <f t="shared" si="21"/>
        <v>23336819.949000005</v>
      </c>
      <c r="P109" s="29">
        <f t="shared" si="22"/>
        <v>8880269608.2567005</v>
      </c>
      <c r="Q109" s="29">
        <f t="shared" si="23"/>
        <v>4247711638.3699999</v>
      </c>
      <c r="R109" s="29">
        <f t="shared" si="24"/>
        <v>3961913441.1199999</v>
      </c>
      <c r="S109" s="40">
        <f t="shared" si="25"/>
        <v>1692993</v>
      </c>
      <c r="T109" s="3">
        <f t="shared" si="26"/>
        <v>3068426024.1020002</v>
      </c>
      <c r="U109" s="3">
        <f t="shared" si="27"/>
        <v>826011.84000000032</v>
      </c>
      <c r="V109" s="3">
        <f t="shared" si="28"/>
        <v>1659672.176</v>
      </c>
      <c r="W109" s="3">
        <f t="shared" si="29"/>
        <v>4259395.3780000005</v>
      </c>
      <c r="X109" s="3">
        <f t="shared" si="30"/>
        <v>1359731057</v>
      </c>
      <c r="Y109" s="3">
        <f t="shared" si="31"/>
        <v>687770101</v>
      </c>
      <c r="Z109" s="3">
        <f t="shared" si="32"/>
        <v>637144309</v>
      </c>
      <c r="AA109" s="3">
        <f t="shared" si="33"/>
        <v>45325</v>
      </c>
    </row>
    <row r="110" spans="2:27" x14ac:dyDescent="0.25">
      <c r="B110" s="2">
        <v>42856</v>
      </c>
      <c r="C110" s="3">
        <v>1746124020.1290002</v>
      </c>
      <c r="D110" s="3">
        <v>1680734492.1290002</v>
      </c>
      <c r="E110" s="3">
        <v>393121.74</v>
      </c>
      <c r="F110" s="3">
        <v>831425</v>
      </c>
      <c r="G110" s="3">
        <v>1928050</v>
      </c>
      <c r="H110" s="3">
        <v>719116401</v>
      </c>
      <c r="I110" s="3">
        <v>366240073</v>
      </c>
      <c r="J110" s="3">
        <v>324317269</v>
      </c>
      <c r="K110" s="14">
        <v>25250</v>
      </c>
      <c r="L110" s="49">
        <f t="shared" si="34"/>
        <v>19507872693.086998</v>
      </c>
      <c r="M110" s="29">
        <f t="shared" si="19"/>
        <v>4726306.9050000003</v>
      </c>
      <c r="N110" s="29">
        <f t="shared" si="20"/>
        <v>10951038.013</v>
      </c>
      <c r="O110" s="29">
        <f t="shared" si="21"/>
        <v>23189628.621000003</v>
      </c>
      <c r="P110" s="29">
        <f t="shared" si="22"/>
        <v>8876707172.2567005</v>
      </c>
      <c r="Q110" s="29">
        <f t="shared" si="23"/>
        <v>4251598950.3699999</v>
      </c>
      <c r="R110" s="29">
        <f t="shared" si="24"/>
        <v>3953307152.1199999</v>
      </c>
      <c r="S110" s="40">
        <f t="shared" si="25"/>
        <v>1696531</v>
      </c>
      <c r="T110" s="3">
        <f t="shared" si="26"/>
        <v>3202615982.0019999</v>
      </c>
      <c r="U110" s="3">
        <f t="shared" si="27"/>
        <v>796283.70000000019</v>
      </c>
      <c r="V110" s="3">
        <f t="shared" si="28"/>
        <v>1668139.3429999999</v>
      </c>
      <c r="W110" s="3">
        <f t="shared" si="29"/>
        <v>3690891.193</v>
      </c>
      <c r="X110" s="3">
        <f t="shared" si="30"/>
        <v>1396467234</v>
      </c>
      <c r="Y110" s="3">
        <f t="shared" si="31"/>
        <v>704512938</v>
      </c>
      <c r="Z110" s="3">
        <f t="shared" si="32"/>
        <v>626658892</v>
      </c>
      <c r="AA110" s="3">
        <f t="shared" si="33"/>
        <v>46720</v>
      </c>
    </row>
    <row r="111" spans="2:27" x14ac:dyDescent="0.25">
      <c r="B111" s="2">
        <v>42887</v>
      </c>
      <c r="C111" s="3">
        <v>1730529470.9290001</v>
      </c>
      <c r="D111" s="3">
        <v>1676465910.9290001</v>
      </c>
      <c r="E111" s="3">
        <v>423103.80000000028</v>
      </c>
      <c r="F111" s="3">
        <v>867213.68200000003</v>
      </c>
      <c r="G111" s="3">
        <v>1962065.9439999999</v>
      </c>
      <c r="H111" s="3">
        <v>790221032</v>
      </c>
      <c r="I111" s="3">
        <v>365546604</v>
      </c>
      <c r="J111" s="3">
        <v>329578927</v>
      </c>
      <c r="K111" s="14">
        <v>139726</v>
      </c>
      <c r="L111" s="49">
        <f t="shared" si="34"/>
        <v>19444206226.741001</v>
      </c>
      <c r="M111" s="29">
        <f t="shared" si="19"/>
        <v>4733183.58</v>
      </c>
      <c r="N111" s="29">
        <f t="shared" si="20"/>
        <v>10897273.398</v>
      </c>
      <c r="O111" s="29">
        <f t="shared" si="21"/>
        <v>23276868.930999998</v>
      </c>
      <c r="P111" s="29">
        <f t="shared" si="22"/>
        <v>8889909713.2567005</v>
      </c>
      <c r="Q111" s="29">
        <f t="shared" si="23"/>
        <v>4247063414.3699999</v>
      </c>
      <c r="R111" s="29">
        <f t="shared" si="24"/>
        <v>3938199214.1199999</v>
      </c>
      <c r="S111" s="40">
        <f t="shared" si="25"/>
        <v>614014</v>
      </c>
      <c r="T111" s="3">
        <f t="shared" si="26"/>
        <v>3357200403.0580006</v>
      </c>
      <c r="U111" s="3">
        <f t="shared" si="27"/>
        <v>816225.54000000027</v>
      </c>
      <c r="V111" s="3">
        <f t="shared" si="28"/>
        <v>1698638.682</v>
      </c>
      <c r="W111" s="3">
        <f t="shared" si="29"/>
        <v>3890115.9440000001</v>
      </c>
      <c r="X111" s="3">
        <f t="shared" si="30"/>
        <v>1509337433</v>
      </c>
      <c r="Y111" s="3">
        <f t="shared" si="31"/>
        <v>731786677</v>
      </c>
      <c r="Z111" s="3">
        <f t="shared" si="32"/>
        <v>653896196</v>
      </c>
      <c r="AA111" s="3">
        <f t="shared" si="33"/>
        <v>164976</v>
      </c>
    </row>
    <row r="112" spans="2:27" x14ac:dyDescent="0.25">
      <c r="B112" s="2">
        <v>42917</v>
      </c>
      <c r="C112" s="3">
        <v>1793736104.3139999</v>
      </c>
      <c r="D112" s="3">
        <v>1729963133.3139999</v>
      </c>
      <c r="E112" s="3">
        <v>428532.24</v>
      </c>
      <c r="F112" s="3">
        <v>815033.39199999999</v>
      </c>
      <c r="G112" s="3">
        <v>1983701.338</v>
      </c>
      <c r="H112" s="3">
        <v>775339658</v>
      </c>
      <c r="I112" s="3">
        <v>357512677</v>
      </c>
      <c r="J112" s="3">
        <v>334761846</v>
      </c>
      <c r="K112" s="14">
        <v>127071</v>
      </c>
      <c r="L112" s="49">
        <f t="shared" si="34"/>
        <v>19414575566.458</v>
      </c>
      <c r="M112" s="29">
        <f t="shared" si="19"/>
        <v>4747398.8850000016</v>
      </c>
      <c r="N112" s="29">
        <f t="shared" si="20"/>
        <v>10744452.658</v>
      </c>
      <c r="O112" s="29">
        <f t="shared" si="21"/>
        <v>23322139.520999998</v>
      </c>
      <c r="P112" s="29">
        <f t="shared" si="22"/>
        <v>8862666078.2567005</v>
      </c>
      <c r="Q112" s="29">
        <f t="shared" si="23"/>
        <v>4231813132.3699999</v>
      </c>
      <c r="R112" s="29">
        <f t="shared" si="24"/>
        <v>3926888489.1199999</v>
      </c>
      <c r="S112" s="40">
        <f t="shared" si="25"/>
        <v>718868</v>
      </c>
      <c r="T112" s="3">
        <f t="shared" si="26"/>
        <v>3406429044.243</v>
      </c>
      <c r="U112" s="3">
        <f t="shared" si="27"/>
        <v>851636.04000000027</v>
      </c>
      <c r="V112" s="3">
        <f t="shared" si="28"/>
        <v>1682247.074</v>
      </c>
      <c r="W112" s="3">
        <f t="shared" si="29"/>
        <v>3945767.2819999997</v>
      </c>
      <c r="X112" s="3">
        <f t="shared" si="30"/>
        <v>1565560690</v>
      </c>
      <c r="Y112" s="3">
        <f t="shared" si="31"/>
        <v>723059281</v>
      </c>
      <c r="Z112" s="3">
        <f t="shared" si="32"/>
        <v>664340773</v>
      </c>
      <c r="AA112" s="3">
        <f t="shared" si="33"/>
        <v>266797</v>
      </c>
    </row>
    <row r="113" spans="2:27" x14ac:dyDescent="0.25">
      <c r="B113" s="2">
        <v>42948</v>
      </c>
      <c r="C113" s="3">
        <v>1862204254.2180002</v>
      </c>
      <c r="D113" s="3">
        <v>1798991520.2180002</v>
      </c>
      <c r="E113" s="3">
        <v>454212.12</v>
      </c>
      <c r="F113" s="3">
        <v>895212.44299999997</v>
      </c>
      <c r="G113" s="3">
        <v>2283666.0610000002</v>
      </c>
      <c r="H113" s="3">
        <v>816159075</v>
      </c>
      <c r="I113" s="3">
        <v>367504923</v>
      </c>
      <c r="J113" s="3">
        <v>336499854</v>
      </c>
      <c r="K113" s="14">
        <v>-4046</v>
      </c>
      <c r="L113" s="49">
        <f t="shared" si="34"/>
        <v>19398851086.204998</v>
      </c>
      <c r="M113" s="29">
        <f t="shared" si="19"/>
        <v>4811639.46</v>
      </c>
      <c r="N113" s="29">
        <f t="shared" si="20"/>
        <v>10699321.101</v>
      </c>
      <c r="O113" s="29">
        <f t="shared" si="21"/>
        <v>23618133.581999999</v>
      </c>
      <c r="P113" s="29">
        <f t="shared" si="22"/>
        <v>8879451047.2567005</v>
      </c>
      <c r="Q113" s="29">
        <f t="shared" si="23"/>
        <v>4241851182.3699999</v>
      </c>
      <c r="R113" s="29">
        <f t="shared" si="24"/>
        <v>3923776703.1199999</v>
      </c>
      <c r="S113" s="40">
        <f t="shared" si="25"/>
        <v>694614</v>
      </c>
      <c r="T113" s="3">
        <f t="shared" si="26"/>
        <v>3528954653.5320001</v>
      </c>
      <c r="U113" s="3">
        <f t="shared" si="27"/>
        <v>882744.36</v>
      </c>
      <c r="V113" s="3">
        <f t="shared" si="28"/>
        <v>1710245.835</v>
      </c>
      <c r="W113" s="3">
        <f t="shared" si="29"/>
        <v>4267367.3990000002</v>
      </c>
      <c r="X113" s="3">
        <f t="shared" si="30"/>
        <v>1591498733</v>
      </c>
      <c r="Y113" s="3">
        <f t="shared" si="31"/>
        <v>725017600</v>
      </c>
      <c r="Z113" s="3">
        <f t="shared" si="32"/>
        <v>671261700</v>
      </c>
      <c r="AA113" s="3">
        <f t="shared" si="33"/>
        <v>123025</v>
      </c>
    </row>
    <row r="114" spans="2:27" x14ac:dyDescent="0.25">
      <c r="B114" s="2">
        <v>42979</v>
      </c>
      <c r="C114" s="3">
        <v>924371285.60500002</v>
      </c>
      <c r="D114" s="3">
        <v>882480050.60500002</v>
      </c>
      <c r="E114" s="3">
        <v>204586.875</v>
      </c>
      <c r="F114" s="3">
        <v>731817.78899999999</v>
      </c>
      <c r="G114" s="3">
        <v>1692114.3149999999</v>
      </c>
      <c r="H114" s="3">
        <v>718210482</v>
      </c>
      <c r="I114" s="3">
        <v>236063612</v>
      </c>
      <c r="J114" s="3">
        <v>223098453</v>
      </c>
      <c r="K114" s="14">
        <v>92399</v>
      </c>
      <c r="L114" s="49">
        <f t="shared" si="34"/>
        <v>18630444649.022999</v>
      </c>
      <c r="M114" s="29">
        <f t="shared" si="19"/>
        <v>4648374.6000000006</v>
      </c>
      <c r="N114" s="29">
        <f t="shared" si="20"/>
        <v>10245981.890000001</v>
      </c>
      <c r="O114" s="29">
        <f t="shared" si="21"/>
        <v>22756177.897</v>
      </c>
      <c r="P114" s="29">
        <f t="shared" si="22"/>
        <v>8766912364</v>
      </c>
      <c r="Q114" s="29">
        <f t="shared" si="23"/>
        <v>4097077687</v>
      </c>
      <c r="R114" s="29">
        <f t="shared" si="24"/>
        <v>3805060798</v>
      </c>
      <c r="S114" s="40">
        <f t="shared" si="25"/>
        <v>765095</v>
      </c>
      <c r="T114" s="3">
        <f t="shared" si="26"/>
        <v>2681471570.823</v>
      </c>
      <c r="U114" s="3">
        <f t="shared" si="27"/>
        <v>658798.995</v>
      </c>
      <c r="V114" s="3">
        <f t="shared" si="28"/>
        <v>1627030.2319999998</v>
      </c>
      <c r="W114" s="3">
        <f t="shared" si="29"/>
        <v>3975780.3760000002</v>
      </c>
      <c r="X114" s="3">
        <f t="shared" si="30"/>
        <v>1534369557</v>
      </c>
      <c r="Y114" s="3">
        <f t="shared" si="31"/>
        <v>603568535</v>
      </c>
      <c r="Z114" s="3">
        <f t="shared" si="32"/>
        <v>559598307</v>
      </c>
      <c r="AA114" s="3">
        <f t="shared" si="33"/>
        <v>88353</v>
      </c>
    </row>
    <row r="115" spans="2:27" x14ac:dyDescent="0.25">
      <c r="B115" s="2">
        <v>43009</v>
      </c>
      <c r="C115" s="3">
        <v>305915575</v>
      </c>
      <c r="D115" s="3">
        <v>272594804</v>
      </c>
      <c r="E115" s="3">
        <v>1507.77</v>
      </c>
      <c r="F115" s="3">
        <v>615754.44900000002</v>
      </c>
      <c r="G115" s="3">
        <v>1089178.1229999999</v>
      </c>
      <c r="H115" s="3">
        <v>819925266</v>
      </c>
      <c r="I115" s="3">
        <v>483692269</v>
      </c>
      <c r="J115" s="3">
        <v>333495095</v>
      </c>
      <c r="K115" s="14">
        <v>1932653</v>
      </c>
      <c r="L115" s="49">
        <f t="shared" si="34"/>
        <v>17168005940.932999</v>
      </c>
      <c r="M115" s="29">
        <f t="shared" si="19"/>
        <v>4346225.8499999996</v>
      </c>
      <c r="N115" s="29">
        <f t="shared" si="20"/>
        <v>9826519.3390000015</v>
      </c>
      <c r="O115" s="29">
        <f t="shared" si="21"/>
        <v>21923675.020000003</v>
      </c>
      <c r="P115" s="29">
        <f t="shared" si="22"/>
        <v>8822279122</v>
      </c>
      <c r="Q115" s="29">
        <f t="shared" si="23"/>
        <v>4219994295</v>
      </c>
      <c r="R115" s="29">
        <f t="shared" si="24"/>
        <v>3816793789</v>
      </c>
      <c r="S115" s="40">
        <f t="shared" si="25"/>
        <v>2445053</v>
      </c>
      <c r="T115" s="3">
        <f t="shared" si="26"/>
        <v>1155074854.605</v>
      </c>
      <c r="U115" s="3">
        <f t="shared" si="27"/>
        <v>206094.64499999999</v>
      </c>
      <c r="V115" s="3">
        <f t="shared" si="28"/>
        <v>1347572.2379999999</v>
      </c>
      <c r="W115" s="3">
        <f t="shared" si="29"/>
        <v>2781292.4380000001</v>
      </c>
      <c r="X115" s="3">
        <f t="shared" si="30"/>
        <v>1538135748</v>
      </c>
      <c r="Y115" s="3">
        <f t="shared" si="31"/>
        <v>719755881</v>
      </c>
      <c r="Z115" s="3">
        <f t="shared" si="32"/>
        <v>556593548</v>
      </c>
      <c r="AA115" s="3">
        <f t="shared" si="33"/>
        <v>2025052</v>
      </c>
    </row>
    <row r="116" spans="2:27" x14ac:dyDescent="0.25">
      <c r="B116" s="2">
        <v>43040</v>
      </c>
      <c r="C116" s="3">
        <v>770511923</v>
      </c>
      <c r="D116" s="3">
        <v>720449898</v>
      </c>
      <c r="E116" s="3">
        <v>201981.495</v>
      </c>
      <c r="F116" s="3">
        <v>413061.6</v>
      </c>
      <c r="G116" s="3">
        <v>882612.34400000004</v>
      </c>
      <c r="H116" s="3">
        <v>-713039984</v>
      </c>
      <c r="I116" s="3">
        <v>-212809577</v>
      </c>
      <c r="J116" s="3">
        <v>-124090945</v>
      </c>
      <c r="K116" s="14">
        <v>813078</v>
      </c>
      <c r="L116" s="49">
        <f t="shared" si="34"/>
        <v>16312023310.816999</v>
      </c>
      <c r="M116" s="29">
        <f t="shared" si="19"/>
        <v>4217029.95</v>
      </c>
      <c r="N116" s="29">
        <f t="shared" si="20"/>
        <v>9354662.203999998</v>
      </c>
      <c r="O116" s="29">
        <f t="shared" si="21"/>
        <v>21048563.324999999</v>
      </c>
      <c r="P116" s="29">
        <f t="shared" si="22"/>
        <v>7356568250</v>
      </c>
      <c r="Q116" s="29">
        <f t="shared" si="23"/>
        <v>3683951103</v>
      </c>
      <c r="R116" s="29">
        <f t="shared" si="24"/>
        <v>3319936704</v>
      </c>
      <c r="S116" s="40">
        <f t="shared" si="25"/>
        <v>3164292</v>
      </c>
      <c r="T116" s="3">
        <f t="shared" si="26"/>
        <v>993044702</v>
      </c>
      <c r="U116" s="3">
        <f t="shared" si="27"/>
        <v>203489.26499999998</v>
      </c>
      <c r="V116" s="3">
        <f t="shared" si="28"/>
        <v>1028816.049</v>
      </c>
      <c r="W116" s="3">
        <f t="shared" si="29"/>
        <v>1971790.4669999999</v>
      </c>
      <c r="X116" s="3">
        <f t="shared" si="30"/>
        <v>106885282</v>
      </c>
      <c r="Y116" s="3">
        <f t="shared" si="31"/>
        <v>270882692</v>
      </c>
      <c r="Z116" s="3">
        <f t="shared" si="32"/>
        <v>209404150</v>
      </c>
      <c r="AA116" s="3">
        <f t="shared" si="33"/>
        <v>2745731</v>
      </c>
    </row>
    <row r="117" spans="2:27" x14ac:dyDescent="0.25">
      <c r="B117" s="2">
        <v>43070</v>
      </c>
      <c r="C117" s="3">
        <v>1039500380</v>
      </c>
      <c r="D117" s="3">
        <v>984204000</v>
      </c>
      <c r="E117" s="3">
        <v>305964.16499999998</v>
      </c>
      <c r="F117" s="3">
        <v>49916</v>
      </c>
      <c r="G117" s="3">
        <v>58639</v>
      </c>
      <c r="H117" s="3">
        <v>258181948</v>
      </c>
      <c r="I117" s="3">
        <v>125202198</v>
      </c>
      <c r="J117" s="3">
        <v>177850138</v>
      </c>
      <c r="K117" s="14">
        <v>0</v>
      </c>
      <c r="L117" s="49">
        <f t="shared" si="34"/>
        <v>15693420815.576</v>
      </c>
      <c r="M117" s="29">
        <f t="shared" si="19"/>
        <v>4107734.1900000009</v>
      </c>
      <c r="N117" s="29">
        <f t="shared" si="20"/>
        <v>8526732.2039999999</v>
      </c>
      <c r="O117" s="29">
        <f t="shared" si="21"/>
        <v>19443438.324999999</v>
      </c>
      <c r="P117" s="29">
        <f t="shared" si="22"/>
        <v>6885372275</v>
      </c>
      <c r="Q117" s="29">
        <f t="shared" si="23"/>
        <v>3449270654</v>
      </c>
      <c r="R117" s="29">
        <f t="shared" si="24"/>
        <v>3173012524</v>
      </c>
      <c r="S117" s="40">
        <f t="shared" si="25"/>
        <v>3215355</v>
      </c>
      <c r="T117" s="3">
        <f t="shared" si="26"/>
        <v>1704653898</v>
      </c>
      <c r="U117" s="3">
        <f t="shared" si="27"/>
        <v>507945.66</v>
      </c>
      <c r="V117" s="3">
        <f t="shared" si="28"/>
        <v>462977.6</v>
      </c>
      <c r="W117" s="3">
        <f t="shared" si="29"/>
        <v>941251.34400000004</v>
      </c>
      <c r="X117" s="3">
        <f t="shared" si="30"/>
        <v>-454858036</v>
      </c>
      <c r="Y117" s="3">
        <f t="shared" si="31"/>
        <v>-87607379</v>
      </c>
      <c r="Z117" s="3">
        <f t="shared" si="32"/>
        <v>53759193</v>
      </c>
      <c r="AA117" s="3">
        <f t="shared" si="33"/>
        <v>813078</v>
      </c>
    </row>
    <row r="118" spans="2:27" x14ac:dyDescent="0.25">
      <c r="B118" s="2">
        <v>43101</v>
      </c>
      <c r="C118" s="3">
        <v>1155895691</v>
      </c>
      <c r="D118" s="3">
        <v>1094429336</v>
      </c>
      <c r="E118" s="3">
        <v>304148.55</v>
      </c>
      <c r="F118" s="3">
        <v>539305</v>
      </c>
      <c r="G118" s="3">
        <v>92991</v>
      </c>
      <c r="H118" s="3">
        <v>546269132</v>
      </c>
      <c r="I118" s="3">
        <v>218820655</v>
      </c>
      <c r="J118" s="3">
        <v>254370166</v>
      </c>
      <c r="K118" s="14">
        <v>0</v>
      </c>
      <c r="L118" s="49">
        <f t="shared" si="34"/>
        <v>15303944546.381001</v>
      </c>
      <c r="M118" s="29">
        <f t="shared" si="19"/>
        <v>3962429.3850000002</v>
      </c>
      <c r="N118" s="29">
        <f t="shared" si="20"/>
        <v>8215615.2039999999</v>
      </c>
      <c r="O118" s="29">
        <f t="shared" si="21"/>
        <v>17766440.324999999</v>
      </c>
      <c r="P118" s="29">
        <f t="shared" si="22"/>
        <v>6729684872</v>
      </c>
      <c r="Q118" s="29">
        <f t="shared" si="23"/>
        <v>3321794138</v>
      </c>
      <c r="R118" s="29">
        <f t="shared" si="24"/>
        <v>3116749999</v>
      </c>
      <c r="S118" s="40">
        <f t="shared" si="25"/>
        <v>3193319</v>
      </c>
      <c r="T118" s="3">
        <f t="shared" si="26"/>
        <v>2078633336</v>
      </c>
      <c r="U118" s="3">
        <f t="shared" si="27"/>
        <v>610112.71499999997</v>
      </c>
      <c r="V118" s="3">
        <f t="shared" si="28"/>
        <v>589221</v>
      </c>
      <c r="W118" s="3">
        <f t="shared" si="29"/>
        <v>151630</v>
      </c>
      <c r="X118" s="3">
        <f t="shared" si="30"/>
        <v>804451080</v>
      </c>
      <c r="Y118" s="3">
        <f t="shared" si="31"/>
        <v>344022853</v>
      </c>
      <c r="Z118" s="3">
        <f t="shared" si="32"/>
        <v>432220304</v>
      </c>
      <c r="AA118" s="3">
        <f t="shared" si="33"/>
        <v>0</v>
      </c>
    </row>
    <row r="119" spans="2:27" x14ac:dyDescent="0.25">
      <c r="B119" s="2">
        <v>43132</v>
      </c>
      <c r="C119" s="3">
        <v>1057942415.5</v>
      </c>
      <c r="D119" s="3">
        <v>999689810.5</v>
      </c>
      <c r="E119" s="3">
        <v>362627.94</v>
      </c>
      <c r="F119" s="3">
        <v>948563</v>
      </c>
      <c r="G119" s="3">
        <v>3650449</v>
      </c>
      <c r="H119" s="3">
        <v>500648907</v>
      </c>
      <c r="I119" s="3">
        <v>420468230</v>
      </c>
      <c r="J119" s="3">
        <v>334983175</v>
      </c>
      <c r="K119" s="14">
        <v>0</v>
      </c>
      <c r="L119" s="49">
        <f t="shared" si="34"/>
        <v>14908428979.797001</v>
      </c>
      <c r="M119" s="29">
        <f t="shared" si="19"/>
        <v>3905798.5350000006</v>
      </c>
      <c r="N119" s="29">
        <f t="shared" si="20"/>
        <v>8366974.5309999995</v>
      </c>
      <c r="O119" s="29">
        <f t="shared" si="21"/>
        <v>19882862.502999999</v>
      </c>
      <c r="P119" s="29">
        <f t="shared" si="22"/>
        <v>6590762974</v>
      </c>
      <c r="Q119" s="29">
        <f t="shared" si="23"/>
        <v>3416011765</v>
      </c>
      <c r="R119" s="29">
        <f t="shared" si="24"/>
        <v>3162008287</v>
      </c>
      <c r="S119" s="40">
        <f t="shared" si="25"/>
        <v>3171456</v>
      </c>
      <c r="T119" s="3">
        <f t="shared" si="26"/>
        <v>2094119146.5</v>
      </c>
      <c r="U119" s="3">
        <f t="shared" si="27"/>
        <v>666776.49</v>
      </c>
      <c r="V119" s="3">
        <f t="shared" si="28"/>
        <v>1487868</v>
      </c>
      <c r="W119" s="3">
        <f t="shared" si="29"/>
        <v>3743440</v>
      </c>
      <c r="X119" s="3">
        <f t="shared" si="30"/>
        <v>1046918039</v>
      </c>
      <c r="Y119" s="3">
        <f t="shared" si="31"/>
        <v>639288885</v>
      </c>
      <c r="Z119" s="3">
        <f t="shared" si="32"/>
        <v>589353341</v>
      </c>
      <c r="AA119" s="3">
        <f t="shared" si="33"/>
        <v>0</v>
      </c>
    </row>
    <row r="120" spans="2:27" x14ac:dyDescent="0.25">
      <c r="B120" s="2">
        <v>43160</v>
      </c>
      <c r="C120" s="3">
        <v>1320218935.8</v>
      </c>
      <c r="D120" s="3">
        <v>1275085803.8</v>
      </c>
      <c r="E120" s="3">
        <v>442296.46500000003</v>
      </c>
      <c r="F120" s="3">
        <v>930864</v>
      </c>
      <c r="G120" s="3">
        <v>3498257</v>
      </c>
      <c r="H120" s="3">
        <v>568464970</v>
      </c>
      <c r="I120" s="3">
        <v>250609955</v>
      </c>
      <c r="J120" s="3">
        <v>212829517</v>
      </c>
      <c r="K120" s="14">
        <v>0</v>
      </c>
      <c r="L120" s="49">
        <f t="shared" si="34"/>
        <v>14636970249.368</v>
      </c>
      <c r="M120" s="29">
        <f t="shared" si="19"/>
        <v>3925245.12</v>
      </c>
      <c r="N120" s="29">
        <f t="shared" si="20"/>
        <v>8474880.6979999989</v>
      </c>
      <c r="O120" s="29">
        <f t="shared" si="21"/>
        <v>20884565.318</v>
      </c>
      <c r="P120" s="29">
        <f t="shared" si="22"/>
        <v>6476847720</v>
      </c>
      <c r="Q120" s="29">
        <f t="shared" si="23"/>
        <v>3317124484</v>
      </c>
      <c r="R120" s="29">
        <f t="shared" si="24"/>
        <v>3040035118</v>
      </c>
      <c r="S120" s="40">
        <f t="shared" si="25"/>
        <v>3147601</v>
      </c>
      <c r="T120" s="3">
        <f t="shared" si="26"/>
        <v>2274775614.3000002</v>
      </c>
      <c r="U120" s="3">
        <f t="shared" si="27"/>
        <v>804924.40500000003</v>
      </c>
      <c r="V120" s="3">
        <f t="shared" si="28"/>
        <v>1879427</v>
      </c>
      <c r="W120" s="3">
        <f t="shared" si="29"/>
        <v>7148706</v>
      </c>
      <c r="X120" s="3">
        <f t="shared" si="30"/>
        <v>1069113877</v>
      </c>
      <c r="Y120" s="3">
        <f t="shared" si="31"/>
        <v>671078185</v>
      </c>
      <c r="Z120" s="3">
        <f t="shared" si="32"/>
        <v>547812692</v>
      </c>
      <c r="AA120" s="3">
        <f t="shared" si="33"/>
        <v>0</v>
      </c>
    </row>
    <row r="121" spans="2:27" x14ac:dyDescent="0.25">
      <c r="B121" s="2">
        <v>43191</v>
      </c>
      <c r="C121" s="3">
        <v>1351113707.7859998</v>
      </c>
      <c r="D121" s="3">
        <v>1312205540.7859998</v>
      </c>
      <c r="E121" s="3">
        <v>352240.5</v>
      </c>
      <c r="F121" s="3">
        <v>39910</v>
      </c>
      <c r="G121" s="3">
        <v>927431</v>
      </c>
      <c r="H121" s="3">
        <v>596912074</v>
      </c>
      <c r="I121" s="3">
        <v>339874958</v>
      </c>
      <c r="J121" s="3">
        <v>450031290</v>
      </c>
      <c r="K121" s="14">
        <v>3857890</v>
      </c>
      <c r="L121" s="49">
        <f t="shared" si="34"/>
        <v>14427294300.281</v>
      </c>
      <c r="M121" s="29">
        <f t="shared" si="19"/>
        <v>3874323.66</v>
      </c>
      <c r="N121" s="29">
        <f t="shared" si="20"/>
        <v>7678076.3549999995</v>
      </c>
      <c r="O121" s="29">
        <f t="shared" si="21"/>
        <v>20049155.125</v>
      </c>
      <c r="P121" s="29">
        <f t="shared" si="22"/>
        <v>6396408961</v>
      </c>
      <c r="Q121" s="29">
        <f t="shared" si="23"/>
        <v>3318726577</v>
      </c>
      <c r="R121" s="29">
        <f t="shared" si="24"/>
        <v>3187724785</v>
      </c>
      <c r="S121" s="40">
        <f t="shared" si="25"/>
        <v>6984021</v>
      </c>
      <c r="T121" s="3">
        <f t="shared" si="26"/>
        <v>2587291344.5859995</v>
      </c>
      <c r="U121" s="3">
        <f t="shared" si="27"/>
        <v>794536.96500000008</v>
      </c>
      <c r="V121" s="3">
        <f t="shared" si="28"/>
        <v>970774</v>
      </c>
      <c r="W121" s="3">
        <f t="shared" si="29"/>
        <v>4425688</v>
      </c>
      <c r="X121" s="3">
        <f t="shared" si="30"/>
        <v>1165377044</v>
      </c>
      <c r="Y121" s="3">
        <f t="shared" si="31"/>
        <v>590484913</v>
      </c>
      <c r="Z121" s="3">
        <f t="shared" si="32"/>
        <v>662860807</v>
      </c>
      <c r="AA121" s="3">
        <f t="shared" si="33"/>
        <v>3857890</v>
      </c>
    </row>
    <row r="122" spans="2:27" x14ac:dyDescent="0.25">
      <c r="B122" s="2">
        <v>43221</v>
      </c>
      <c r="C122" s="3">
        <v>1492642403.447</v>
      </c>
      <c r="D122" s="3">
        <v>1445359421.447</v>
      </c>
      <c r="E122" s="3">
        <v>316034.565</v>
      </c>
      <c r="F122" s="3">
        <v>20779</v>
      </c>
      <c r="G122" s="3">
        <v>31393</v>
      </c>
      <c r="H122" s="3">
        <v>737493102</v>
      </c>
      <c r="I122" s="3">
        <v>388353813</v>
      </c>
      <c r="J122" s="3">
        <v>291292442</v>
      </c>
      <c r="K122" s="14">
        <v>255672</v>
      </c>
      <c r="L122" s="49">
        <f t="shared" si="34"/>
        <v>14191919229.598999</v>
      </c>
      <c r="M122" s="29">
        <f t="shared" si="19"/>
        <v>3797236.4849999999</v>
      </c>
      <c r="N122" s="29">
        <f t="shared" si="20"/>
        <v>6867430.3549999995</v>
      </c>
      <c r="O122" s="29">
        <f t="shared" si="21"/>
        <v>18152498.125</v>
      </c>
      <c r="P122" s="29">
        <f t="shared" si="22"/>
        <v>6414785662</v>
      </c>
      <c r="Q122" s="29">
        <f t="shared" si="23"/>
        <v>3340840317</v>
      </c>
      <c r="R122" s="29">
        <f t="shared" si="24"/>
        <v>3154699958</v>
      </c>
      <c r="S122" s="40">
        <f t="shared" si="25"/>
        <v>7214443</v>
      </c>
      <c r="T122" s="3">
        <f t="shared" si="26"/>
        <v>2757564962.2329998</v>
      </c>
      <c r="U122" s="3">
        <f t="shared" si="27"/>
        <v>668275.06499999994</v>
      </c>
      <c r="V122" s="3">
        <f t="shared" si="28"/>
        <v>60689</v>
      </c>
      <c r="W122" s="3">
        <f t="shared" si="29"/>
        <v>958824</v>
      </c>
      <c r="X122" s="3">
        <f t="shared" si="30"/>
        <v>1334405176</v>
      </c>
      <c r="Y122" s="3">
        <f t="shared" si="31"/>
        <v>728228771</v>
      </c>
      <c r="Z122" s="3">
        <f t="shared" si="32"/>
        <v>741323732</v>
      </c>
      <c r="AA122" s="3">
        <f t="shared" si="33"/>
        <v>4113562</v>
      </c>
    </row>
    <row r="123" spans="2:27" x14ac:dyDescent="0.25">
      <c r="B123" s="2">
        <v>43252</v>
      </c>
      <c r="C123" s="3">
        <v>1579263470.3870001</v>
      </c>
      <c r="D123" s="3">
        <v>1520202962.3870001</v>
      </c>
      <c r="E123" s="3">
        <v>331500.18</v>
      </c>
      <c r="F123" s="3">
        <v>1310674</v>
      </c>
      <c r="G123" s="3">
        <v>2885261</v>
      </c>
      <c r="H123" s="3">
        <v>657077212</v>
      </c>
      <c r="I123" s="3">
        <v>313937756</v>
      </c>
      <c r="J123" s="3">
        <v>308509357</v>
      </c>
      <c r="K123" s="14">
        <v>168517</v>
      </c>
      <c r="L123" s="49">
        <f t="shared" si="34"/>
        <v>14035656281.056999</v>
      </c>
      <c r="M123" s="29">
        <f t="shared" si="19"/>
        <v>3705632.8650000002</v>
      </c>
      <c r="N123" s="29">
        <f t="shared" si="20"/>
        <v>7310890.6730000004</v>
      </c>
      <c r="O123" s="29">
        <f t="shared" si="21"/>
        <v>19075693.181000002</v>
      </c>
      <c r="P123" s="29">
        <f t="shared" si="22"/>
        <v>6281641842</v>
      </c>
      <c r="Q123" s="29">
        <f t="shared" si="23"/>
        <v>3289231469</v>
      </c>
      <c r="R123" s="29">
        <f t="shared" si="24"/>
        <v>3133630388</v>
      </c>
      <c r="S123" s="40">
        <f t="shared" si="25"/>
        <v>7243234</v>
      </c>
      <c r="T123" s="3">
        <f t="shared" si="26"/>
        <v>2965562383.8340001</v>
      </c>
      <c r="U123" s="3">
        <f t="shared" si="27"/>
        <v>647534.745</v>
      </c>
      <c r="V123" s="3">
        <f t="shared" si="28"/>
        <v>1331453</v>
      </c>
      <c r="W123" s="3">
        <f t="shared" si="29"/>
        <v>2916654</v>
      </c>
      <c r="X123" s="3">
        <f t="shared" si="30"/>
        <v>1394570314</v>
      </c>
      <c r="Y123" s="3">
        <f t="shared" si="31"/>
        <v>702291569</v>
      </c>
      <c r="Z123" s="3">
        <f t="shared" si="32"/>
        <v>599801799</v>
      </c>
      <c r="AA123" s="3">
        <f t="shared" si="33"/>
        <v>424189</v>
      </c>
    </row>
    <row r="124" spans="2:27" x14ac:dyDescent="0.25">
      <c r="B124" s="2">
        <v>43282</v>
      </c>
      <c r="C124" s="3">
        <v>1647558649.4489999</v>
      </c>
      <c r="D124" s="3">
        <v>1587154859.4489999</v>
      </c>
      <c r="E124" s="3">
        <v>326508.81</v>
      </c>
      <c r="F124" s="3">
        <v>928992</v>
      </c>
      <c r="G124" s="3">
        <v>1875096</v>
      </c>
      <c r="H124" s="3">
        <v>717522787</v>
      </c>
      <c r="I124" s="3">
        <v>318734003</v>
      </c>
      <c r="J124" s="3">
        <v>295102325</v>
      </c>
      <c r="K124" s="14">
        <v>20161</v>
      </c>
      <c r="L124" s="49">
        <f t="shared" si="34"/>
        <v>13892848007.191999</v>
      </c>
      <c r="M124" s="29">
        <f t="shared" si="19"/>
        <v>3603609.4350000001</v>
      </c>
      <c r="N124" s="29">
        <f t="shared" si="20"/>
        <v>7424849.2809999995</v>
      </c>
      <c r="O124" s="29">
        <f t="shared" si="21"/>
        <v>18967087.843000002</v>
      </c>
      <c r="P124" s="29">
        <f t="shared" si="22"/>
        <v>6223824971</v>
      </c>
      <c r="Q124" s="29">
        <f t="shared" si="23"/>
        <v>3250452795</v>
      </c>
      <c r="R124" s="29">
        <f t="shared" si="24"/>
        <v>3093970867</v>
      </c>
      <c r="S124" s="40">
        <f t="shared" si="25"/>
        <v>7136324</v>
      </c>
      <c r="T124" s="3">
        <f t="shared" si="26"/>
        <v>3107357821.836</v>
      </c>
      <c r="U124" s="3">
        <f t="shared" si="27"/>
        <v>658008.99</v>
      </c>
      <c r="V124" s="3">
        <f t="shared" si="28"/>
        <v>2239666</v>
      </c>
      <c r="W124" s="3">
        <f t="shared" si="29"/>
        <v>4760357</v>
      </c>
      <c r="X124" s="3">
        <f t="shared" si="30"/>
        <v>1374599999</v>
      </c>
      <c r="Y124" s="3">
        <f t="shared" si="31"/>
        <v>632671759</v>
      </c>
      <c r="Z124" s="3">
        <f t="shared" si="32"/>
        <v>603611682</v>
      </c>
      <c r="AA124" s="3">
        <f t="shared" si="33"/>
        <v>188678</v>
      </c>
    </row>
    <row r="125" spans="2:27" x14ac:dyDescent="0.25">
      <c r="B125" s="2">
        <v>43313</v>
      </c>
      <c r="C125" s="3">
        <v>1659127412.6589999</v>
      </c>
      <c r="D125" s="3">
        <v>1601145214.6589999</v>
      </c>
      <c r="E125" s="3">
        <v>371920.005</v>
      </c>
      <c r="F125" s="3">
        <v>894228</v>
      </c>
      <c r="G125" s="3">
        <v>2264235</v>
      </c>
      <c r="H125" s="3">
        <v>742958185</v>
      </c>
      <c r="I125" s="3">
        <v>338930777</v>
      </c>
      <c r="J125" s="3">
        <v>332354011</v>
      </c>
      <c r="K125" s="14">
        <v>260529</v>
      </c>
      <c r="L125" s="49">
        <f t="shared" si="34"/>
        <v>13695001701.633001</v>
      </c>
      <c r="M125" s="29">
        <f t="shared" si="19"/>
        <v>3521317.32</v>
      </c>
      <c r="N125" s="29">
        <f t="shared" si="20"/>
        <v>7423864.8379999995</v>
      </c>
      <c r="O125" s="29">
        <f t="shared" si="21"/>
        <v>18947656.781999998</v>
      </c>
      <c r="P125" s="29">
        <f t="shared" si="22"/>
        <v>6150624081</v>
      </c>
      <c r="Q125" s="29">
        <f t="shared" si="23"/>
        <v>3221878649</v>
      </c>
      <c r="R125" s="29">
        <f t="shared" si="24"/>
        <v>3089825024</v>
      </c>
      <c r="S125" s="40">
        <f t="shared" si="25"/>
        <v>7400899</v>
      </c>
      <c r="T125" s="3">
        <f t="shared" si="26"/>
        <v>3188300074.1079998</v>
      </c>
      <c r="U125" s="3">
        <f t="shared" si="27"/>
        <v>698428.81499999994</v>
      </c>
      <c r="V125" s="3">
        <f t="shared" si="28"/>
        <v>1823220</v>
      </c>
      <c r="W125" s="3">
        <f t="shared" si="29"/>
        <v>4139331</v>
      </c>
      <c r="X125" s="3">
        <f t="shared" si="30"/>
        <v>1460480972</v>
      </c>
      <c r="Y125" s="3">
        <f t="shared" si="31"/>
        <v>657664780</v>
      </c>
      <c r="Z125" s="3">
        <f t="shared" si="32"/>
        <v>627456336</v>
      </c>
      <c r="AA125" s="3">
        <f t="shared" si="33"/>
        <v>280690</v>
      </c>
    </row>
    <row r="126" spans="2:27" x14ac:dyDescent="0.25">
      <c r="B126" s="2">
        <v>43344</v>
      </c>
      <c r="C126" s="3">
        <v>1604309015.546</v>
      </c>
      <c r="D126" s="3">
        <v>1545194340.546</v>
      </c>
      <c r="E126" s="3">
        <v>365793.10500000004</v>
      </c>
      <c r="F126" s="3">
        <v>928075</v>
      </c>
      <c r="G126" s="3">
        <v>1965934</v>
      </c>
      <c r="H126" s="3">
        <v>729162382</v>
      </c>
      <c r="I126" s="3">
        <v>372373997</v>
      </c>
      <c r="J126" s="3">
        <v>339349167</v>
      </c>
      <c r="K126" s="14">
        <v>65641</v>
      </c>
      <c r="L126" s="49">
        <f t="shared" si="34"/>
        <v>14357715991.574001</v>
      </c>
      <c r="M126" s="29">
        <f t="shared" si="19"/>
        <v>3682523.5500000003</v>
      </c>
      <c r="N126" s="29">
        <f t="shared" si="20"/>
        <v>7620122.0490000006</v>
      </c>
      <c r="O126" s="29">
        <f t="shared" si="21"/>
        <v>19221476.467</v>
      </c>
      <c r="P126" s="29">
        <f t="shared" si="22"/>
        <v>6161575981</v>
      </c>
      <c r="Q126" s="29">
        <f t="shared" si="23"/>
        <v>3358189034</v>
      </c>
      <c r="R126" s="29">
        <f t="shared" si="24"/>
        <v>3206075738</v>
      </c>
      <c r="S126" s="40">
        <f t="shared" si="25"/>
        <v>7374141</v>
      </c>
      <c r="T126" s="3">
        <f t="shared" si="26"/>
        <v>3146339555.2049999</v>
      </c>
      <c r="U126" s="3">
        <f t="shared" si="27"/>
        <v>737713.1100000001</v>
      </c>
      <c r="V126" s="3">
        <f t="shared" si="28"/>
        <v>1822303</v>
      </c>
      <c r="W126" s="3">
        <f t="shared" si="29"/>
        <v>4230169</v>
      </c>
      <c r="X126" s="3">
        <f t="shared" si="30"/>
        <v>1472120567</v>
      </c>
      <c r="Y126" s="3">
        <f t="shared" si="31"/>
        <v>711304774</v>
      </c>
      <c r="Z126" s="3">
        <f t="shared" si="32"/>
        <v>671703178</v>
      </c>
      <c r="AA126" s="3">
        <f t="shared" si="33"/>
        <v>326170</v>
      </c>
    </row>
    <row r="127" spans="2:27" x14ac:dyDescent="0.25">
      <c r="B127" s="2">
        <v>43374</v>
      </c>
      <c r="C127" s="3">
        <v>1598413646.1200001</v>
      </c>
      <c r="D127" s="3">
        <v>1536067980.1200001</v>
      </c>
      <c r="E127" s="3">
        <v>409004.04</v>
      </c>
      <c r="F127" s="3">
        <v>820989</v>
      </c>
      <c r="G127" s="3">
        <v>1804841</v>
      </c>
      <c r="H127" s="3">
        <v>898479208</v>
      </c>
      <c r="I127" s="3">
        <v>384835539</v>
      </c>
      <c r="J127" s="3">
        <v>347071900</v>
      </c>
      <c r="K127" s="14">
        <v>20719</v>
      </c>
      <c r="L127" s="49">
        <f t="shared" si="34"/>
        <v>15621189167.694002</v>
      </c>
      <c r="M127" s="29">
        <f t="shared" si="19"/>
        <v>4090019.8200000003</v>
      </c>
      <c r="N127" s="29">
        <f t="shared" si="20"/>
        <v>7825356.5999999996</v>
      </c>
      <c r="O127" s="29">
        <f t="shared" si="21"/>
        <v>19937139.344000001</v>
      </c>
      <c r="P127" s="29">
        <f t="shared" si="22"/>
        <v>6240129923</v>
      </c>
      <c r="Q127" s="29">
        <f t="shared" si="23"/>
        <v>3259332304</v>
      </c>
      <c r="R127" s="29">
        <f t="shared" si="24"/>
        <v>3219652543</v>
      </c>
      <c r="S127" s="40">
        <f t="shared" si="25"/>
        <v>5462207</v>
      </c>
      <c r="T127" s="3">
        <f t="shared" si="26"/>
        <v>3081262320.6660004</v>
      </c>
      <c r="U127" s="3">
        <f t="shared" si="27"/>
        <v>774797.14500000002</v>
      </c>
      <c r="V127" s="3">
        <f t="shared" si="28"/>
        <v>1749064</v>
      </c>
      <c r="W127" s="3">
        <f t="shared" si="29"/>
        <v>3770775</v>
      </c>
      <c r="X127" s="3">
        <f t="shared" si="30"/>
        <v>1627641590</v>
      </c>
      <c r="Y127" s="3">
        <f t="shared" si="31"/>
        <v>757209536</v>
      </c>
      <c r="Z127" s="3">
        <f t="shared" si="32"/>
        <v>686421067</v>
      </c>
      <c r="AA127" s="3">
        <f t="shared" si="33"/>
        <v>86360</v>
      </c>
    </row>
    <row r="128" spans="2:27" x14ac:dyDescent="0.25">
      <c r="B128" s="2">
        <v>43405</v>
      </c>
      <c r="C128" s="3">
        <v>1500024254.0739999</v>
      </c>
      <c r="D128" s="3">
        <v>1442319926.0739999</v>
      </c>
      <c r="E128" s="3">
        <v>420168.99</v>
      </c>
      <c r="F128" s="3">
        <v>1188804</v>
      </c>
      <c r="G128" s="3">
        <v>3058083</v>
      </c>
      <c r="H128" s="3">
        <v>676060618</v>
      </c>
      <c r="I128" s="3">
        <v>305818283</v>
      </c>
      <c r="J128" s="3">
        <v>332825826</v>
      </c>
      <c r="K128" s="14">
        <v>-3141110</v>
      </c>
      <c r="L128" s="49">
        <f t="shared" si="34"/>
        <v>16343059195.768002</v>
      </c>
      <c r="M128" s="29">
        <f t="shared" si="19"/>
        <v>4308207.3150000004</v>
      </c>
      <c r="N128" s="29">
        <f t="shared" si="20"/>
        <v>8601099</v>
      </c>
      <c r="O128" s="29">
        <f t="shared" si="21"/>
        <v>22112610</v>
      </c>
      <c r="P128" s="29">
        <f t="shared" si="22"/>
        <v>7629230525</v>
      </c>
      <c r="Q128" s="29">
        <f t="shared" si="23"/>
        <v>3777960164</v>
      </c>
      <c r="R128" s="29">
        <f t="shared" si="24"/>
        <v>3676569314</v>
      </c>
      <c r="S128" s="40">
        <f t="shared" si="25"/>
        <v>1508019</v>
      </c>
      <c r="T128" s="3">
        <f t="shared" si="26"/>
        <v>2978387906.1940002</v>
      </c>
      <c r="U128" s="3">
        <f t="shared" si="27"/>
        <v>829173.03</v>
      </c>
      <c r="V128" s="3">
        <f t="shared" si="28"/>
        <v>2009793</v>
      </c>
      <c r="W128" s="3">
        <f t="shared" si="29"/>
        <v>4862924</v>
      </c>
      <c r="X128" s="3">
        <f t="shared" si="30"/>
        <v>1574539826</v>
      </c>
      <c r="Y128" s="3">
        <f t="shared" si="31"/>
        <v>690653822</v>
      </c>
      <c r="Z128" s="3">
        <f t="shared" si="32"/>
        <v>679897726</v>
      </c>
      <c r="AA128" s="3">
        <f t="shared" si="33"/>
        <v>-3120391</v>
      </c>
    </row>
    <row r="129" spans="2:27" x14ac:dyDescent="0.25">
      <c r="B129" s="2">
        <v>43435</v>
      </c>
      <c r="C129" s="3">
        <v>1481656158.6270001</v>
      </c>
      <c r="D129" s="3">
        <v>1425916591.6270001</v>
      </c>
      <c r="E129" s="3">
        <v>421942.71</v>
      </c>
      <c r="F129" s="3">
        <v>825553</v>
      </c>
      <c r="G129" s="3">
        <v>1622320</v>
      </c>
      <c r="H129" s="3">
        <v>657842992</v>
      </c>
      <c r="I129" s="3">
        <v>335054401</v>
      </c>
      <c r="J129" s="3">
        <v>298010248</v>
      </c>
      <c r="K129" s="14">
        <v>36574</v>
      </c>
      <c r="L129" s="49">
        <f t="shared" si="34"/>
        <v>16784771787.395002</v>
      </c>
      <c r="M129" s="29">
        <f t="shared" si="19"/>
        <v>4424185.8600000003</v>
      </c>
      <c r="N129" s="29">
        <f t="shared" si="20"/>
        <v>9376736</v>
      </c>
      <c r="O129" s="29">
        <f t="shared" si="21"/>
        <v>23676291</v>
      </c>
      <c r="P129" s="29">
        <f t="shared" si="22"/>
        <v>8028891569</v>
      </c>
      <c r="Q129" s="29">
        <f t="shared" si="23"/>
        <v>3987812367</v>
      </c>
      <c r="R129" s="29">
        <f t="shared" si="24"/>
        <v>3796729424</v>
      </c>
      <c r="S129" s="40">
        <f t="shared" si="25"/>
        <v>1544593</v>
      </c>
      <c r="T129" s="3">
        <f t="shared" si="26"/>
        <v>2868236517.7010002</v>
      </c>
      <c r="U129" s="3">
        <f t="shared" si="27"/>
        <v>842111.7</v>
      </c>
      <c r="V129" s="3">
        <f t="shared" si="28"/>
        <v>2014357</v>
      </c>
      <c r="W129" s="3">
        <f t="shared" si="29"/>
        <v>4680403</v>
      </c>
      <c r="X129" s="3">
        <f t="shared" si="30"/>
        <v>1333903610</v>
      </c>
      <c r="Y129" s="3">
        <f t="shared" si="31"/>
        <v>640872684</v>
      </c>
      <c r="Z129" s="3">
        <f t="shared" si="32"/>
        <v>630836074</v>
      </c>
      <c r="AA129" s="3">
        <f t="shared" si="33"/>
        <v>-3104536</v>
      </c>
    </row>
    <row r="130" spans="2:27" x14ac:dyDescent="0.25">
      <c r="B130" s="2">
        <v>43466</v>
      </c>
      <c r="C130" s="3">
        <v>1409614889.2050002</v>
      </c>
      <c r="D130" s="3">
        <v>1363415832.2050002</v>
      </c>
      <c r="E130" s="3">
        <v>408587.16</v>
      </c>
      <c r="F130" s="3">
        <v>737953</v>
      </c>
      <c r="G130" s="3">
        <v>1541465</v>
      </c>
      <c r="H130" s="3">
        <v>623488196</v>
      </c>
      <c r="I130" s="3">
        <v>282982278</v>
      </c>
      <c r="J130" s="3">
        <v>286204992</v>
      </c>
      <c r="K130" s="14">
        <v>23001</v>
      </c>
      <c r="L130" s="49">
        <f t="shared" si="34"/>
        <v>17053758283.6</v>
      </c>
      <c r="M130" s="29">
        <f t="shared" si="19"/>
        <v>4528624.47</v>
      </c>
      <c r="N130" s="29">
        <f t="shared" si="20"/>
        <v>9575384</v>
      </c>
      <c r="O130" s="29">
        <f t="shared" si="21"/>
        <v>25124765</v>
      </c>
      <c r="P130" s="29">
        <f t="shared" si="22"/>
        <v>8106110633</v>
      </c>
      <c r="Q130" s="29">
        <f t="shared" si="23"/>
        <v>4051973990</v>
      </c>
      <c r="R130" s="29">
        <f t="shared" si="24"/>
        <v>3828564250</v>
      </c>
      <c r="S130" s="40">
        <f t="shared" si="25"/>
        <v>1567594</v>
      </c>
      <c r="T130" s="3">
        <f t="shared" si="26"/>
        <v>2789332423.8320003</v>
      </c>
      <c r="U130" s="3">
        <f t="shared" si="27"/>
        <v>830529.87</v>
      </c>
      <c r="V130" s="3">
        <f t="shared" si="28"/>
        <v>1563506</v>
      </c>
      <c r="W130" s="3">
        <f t="shared" si="29"/>
        <v>3163785</v>
      </c>
      <c r="X130" s="3">
        <f t="shared" si="30"/>
        <v>1281331188</v>
      </c>
      <c r="Y130" s="3">
        <f t="shared" si="31"/>
        <v>618036679</v>
      </c>
      <c r="Z130" s="3">
        <f t="shared" si="32"/>
        <v>584215240</v>
      </c>
      <c r="AA130" s="3">
        <f t="shared" si="33"/>
        <v>59575</v>
      </c>
    </row>
    <row r="131" spans="2:27" x14ac:dyDescent="0.25">
      <c r="B131" s="2">
        <v>43497</v>
      </c>
      <c r="C131" s="3">
        <v>1311978584.9089999</v>
      </c>
      <c r="D131" s="3">
        <v>1265314085.9089999</v>
      </c>
      <c r="E131" s="3">
        <v>401071.08</v>
      </c>
      <c r="F131" s="3">
        <v>768292</v>
      </c>
      <c r="G131" s="3">
        <v>2041939</v>
      </c>
      <c r="H131" s="3">
        <v>582840145</v>
      </c>
      <c r="I131" s="3">
        <v>247180504</v>
      </c>
      <c r="J131" s="3">
        <v>276161149</v>
      </c>
      <c r="K131" s="14">
        <v>21916</v>
      </c>
      <c r="L131" s="49">
        <f t="shared" si="34"/>
        <v>17319382559.008999</v>
      </c>
      <c r="M131" s="29">
        <f t="shared" si="19"/>
        <v>4567067.6100000003</v>
      </c>
      <c r="N131" s="29">
        <f t="shared" si="20"/>
        <v>9395113</v>
      </c>
      <c r="O131" s="29">
        <f t="shared" si="21"/>
        <v>23516255</v>
      </c>
      <c r="P131" s="29">
        <f t="shared" si="22"/>
        <v>8188301871</v>
      </c>
      <c r="Q131" s="29">
        <f t="shared" si="23"/>
        <v>3878686264</v>
      </c>
      <c r="R131" s="29">
        <f t="shared" si="24"/>
        <v>3769742224</v>
      </c>
      <c r="S131" s="40">
        <f t="shared" si="25"/>
        <v>1589510</v>
      </c>
      <c r="T131" s="3">
        <f t="shared" si="26"/>
        <v>2628729918.1140003</v>
      </c>
      <c r="U131" s="3">
        <f t="shared" si="27"/>
        <v>809658.24</v>
      </c>
      <c r="V131" s="3">
        <f t="shared" si="28"/>
        <v>1506245</v>
      </c>
      <c r="W131" s="3">
        <f t="shared" si="29"/>
        <v>3583404</v>
      </c>
      <c r="X131" s="3">
        <f t="shared" si="30"/>
        <v>1206328341</v>
      </c>
      <c r="Y131" s="3">
        <f t="shared" si="31"/>
        <v>530162782</v>
      </c>
      <c r="Z131" s="3">
        <f t="shared" si="32"/>
        <v>562366141</v>
      </c>
      <c r="AA131" s="3">
        <f t="shared" si="33"/>
        <v>44917</v>
      </c>
    </row>
    <row r="132" spans="2:27" x14ac:dyDescent="0.25">
      <c r="B132" s="2">
        <v>43525</v>
      </c>
      <c r="C132" s="3">
        <v>1480842432.108</v>
      </c>
      <c r="D132" s="3">
        <v>1425994633.108</v>
      </c>
      <c r="E132" s="3">
        <v>437501.32500000001</v>
      </c>
      <c r="F132" s="3">
        <v>762495</v>
      </c>
      <c r="G132" s="3">
        <v>2094325</v>
      </c>
      <c r="H132" s="3">
        <v>602147636</v>
      </c>
      <c r="I132" s="3">
        <v>316591515</v>
      </c>
      <c r="J132" s="3">
        <v>300931219</v>
      </c>
      <c r="K132" s="14">
        <v>24507</v>
      </c>
      <c r="L132" s="49">
        <f t="shared" si="34"/>
        <v>17470291388.317001</v>
      </c>
      <c r="M132" s="29">
        <f t="shared" si="19"/>
        <v>4562272.4700000007</v>
      </c>
      <c r="N132" s="29">
        <f t="shared" si="20"/>
        <v>9226744</v>
      </c>
      <c r="O132" s="29">
        <f t="shared" si="21"/>
        <v>22112323</v>
      </c>
      <c r="P132" s="29">
        <f t="shared" si="22"/>
        <v>8221984537</v>
      </c>
      <c r="Q132" s="29">
        <f t="shared" si="23"/>
        <v>3944667824</v>
      </c>
      <c r="R132" s="29">
        <f t="shared" si="24"/>
        <v>3857843926</v>
      </c>
      <c r="S132" s="40">
        <f t="shared" si="25"/>
        <v>1614017</v>
      </c>
      <c r="T132" s="3">
        <f t="shared" si="26"/>
        <v>2691308719.0170002</v>
      </c>
      <c r="U132" s="3">
        <f t="shared" si="27"/>
        <v>838572.40500000003</v>
      </c>
      <c r="V132" s="3">
        <f t="shared" si="28"/>
        <v>1530787</v>
      </c>
      <c r="W132" s="3">
        <f t="shared" si="29"/>
        <v>4136264</v>
      </c>
      <c r="X132" s="3">
        <f t="shared" si="30"/>
        <v>1184987781</v>
      </c>
      <c r="Y132" s="3">
        <f t="shared" si="31"/>
        <v>563772019</v>
      </c>
      <c r="Z132" s="3">
        <f t="shared" si="32"/>
        <v>577092368</v>
      </c>
      <c r="AA132" s="3">
        <f t="shared" si="33"/>
        <v>46423</v>
      </c>
    </row>
    <row r="133" spans="2:27" x14ac:dyDescent="0.25">
      <c r="B133" s="2">
        <v>43556</v>
      </c>
      <c r="C133" s="3">
        <v>1471107227.464</v>
      </c>
      <c r="D133" s="3">
        <v>1415430622.464</v>
      </c>
      <c r="E133" s="3">
        <v>469482.23999999999</v>
      </c>
      <c r="F133" s="3">
        <v>1092334</v>
      </c>
      <c r="G133" s="3">
        <v>1559542</v>
      </c>
      <c r="H133" s="3">
        <v>611205749</v>
      </c>
      <c r="I133" s="3">
        <v>336671091</v>
      </c>
      <c r="J133" s="3">
        <v>293051733</v>
      </c>
      <c r="K133" s="14">
        <v>-214331</v>
      </c>
      <c r="L133" s="49">
        <f t="shared" si="34"/>
        <v>17573516469.994999</v>
      </c>
      <c r="M133" s="29">
        <f t="shared" si="19"/>
        <v>4679514.2100000009</v>
      </c>
      <c r="N133" s="29">
        <f t="shared" si="20"/>
        <v>10279168</v>
      </c>
      <c r="O133" s="29">
        <f t="shared" si="21"/>
        <v>22744434</v>
      </c>
      <c r="P133" s="29">
        <f t="shared" si="22"/>
        <v>8236278212</v>
      </c>
      <c r="Q133" s="29">
        <f t="shared" si="23"/>
        <v>3941463957</v>
      </c>
      <c r="R133" s="29">
        <f t="shared" si="24"/>
        <v>3700864369</v>
      </c>
      <c r="S133" s="40">
        <f t="shared" si="25"/>
        <v>-2458204</v>
      </c>
      <c r="T133" s="3">
        <f t="shared" si="26"/>
        <v>2841425255.572</v>
      </c>
      <c r="U133" s="3">
        <f t="shared" si="27"/>
        <v>906983.56499999994</v>
      </c>
      <c r="V133" s="3">
        <f t="shared" si="28"/>
        <v>1854829</v>
      </c>
      <c r="W133" s="3">
        <f t="shared" si="29"/>
        <v>3653867</v>
      </c>
      <c r="X133" s="3">
        <f t="shared" si="30"/>
        <v>1213353385</v>
      </c>
      <c r="Y133" s="3">
        <f t="shared" si="31"/>
        <v>653262606</v>
      </c>
      <c r="Z133" s="3">
        <f t="shared" si="32"/>
        <v>593982952</v>
      </c>
      <c r="AA133" s="3">
        <f t="shared" si="33"/>
        <v>-189824</v>
      </c>
    </row>
    <row r="134" spans="2:27" x14ac:dyDescent="0.25">
      <c r="B134" s="2">
        <v>43586</v>
      </c>
      <c r="C134" s="3">
        <v>1609259284.7679999</v>
      </c>
      <c r="D134" s="3">
        <v>1549722718.7679999</v>
      </c>
      <c r="E134" s="3">
        <v>445977.09</v>
      </c>
      <c r="F134" s="3">
        <v>765214</v>
      </c>
      <c r="G134" s="3">
        <v>1576393</v>
      </c>
      <c r="H134" s="3">
        <v>664767275.03999996</v>
      </c>
      <c r="I134" s="3">
        <v>334858587</v>
      </c>
      <c r="J134" s="3">
        <v>295590029</v>
      </c>
      <c r="K134" s="14">
        <v>16259</v>
      </c>
      <c r="L134" s="49">
        <f t="shared" si="34"/>
        <v>17677879767.316002</v>
      </c>
      <c r="M134" s="29">
        <f t="shared" si="19"/>
        <v>4809456.7350000003</v>
      </c>
      <c r="N134" s="29">
        <f t="shared" si="20"/>
        <v>11023603</v>
      </c>
      <c r="O134" s="29">
        <f t="shared" si="21"/>
        <v>24289434</v>
      </c>
      <c r="P134" s="29">
        <f t="shared" si="22"/>
        <v>8163552385.04</v>
      </c>
      <c r="Q134" s="29">
        <f t="shared" si="23"/>
        <v>3887968731</v>
      </c>
      <c r="R134" s="29">
        <f t="shared" si="24"/>
        <v>3705161956</v>
      </c>
      <c r="S134" s="40">
        <f t="shared" si="25"/>
        <v>-2697617</v>
      </c>
      <c r="T134" s="3">
        <f t="shared" si="26"/>
        <v>2965153341.2319999</v>
      </c>
      <c r="U134" s="3">
        <f t="shared" si="27"/>
        <v>915459.33000000007</v>
      </c>
      <c r="V134" s="3">
        <f t="shared" si="28"/>
        <v>1857548</v>
      </c>
      <c r="W134" s="3">
        <f t="shared" si="29"/>
        <v>3135935</v>
      </c>
      <c r="X134" s="3">
        <f t="shared" si="30"/>
        <v>1275973024.04</v>
      </c>
      <c r="Y134" s="3">
        <f t="shared" si="31"/>
        <v>671529678</v>
      </c>
      <c r="Z134" s="3">
        <f t="shared" si="32"/>
        <v>588641762</v>
      </c>
      <c r="AA134" s="3">
        <f t="shared" si="33"/>
        <v>-198072</v>
      </c>
    </row>
    <row r="135" spans="2:27" x14ac:dyDescent="0.25">
      <c r="B135" s="2">
        <v>43617</v>
      </c>
      <c r="C135" s="3">
        <v>1651742999.7189999</v>
      </c>
      <c r="D135" s="3">
        <v>1590355961.7189999</v>
      </c>
      <c r="E135" s="3">
        <v>445393.44</v>
      </c>
      <c r="F135" s="3">
        <v>782930</v>
      </c>
      <c r="G135" s="3">
        <v>1554761</v>
      </c>
      <c r="H135" s="3">
        <v>707921175.66647637</v>
      </c>
      <c r="I135" s="3">
        <v>325015154.59045041</v>
      </c>
      <c r="J135" s="3">
        <v>308492813</v>
      </c>
      <c r="K135" s="14">
        <v>21661</v>
      </c>
      <c r="L135" s="49">
        <f t="shared" si="34"/>
        <v>17748032766.648003</v>
      </c>
      <c r="M135" s="29">
        <f t="shared" si="19"/>
        <v>4923349.995000001</v>
      </c>
      <c r="N135" s="29">
        <f t="shared" si="20"/>
        <v>10495859</v>
      </c>
      <c r="O135" s="29">
        <f t="shared" si="21"/>
        <v>22958934</v>
      </c>
      <c r="P135" s="29">
        <f t="shared" si="22"/>
        <v>8214396348.7064762</v>
      </c>
      <c r="Q135" s="29">
        <f t="shared" si="23"/>
        <v>3899046129.5904503</v>
      </c>
      <c r="R135" s="29">
        <f t="shared" si="24"/>
        <v>3705145412</v>
      </c>
      <c r="S135" s="40">
        <f t="shared" si="25"/>
        <v>-2844473</v>
      </c>
      <c r="T135" s="3">
        <f t="shared" si="26"/>
        <v>3140078680.4869995</v>
      </c>
      <c r="U135" s="3">
        <f t="shared" si="27"/>
        <v>891370.53</v>
      </c>
      <c r="V135" s="3">
        <f t="shared" si="28"/>
        <v>1548144</v>
      </c>
      <c r="W135" s="3">
        <f t="shared" si="29"/>
        <v>3131154</v>
      </c>
      <c r="X135" s="3">
        <f t="shared" si="30"/>
        <v>1372688450.7064762</v>
      </c>
      <c r="Y135" s="3">
        <f t="shared" si="31"/>
        <v>659873741.59045041</v>
      </c>
      <c r="Z135" s="3">
        <f t="shared" si="32"/>
        <v>604082842</v>
      </c>
      <c r="AA135" s="3">
        <f t="shared" si="33"/>
        <v>37920</v>
      </c>
    </row>
    <row r="136" spans="2:27" x14ac:dyDescent="0.25">
      <c r="B136" s="2">
        <v>43647</v>
      </c>
      <c r="C136" s="3">
        <v>1703860535.4159999</v>
      </c>
      <c r="D136" s="3">
        <v>1650657971.4159999</v>
      </c>
      <c r="E136" s="3">
        <v>451048.26</v>
      </c>
      <c r="F136" s="3">
        <v>1253874</v>
      </c>
      <c r="G136" s="3">
        <v>1560472</v>
      </c>
      <c r="H136" s="3">
        <v>741807615.58108687</v>
      </c>
      <c r="I136" s="3">
        <v>306146519.68101656</v>
      </c>
      <c r="J136" s="3">
        <v>314729851</v>
      </c>
      <c r="K136" s="14">
        <v>22619</v>
      </c>
      <c r="L136" s="49">
        <f t="shared" si="34"/>
        <v>17811535878.615002</v>
      </c>
      <c r="M136" s="29">
        <f t="shared" si="19"/>
        <v>5047889.4450000003</v>
      </c>
      <c r="N136" s="29">
        <f t="shared" si="20"/>
        <v>10820741</v>
      </c>
      <c r="O136" s="29">
        <f t="shared" si="21"/>
        <v>22644310</v>
      </c>
      <c r="P136" s="29">
        <f t="shared" si="22"/>
        <v>8238681177.2875633</v>
      </c>
      <c r="Q136" s="29">
        <f t="shared" si="23"/>
        <v>3886458646.2714667</v>
      </c>
      <c r="R136" s="29">
        <f t="shared" si="24"/>
        <v>3724772938</v>
      </c>
      <c r="S136" s="40">
        <f t="shared" si="25"/>
        <v>-2842015</v>
      </c>
      <c r="T136" s="3">
        <f t="shared" si="26"/>
        <v>3241013933.1349998</v>
      </c>
      <c r="U136" s="3">
        <f t="shared" si="27"/>
        <v>896441.7</v>
      </c>
      <c r="V136" s="3">
        <f t="shared" si="28"/>
        <v>2036804</v>
      </c>
      <c r="W136" s="3">
        <f t="shared" si="29"/>
        <v>3115233</v>
      </c>
      <c r="X136" s="3">
        <f t="shared" si="30"/>
        <v>1449728791.2475634</v>
      </c>
      <c r="Y136" s="3">
        <f t="shared" si="31"/>
        <v>631161674.27146697</v>
      </c>
      <c r="Z136" s="3">
        <f t="shared" si="32"/>
        <v>623222664</v>
      </c>
      <c r="AA136" s="3">
        <f t="shared" si="33"/>
        <v>44280</v>
      </c>
    </row>
    <row r="137" spans="2:27" x14ac:dyDescent="0.25">
      <c r="B137" s="2">
        <v>43678</v>
      </c>
      <c r="C137" s="3">
        <v>1734776689.6910002</v>
      </c>
      <c r="D137" s="3">
        <v>1683482428.6910002</v>
      </c>
      <c r="E137" s="3">
        <v>469242.04499999998</v>
      </c>
      <c r="F137" s="3">
        <v>1676750</v>
      </c>
      <c r="G137" s="3">
        <v>2297564</v>
      </c>
      <c r="H137" s="3">
        <v>760436885.20107543</v>
      </c>
      <c r="I137" s="3">
        <v>349541907</v>
      </c>
      <c r="J137" s="3">
        <v>312621870</v>
      </c>
      <c r="K137" s="14">
        <v>21141</v>
      </c>
      <c r="L137" s="49">
        <f t="shared" si="34"/>
        <v>17893873092.646999</v>
      </c>
      <c r="M137" s="29">
        <f t="shared" si="19"/>
        <v>5145211.4850000003</v>
      </c>
      <c r="N137" s="29">
        <f t="shared" si="20"/>
        <v>11603263</v>
      </c>
      <c r="O137" s="29">
        <f t="shared" si="21"/>
        <v>22677639</v>
      </c>
      <c r="P137" s="29">
        <f t="shared" si="22"/>
        <v>8256159877.4886389</v>
      </c>
      <c r="Q137" s="29">
        <f t="shared" si="23"/>
        <v>3897069776.2714667</v>
      </c>
      <c r="R137" s="29">
        <f t="shared" si="24"/>
        <v>3705040797</v>
      </c>
      <c r="S137" s="40">
        <f t="shared" si="25"/>
        <v>-3081403</v>
      </c>
      <c r="T137" s="3">
        <f t="shared" si="26"/>
        <v>3334140400.1070004</v>
      </c>
      <c r="U137" s="3">
        <f t="shared" si="27"/>
        <v>920290.30499999993</v>
      </c>
      <c r="V137" s="3">
        <f t="shared" si="28"/>
        <v>2930624</v>
      </c>
      <c r="W137" s="3">
        <f t="shared" si="29"/>
        <v>3858036</v>
      </c>
      <c r="X137" s="3">
        <f t="shared" si="30"/>
        <v>1502244500.7821622</v>
      </c>
      <c r="Y137" s="3">
        <f t="shared" si="31"/>
        <v>655688426.68101656</v>
      </c>
      <c r="Z137" s="3">
        <f t="shared" si="32"/>
        <v>627351721</v>
      </c>
      <c r="AA137" s="3">
        <f t="shared" si="33"/>
        <v>43760</v>
      </c>
    </row>
    <row r="138" spans="2:27" x14ac:dyDescent="0.25">
      <c r="B138" s="2">
        <v>43709</v>
      </c>
      <c r="C138" s="3">
        <v>1685150508.375</v>
      </c>
      <c r="D138" s="3">
        <v>1625042551.375</v>
      </c>
      <c r="E138" s="3">
        <v>389430.45</v>
      </c>
      <c r="F138" s="3">
        <v>755287</v>
      </c>
      <c r="G138" s="3">
        <v>2015235</v>
      </c>
      <c r="H138" s="3">
        <v>773893205</v>
      </c>
      <c r="I138" s="3">
        <v>367803024</v>
      </c>
      <c r="J138" s="3">
        <v>312699976</v>
      </c>
      <c r="K138" s="14">
        <v>882903</v>
      </c>
      <c r="L138" s="49">
        <f t="shared" si="34"/>
        <v>17973721303.475998</v>
      </c>
      <c r="M138" s="29">
        <f t="shared" si="19"/>
        <v>5168848.83</v>
      </c>
      <c r="N138" s="29">
        <f t="shared" si="20"/>
        <v>11430475</v>
      </c>
      <c r="O138" s="29">
        <f t="shared" si="21"/>
        <v>22726940</v>
      </c>
      <c r="P138" s="29">
        <f t="shared" si="22"/>
        <v>8300890700.4886389</v>
      </c>
      <c r="Q138" s="29">
        <f t="shared" si="23"/>
        <v>3892498803.2714667</v>
      </c>
      <c r="R138" s="29">
        <f t="shared" si="24"/>
        <v>3678391606</v>
      </c>
      <c r="S138" s="40">
        <f t="shared" si="25"/>
        <v>-2264141</v>
      </c>
      <c r="T138" s="3">
        <f t="shared" si="26"/>
        <v>3308524980.066</v>
      </c>
      <c r="U138" s="3">
        <f t="shared" si="27"/>
        <v>858672.495</v>
      </c>
      <c r="V138" s="3">
        <f t="shared" si="28"/>
        <v>2432037</v>
      </c>
      <c r="W138" s="3">
        <f t="shared" si="29"/>
        <v>4312799</v>
      </c>
      <c r="X138" s="3">
        <f t="shared" si="30"/>
        <v>1534330090.2010756</v>
      </c>
      <c r="Y138" s="3">
        <f t="shared" si="31"/>
        <v>717344931</v>
      </c>
      <c r="Z138" s="3">
        <f t="shared" si="32"/>
        <v>625321846</v>
      </c>
      <c r="AA138" s="3">
        <f t="shared" si="33"/>
        <v>904044</v>
      </c>
    </row>
    <row r="139" spans="2:27" x14ac:dyDescent="0.25">
      <c r="B139" s="2">
        <v>43739</v>
      </c>
      <c r="C139" s="3">
        <v>1703708881.247</v>
      </c>
      <c r="D139" s="3">
        <v>1639945241.247</v>
      </c>
      <c r="E139" s="3">
        <v>419672.61</v>
      </c>
      <c r="F139" s="3">
        <v>843121</v>
      </c>
      <c r="G139" s="3">
        <v>1659728</v>
      </c>
      <c r="H139" s="3">
        <v>776870540.77814877</v>
      </c>
      <c r="I139" s="3">
        <v>344092374</v>
      </c>
      <c r="J139" s="3">
        <v>338258995</v>
      </c>
      <c r="K139" s="14">
        <v>-804403</v>
      </c>
      <c r="L139" s="49">
        <f t="shared" si="34"/>
        <v>18077598564.603001</v>
      </c>
      <c r="M139" s="29">
        <f t="shared" si="19"/>
        <v>5179517.4000000004</v>
      </c>
      <c r="N139" s="29">
        <f t="shared" si="20"/>
        <v>11452607</v>
      </c>
      <c r="O139" s="29">
        <f t="shared" si="21"/>
        <v>22581827</v>
      </c>
      <c r="P139" s="29">
        <f t="shared" si="22"/>
        <v>8179282033.2667875</v>
      </c>
      <c r="Q139" s="29">
        <f t="shared" si="23"/>
        <v>3851755638.2714667</v>
      </c>
      <c r="R139" s="29">
        <f t="shared" si="24"/>
        <v>3669578701</v>
      </c>
      <c r="S139" s="40">
        <f t="shared" si="25"/>
        <v>-3089263</v>
      </c>
      <c r="T139" s="3">
        <f t="shared" si="26"/>
        <v>3264987792.6219997</v>
      </c>
      <c r="U139" s="3">
        <f t="shared" si="27"/>
        <v>809103.06</v>
      </c>
      <c r="V139" s="3">
        <f t="shared" si="28"/>
        <v>1598408</v>
      </c>
      <c r="W139" s="3">
        <f t="shared" si="29"/>
        <v>3674963</v>
      </c>
      <c r="X139" s="3">
        <f t="shared" si="30"/>
        <v>1550763745.7781487</v>
      </c>
      <c r="Y139" s="3">
        <f t="shared" si="31"/>
        <v>711895398</v>
      </c>
      <c r="Z139" s="3">
        <f t="shared" si="32"/>
        <v>650958971</v>
      </c>
      <c r="AA139" s="3">
        <f t="shared" si="33"/>
        <v>78500</v>
      </c>
    </row>
    <row r="140" spans="2:27" x14ac:dyDescent="0.25">
      <c r="B140" s="2">
        <v>43770</v>
      </c>
      <c r="C140" s="3">
        <v>1558054812.3829999</v>
      </c>
      <c r="D140" s="3">
        <v>1500312203.3829999</v>
      </c>
      <c r="E140" s="3">
        <v>428557.38</v>
      </c>
      <c r="F140" s="3">
        <v>708910</v>
      </c>
      <c r="G140" s="3">
        <v>1547498</v>
      </c>
      <c r="H140" s="3">
        <v>718199815.31520462</v>
      </c>
      <c r="I140" s="3">
        <v>339477282</v>
      </c>
      <c r="J140" s="3">
        <v>298922595</v>
      </c>
      <c r="K140" s="14">
        <v>18471</v>
      </c>
      <c r="L140" s="49">
        <f t="shared" si="34"/>
        <v>18135590841.911999</v>
      </c>
      <c r="M140" s="29">
        <f t="shared" si="19"/>
        <v>5187905.79</v>
      </c>
      <c r="N140" s="29">
        <f t="shared" si="20"/>
        <v>10972713</v>
      </c>
      <c r="O140" s="29">
        <f t="shared" si="21"/>
        <v>21071242</v>
      </c>
      <c r="P140" s="29">
        <f t="shared" si="22"/>
        <v>8221421230.5819921</v>
      </c>
      <c r="Q140" s="29">
        <f t="shared" si="23"/>
        <v>3885414637.2714667</v>
      </c>
      <c r="R140" s="29">
        <f t="shared" si="24"/>
        <v>3635675470</v>
      </c>
      <c r="S140" s="40">
        <f t="shared" si="25"/>
        <v>70318</v>
      </c>
      <c r="T140" s="3">
        <f t="shared" si="26"/>
        <v>3140257444.6300001</v>
      </c>
      <c r="U140" s="3">
        <f t="shared" si="27"/>
        <v>848229.99</v>
      </c>
      <c r="V140" s="3">
        <f t="shared" si="28"/>
        <v>1552031</v>
      </c>
      <c r="W140" s="3">
        <f t="shared" si="29"/>
        <v>3207226</v>
      </c>
      <c r="X140" s="3">
        <f t="shared" si="30"/>
        <v>1495070356.0933533</v>
      </c>
      <c r="Y140" s="3">
        <f t="shared" si="31"/>
        <v>683569656</v>
      </c>
      <c r="Z140" s="3">
        <f t="shared" si="32"/>
        <v>637181590</v>
      </c>
      <c r="AA140" s="3">
        <f t="shared" si="33"/>
        <v>-785932</v>
      </c>
    </row>
    <row r="141" spans="2:27" x14ac:dyDescent="0.25">
      <c r="B141" s="2">
        <v>43800</v>
      </c>
      <c r="C141" s="3">
        <v>1561011997.8470001</v>
      </c>
      <c r="D141" s="3">
        <v>1501754635.8470001</v>
      </c>
      <c r="E141" s="3">
        <v>428034.22499999998</v>
      </c>
      <c r="F141" s="3">
        <v>905513</v>
      </c>
      <c r="G141" s="3">
        <v>1804495</v>
      </c>
      <c r="H141" s="3">
        <v>703320537</v>
      </c>
      <c r="I141" s="3">
        <v>329128072</v>
      </c>
      <c r="J141" s="3">
        <v>306125458</v>
      </c>
      <c r="K141" s="14">
        <v>17502</v>
      </c>
      <c r="L141" s="49">
        <f t="shared" si="34"/>
        <v>18211428886.132</v>
      </c>
      <c r="M141" s="29">
        <f t="shared" si="19"/>
        <v>5193997.3049999997</v>
      </c>
      <c r="N141" s="29">
        <f t="shared" si="20"/>
        <v>11052673</v>
      </c>
      <c r="O141" s="29">
        <f t="shared" si="21"/>
        <v>21253417</v>
      </c>
      <c r="P141" s="29">
        <f t="shared" si="22"/>
        <v>8266898775.5819921</v>
      </c>
      <c r="Q141" s="29">
        <f t="shared" si="23"/>
        <v>3879488308.2714667</v>
      </c>
      <c r="R141" s="29">
        <f t="shared" si="24"/>
        <v>3643790680</v>
      </c>
      <c r="S141" s="40">
        <f t="shared" si="25"/>
        <v>51246</v>
      </c>
      <c r="T141" s="3">
        <f t="shared" si="26"/>
        <v>3002066839.23</v>
      </c>
      <c r="U141" s="3">
        <f t="shared" si="27"/>
        <v>856591.60499999998</v>
      </c>
      <c r="V141" s="3">
        <f t="shared" si="28"/>
        <v>1614423</v>
      </c>
      <c r="W141" s="3">
        <f t="shared" si="29"/>
        <v>3351993</v>
      </c>
      <c r="X141" s="3">
        <f t="shared" si="30"/>
        <v>1421520352.3152046</v>
      </c>
      <c r="Y141" s="3">
        <f t="shared" si="31"/>
        <v>668605354</v>
      </c>
      <c r="Z141" s="3">
        <f t="shared" si="32"/>
        <v>605048053</v>
      </c>
      <c r="AA141" s="3">
        <f t="shared" si="33"/>
        <v>35973</v>
      </c>
    </row>
    <row r="142" spans="2:27" x14ac:dyDescent="0.25">
      <c r="B142" s="2">
        <v>43831</v>
      </c>
      <c r="C142" s="3">
        <v>1324574383</v>
      </c>
      <c r="D142" s="3">
        <v>1276528501</v>
      </c>
      <c r="E142" s="3">
        <v>282310.72499999998</v>
      </c>
      <c r="F142" s="3">
        <v>971214</v>
      </c>
      <c r="G142" s="3">
        <v>1840056</v>
      </c>
      <c r="H142" s="3">
        <v>669635198.37647426</v>
      </c>
      <c r="I142" s="3">
        <v>314764655</v>
      </c>
      <c r="J142" s="3">
        <v>279606656</v>
      </c>
      <c r="K142" s="14">
        <v>571629</v>
      </c>
      <c r="L142" s="49">
        <f t="shared" si="34"/>
        <v>18124541554.926998</v>
      </c>
      <c r="M142" s="29">
        <f t="shared" si="19"/>
        <v>5067720.87</v>
      </c>
      <c r="N142" s="29">
        <f t="shared" si="20"/>
        <v>11285934</v>
      </c>
      <c r="O142" s="29">
        <f t="shared" si="21"/>
        <v>21552008</v>
      </c>
      <c r="P142" s="29">
        <f t="shared" si="22"/>
        <v>8313045777.9584665</v>
      </c>
      <c r="Q142" s="29">
        <f t="shared" si="23"/>
        <v>3911270685.2714667</v>
      </c>
      <c r="R142" s="29">
        <f t="shared" si="24"/>
        <v>3637192344</v>
      </c>
      <c r="S142" s="40">
        <f t="shared" si="25"/>
        <v>599874</v>
      </c>
      <c r="T142" s="3">
        <f t="shared" si="26"/>
        <v>2778283136.8470001</v>
      </c>
      <c r="U142" s="3">
        <f t="shared" si="27"/>
        <v>710344.95</v>
      </c>
      <c r="V142" s="3">
        <f t="shared" si="28"/>
        <v>1876727</v>
      </c>
      <c r="W142" s="3">
        <f t="shared" si="29"/>
        <v>3644551</v>
      </c>
      <c r="X142" s="3">
        <f t="shared" si="30"/>
        <v>1372955735.3764744</v>
      </c>
      <c r="Y142" s="3">
        <f t="shared" si="31"/>
        <v>643892727</v>
      </c>
      <c r="Z142" s="3">
        <f t="shared" si="32"/>
        <v>585732114</v>
      </c>
      <c r="AA142" s="3">
        <f t="shared" si="33"/>
        <v>589131</v>
      </c>
    </row>
    <row r="143" spans="2:27" x14ac:dyDescent="0.25">
      <c r="B143" s="2">
        <v>43862</v>
      </c>
      <c r="C143" s="3">
        <v>1380266696.4960001</v>
      </c>
      <c r="D143" s="3">
        <v>1335147825.4960001</v>
      </c>
      <c r="E143" s="3">
        <v>345807.16499999998</v>
      </c>
      <c r="F143" s="3">
        <v>700305</v>
      </c>
      <c r="G143" s="3">
        <v>1503257</v>
      </c>
      <c r="H143" s="3">
        <v>603812996.3562969</v>
      </c>
      <c r="I143" s="3">
        <v>301740325</v>
      </c>
      <c r="J143" s="3">
        <v>260335937</v>
      </c>
      <c r="K143" s="14">
        <v>189365</v>
      </c>
      <c r="L143" s="49">
        <f t="shared" si="34"/>
        <v>18194375294.514</v>
      </c>
      <c r="M143" s="29">
        <f t="shared" si="19"/>
        <v>5012456.9549999991</v>
      </c>
      <c r="N143" s="29">
        <f t="shared" si="20"/>
        <v>11217947</v>
      </c>
      <c r="O143" s="29">
        <f t="shared" si="21"/>
        <v>21013326</v>
      </c>
      <c r="P143" s="29">
        <f t="shared" si="22"/>
        <v>8334018629.3147631</v>
      </c>
      <c r="Q143" s="29">
        <f t="shared" si="23"/>
        <v>3965830506.2714667</v>
      </c>
      <c r="R143" s="29">
        <f t="shared" si="24"/>
        <v>3621367132</v>
      </c>
      <c r="S143" s="40">
        <f t="shared" si="25"/>
        <v>767323</v>
      </c>
      <c r="T143" s="3">
        <f t="shared" si="26"/>
        <v>2611676326.4960003</v>
      </c>
      <c r="U143" s="3">
        <f t="shared" si="27"/>
        <v>628117.8899999999</v>
      </c>
      <c r="V143" s="3">
        <f t="shared" si="28"/>
        <v>1671519</v>
      </c>
      <c r="W143" s="3">
        <f t="shared" si="29"/>
        <v>3343313</v>
      </c>
      <c r="X143" s="3">
        <f t="shared" si="30"/>
        <v>1273448194.7327712</v>
      </c>
      <c r="Y143" s="3">
        <f t="shared" si="31"/>
        <v>616504980</v>
      </c>
      <c r="Z143" s="3">
        <f t="shared" si="32"/>
        <v>539942593</v>
      </c>
      <c r="AA143" s="3">
        <f t="shared" si="33"/>
        <v>760994</v>
      </c>
    </row>
    <row r="144" spans="2:27" x14ac:dyDescent="0.25">
      <c r="B144" s="2">
        <v>43891</v>
      </c>
      <c r="C144" s="3">
        <v>1416437758.1109998</v>
      </c>
      <c r="D144" s="3">
        <v>1371835253.1109998</v>
      </c>
      <c r="E144" s="3">
        <v>335747</v>
      </c>
      <c r="F144" s="3">
        <v>882563</v>
      </c>
      <c r="G144" s="3">
        <v>1612181</v>
      </c>
      <c r="H144" s="3">
        <v>629984556.49537683</v>
      </c>
      <c r="I144" s="3">
        <v>317559581</v>
      </c>
      <c r="J144" s="3">
        <v>291148960</v>
      </c>
      <c r="K144" s="14">
        <v>20473</v>
      </c>
      <c r="L144" s="49">
        <f t="shared" si="34"/>
        <v>18140215914.516998</v>
      </c>
      <c r="M144" s="29">
        <f t="shared" si="19"/>
        <v>4910702.63</v>
      </c>
      <c r="N144" s="29">
        <f t="shared" si="20"/>
        <v>11338015</v>
      </c>
      <c r="O144" s="29">
        <f t="shared" si="21"/>
        <v>20531182</v>
      </c>
      <c r="P144" s="29">
        <f t="shared" si="22"/>
        <v>8361855549.8101397</v>
      </c>
      <c r="Q144" s="29">
        <f t="shared" si="23"/>
        <v>3966798572.2714672</v>
      </c>
      <c r="R144" s="29">
        <f t="shared" si="24"/>
        <v>3611584873</v>
      </c>
      <c r="S144" s="40">
        <f t="shared" si="25"/>
        <v>763289</v>
      </c>
      <c r="T144" s="3">
        <f t="shared" si="26"/>
        <v>2706983078.6069999</v>
      </c>
      <c r="U144" s="3">
        <f t="shared" si="27"/>
        <v>681554.16500000004</v>
      </c>
      <c r="V144" s="3">
        <f t="shared" si="28"/>
        <v>1582868</v>
      </c>
      <c r="W144" s="3">
        <f t="shared" si="29"/>
        <v>3115438</v>
      </c>
      <c r="X144" s="3">
        <f t="shared" si="30"/>
        <v>1233797552.8516736</v>
      </c>
      <c r="Y144" s="3">
        <f t="shared" si="31"/>
        <v>619299906</v>
      </c>
      <c r="Z144" s="3">
        <f t="shared" si="32"/>
        <v>551484897</v>
      </c>
      <c r="AA144" s="3">
        <f t="shared" si="33"/>
        <v>209838</v>
      </c>
    </row>
    <row r="145" spans="2:27" x14ac:dyDescent="0.25">
      <c r="B145" s="2">
        <v>43922</v>
      </c>
      <c r="C145" s="3">
        <v>1438817056.2349627</v>
      </c>
      <c r="D145" s="3">
        <v>1393729885.2349627</v>
      </c>
      <c r="E145" s="3">
        <v>344946.13500000001</v>
      </c>
      <c r="F145" s="3">
        <v>692922</v>
      </c>
      <c r="G145" s="3">
        <v>1001757</v>
      </c>
      <c r="H145" s="3">
        <v>628354393.95496094</v>
      </c>
      <c r="I145" s="3">
        <v>271837456</v>
      </c>
      <c r="J145" s="3">
        <v>261716433</v>
      </c>
      <c r="K145" s="14">
        <v>53644</v>
      </c>
      <c r="L145" s="49">
        <f t="shared" si="34"/>
        <v>18118515177.287964</v>
      </c>
      <c r="M145" s="29">
        <f t="shared" ref="M145:M177" si="35">SUM(E134:E145)</f>
        <v>4786166.5250000004</v>
      </c>
      <c r="N145" s="29">
        <f t="shared" ref="N145:N177" si="36">SUM(F134:F145)</f>
        <v>10938603</v>
      </c>
      <c r="O145" s="29">
        <f t="shared" ref="O145:O177" si="37">SUM(G134:G145)</f>
        <v>19973397</v>
      </c>
      <c r="P145" s="29">
        <f t="shared" ref="P145:P177" si="38">SUM(H134:H145)</f>
        <v>8379004194.7651005</v>
      </c>
      <c r="Q145" s="29">
        <f t="shared" ref="Q145:Q177" si="39">SUM(I134:I145)</f>
        <v>3901964937.2714672</v>
      </c>
      <c r="R145" s="29">
        <f t="shared" ref="R145:R177" si="40">SUM(J134:J145)</f>
        <v>3580249573</v>
      </c>
      <c r="S145" s="40">
        <f t="shared" ref="S145:S177" si="41">SUM(K134:K145)</f>
        <v>1031264</v>
      </c>
      <c r="T145" s="3">
        <f t="shared" ref="T145:T177" si="42">SUM(D144:D145)</f>
        <v>2765565138.3459625</v>
      </c>
      <c r="U145" s="3">
        <f t="shared" si="27"/>
        <v>680693.13500000001</v>
      </c>
      <c r="V145" s="3">
        <f t="shared" si="28"/>
        <v>1575485</v>
      </c>
      <c r="W145" s="3">
        <f t="shared" si="29"/>
        <v>2613938</v>
      </c>
      <c r="X145" s="3">
        <f t="shared" si="30"/>
        <v>1258338950.4503379</v>
      </c>
      <c r="Y145" s="3">
        <f t="shared" si="31"/>
        <v>589397037</v>
      </c>
      <c r="Z145" s="3">
        <f t="shared" si="32"/>
        <v>552865393</v>
      </c>
      <c r="AA145" s="3">
        <f t="shared" si="33"/>
        <v>74117</v>
      </c>
    </row>
    <row r="146" spans="2:27" x14ac:dyDescent="0.25">
      <c r="B146" s="2">
        <v>43952</v>
      </c>
      <c r="C146" s="3">
        <v>1612521482.485852</v>
      </c>
      <c r="D146" s="3">
        <v>1560459178.485852</v>
      </c>
      <c r="E146" s="3">
        <v>414110</v>
      </c>
      <c r="F146" s="3">
        <v>610640</v>
      </c>
      <c r="G146" s="3">
        <v>1821009</v>
      </c>
      <c r="H146" s="3">
        <v>713540071.49537683</v>
      </c>
      <c r="I146" s="3">
        <v>256824380</v>
      </c>
      <c r="J146" s="3">
        <v>277027695</v>
      </c>
      <c r="K146" s="14">
        <v>27600</v>
      </c>
      <c r="L146" s="49">
        <f t="shared" si="34"/>
        <v>18129251637.005814</v>
      </c>
      <c r="M146" s="29">
        <f t="shared" si="35"/>
        <v>4754299.4349999996</v>
      </c>
      <c r="N146" s="29">
        <f t="shared" si="36"/>
        <v>10784029</v>
      </c>
      <c r="O146" s="29">
        <f t="shared" si="37"/>
        <v>20218013</v>
      </c>
      <c r="P146" s="29">
        <f t="shared" si="38"/>
        <v>8427776991.2204771</v>
      </c>
      <c r="Q146" s="29">
        <f t="shared" si="39"/>
        <v>3823930730.2714672</v>
      </c>
      <c r="R146" s="29">
        <f t="shared" si="40"/>
        <v>3561687239</v>
      </c>
      <c r="S146" s="40">
        <f t="shared" si="41"/>
        <v>1042605</v>
      </c>
      <c r="T146" s="3">
        <f t="shared" si="42"/>
        <v>2954189063.7208147</v>
      </c>
      <c r="U146" s="3">
        <f t="shared" si="27"/>
        <v>759056.13500000001</v>
      </c>
      <c r="V146" s="3">
        <f t="shared" si="28"/>
        <v>1303562</v>
      </c>
      <c r="W146" s="3">
        <f t="shared" si="29"/>
        <v>2822766</v>
      </c>
      <c r="X146" s="3">
        <f t="shared" si="30"/>
        <v>1341894465.4503379</v>
      </c>
      <c r="Y146" s="3">
        <f t="shared" si="31"/>
        <v>528661836</v>
      </c>
      <c r="Z146" s="3">
        <f t="shared" si="32"/>
        <v>538744128</v>
      </c>
      <c r="AA146" s="3">
        <f t="shared" si="33"/>
        <v>81244</v>
      </c>
    </row>
    <row r="147" spans="2:27" x14ac:dyDescent="0.25">
      <c r="B147" s="2">
        <v>43983</v>
      </c>
      <c r="C147" s="3">
        <v>1686036767</v>
      </c>
      <c r="D147" s="3">
        <v>1629991071</v>
      </c>
      <c r="E147" s="3">
        <v>379947</v>
      </c>
      <c r="F147" s="3">
        <v>1033733</v>
      </c>
      <c r="G147" s="3">
        <v>1786073</v>
      </c>
      <c r="H147" s="3">
        <v>771009970.49537683</v>
      </c>
      <c r="I147" s="3">
        <v>288984908</v>
      </c>
      <c r="J147" s="3">
        <v>299897565</v>
      </c>
      <c r="K147" s="14">
        <v>16771</v>
      </c>
      <c r="L147" s="49">
        <f t="shared" si="34"/>
        <v>18168886746.286812</v>
      </c>
      <c r="M147" s="29">
        <f t="shared" si="35"/>
        <v>4688852.9950000001</v>
      </c>
      <c r="N147" s="29">
        <f t="shared" si="36"/>
        <v>11034832</v>
      </c>
      <c r="O147" s="29">
        <f t="shared" si="37"/>
        <v>20449325</v>
      </c>
      <c r="P147" s="29">
        <f t="shared" si="38"/>
        <v>8490865786.0493765</v>
      </c>
      <c r="Q147" s="29">
        <f t="shared" si="39"/>
        <v>3787900483.6810164</v>
      </c>
      <c r="R147" s="29">
        <f t="shared" si="40"/>
        <v>3553091991</v>
      </c>
      <c r="S147" s="40">
        <f t="shared" si="41"/>
        <v>1037715</v>
      </c>
      <c r="T147" s="3">
        <f t="shared" si="42"/>
        <v>3190450249.4858522</v>
      </c>
      <c r="U147" s="3">
        <f t="shared" si="27"/>
        <v>794057</v>
      </c>
      <c r="V147" s="3">
        <f t="shared" si="28"/>
        <v>1644373</v>
      </c>
      <c r="W147" s="3">
        <f t="shared" si="29"/>
        <v>3607082</v>
      </c>
      <c r="X147" s="3">
        <f t="shared" si="30"/>
        <v>1484550041.9907537</v>
      </c>
      <c r="Y147" s="3">
        <f t="shared" si="31"/>
        <v>545809288</v>
      </c>
      <c r="Z147" s="3">
        <f t="shared" si="32"/>
        <v>576925260</v>
      </c>
      <c r="AA147" s="3">
        <f t="shared" si="33"/>
        <v>44371</v>
      </c>
    </row>
    <row r="148" spans="2:27" x14ac:dyDescent="0.25">
      <c r="B148" s="2">
        <v>44013</v>
      </c>
      <c r="C148" s="3">
        <v>1731540840</v>
      </c>
      <c r="D148" s="3">
        <v>1669202269</v>
      </c>
      <c r="E148" s="3">
        <v>397670</v>
      </c>
      <c r="F148" s="3">
        <v>853790</v>
      </c>
      <c r="G148" s="3">
        <v>1560472</v>
      </c>
      <c r="H148" s="3">
        <v>836552893.49537683</v>
      </c>
      <c r="I148" s="3">
        <v>309734029</v>
      </c>
      <c r="J148" s="3">
        <v>295762212</v>
      </c>
      <c r="K148" s="14">
        <v>2122450</v>
      </c>
      <c r="L148" s="49">
        <f t="shared" si="34"/>
        <v>18187431043.870811</v>
      </c>
      <c r="M148" s="29">
        <f t="shared" si="35"/>
        <v>4635474.7350000003</v>
      </c>
      <c r="N148" s="29">
        <f t="shared" si="36"/>
        <v>10634748</v>
      </c>
      <c r="O148" s="29">
        <f t="shared" si="37"/>
        <v>20449325</v>
      </c>
      <c r="P148" s="29">
        <f t="shared" si="38"/>
        <v>8585611063.9636669</v>
      </c>
      <c r="Q148" s="29">
        <f t="shared" si="39"/>
        <v>3791487993</v>
      </c>
      <c r="R148" s="29">
        <f t="shared" si="40"/>
        <v>3534124352</v>
      </c>
      <c r="S148" s="40">
        <f t="shared" si="41"/>
        <v>3137546</v>
      </c>
      <c r="T148" s="3">
        <f t="shared" si="42"/>
        <v>3299193340</v>
      </c>
      <c r="U148" s="3">
        <f t="shared" si="27"/>
        <v>777617</v>
      </c>
      <c r="V148" s="3">
        <f t="shared" si="28"/>
        <v>1887523</v>
      </c>
      <c r="W148" s="3">
        <f t="shared" si="29"/>
        <v>3346545</v>
      </c>
      <c r="X148" s="3">
        <f t="shared" si="30"/>
        <v>1607562863.9907537</v>
      </c>
      <c r="Y148" s="3">
        <f t="shared" si="31"/>
        <v>598718937</v>
      </c>
      <c r="Z148" s="3">
        <f t="shared" si="32"/>
        <v>595659777</v>
      </c>
      <c r="AA148" s="3">
        <f t="shared" si="33"/>
        <v>2139221</v>
      </c>
    </row>
    <row r="149" spans="2:27" x14ac:dyDescent="0.25">
      <c r="B149" s="2">
        <v>44044</v>
      </c>
      <c r="C149" s="3">
        <v>1747998732</v>
      </c>
      <c r="D149" s="3">
        <v>1716942546</v>
      </c>
      <c r="E149" s="3">
        <v>337036</v>
      </c>
      <c r="F149" s="3">
        <v>865729</v>
      </c>
      <c r="G149" s="3">
        <v>1599750</v>
      </c>
      <c r="H149" s="3">
        <v>848849126.49537683</v>
      </c>
      <c r="I149" s="3">
        <v>326106621</v>
      </c>
      <c r="J149" s="3">
        <v>318721914</v>
      </c>
      <c r="K149" s="14">
        <v>312434</v>
      </c>
      <c r="L149" s="49">
        <f t="shared" si="34"/>
        <v>18220891161.179813</v>
      </c>
      <c r="M149" s="29">
        <f t="shared" si="35"/>
        <v>4503268.6900000004</v>
      </c>
      <c r="N149" s="29">
        <f t="shared" si="36"/>
        <v>9823727</v>
      </c>
      <c r="O149" s="29">
        <f t="shared" si="37"/>
        <v>19751511</v>
      </c>
      <c r="P149" s="29">
        <f t="shared" si="38"/>
        <v>8674023305.2579689</v>
      </c>
      <c r="Q149" s="29">
        <f t="shared" si="39"/>
        <v>3768052707</v>
      </c>
      <c r="R149" s="29">
        <f t="shared" si="40"/>
        <v>3540224396</v>
      </c>
      <c r="S149" s="40">
        <f t="shared" si="41"/>
        <v>3428839</v>
      </c>
      <c r="T149" s="3">
        <f t="shared" si="42"/>
        <v>3386144815</v>
      </c>
      <c r="U149" s="3">
        <f t="shared" si="27"/>
        <v>734706</v>
      </c>
      <c r="V149" s="3">
        <f t="shared" si="28"/>
        <v>1719519</v>
      </c>
      <c r="W149" s="3">
        <f t="shared" si="29"/>
        <v>3160222</v>
      </c>
      <c r="X149" s="3">
        <f t="shared" si="30"/>
        <v>1685402019.9907537</v>
      </c>
      <c r="Y149" s="3">
        <f t="shared" si="31"/>
        <v>635840650</v>
      </c>
      <c r="Z149" s="3">
        <f t="shared" si="32"/>
        <v>614484126</v>
      </c>
      <c r="AA149" s="3">
        <f t="shared" si="33"/>
        <v>2434884</v>
      </c>
    </row>
    <row r="150" spans="2:27" x14ac:dyDescent="0.25">
      <c r="B150" s="2">
        <v>44075</v>
      </c>
      <c r="C150" s="3">
        <v>1696065267</v>
      </c>
      <c r="D150" s="3">
        <v>1636786709</v>
      </c>
      <c r="E150" s="3">
        <v>351803</v>
      </c>
      <c r="F150" s="3">
        <v>812809</v>
      </c>
      <c r="G150" s="3">
        <v>1741255</v>
      </c>
      <c r="H150" s="3">
        <v>864766423.49537683</v>
      </c>
      <c r="I150" s="3">
        <v>327342987</v>
      </c>
      <c r="J150" s="3">
        <v>306124020</v>
      </c>
      <c r="K150" s="14">
        <v>1694585</v>
      </c>
      <c r="L150" s="49">
        <f t="shared" si="34"/>
        <v>18232635318.804813</v>
      </c>
      <c r="M150" s="29">
        <f t="shared" si="35"/>
        <v>4465641.24</v>
      </c>
      <c r="N150" s="29">
        <f t="shared" si="36"/>
        <v>9881249</v>
      </c>
      <c r="O150" s="29">
        <f t="shared" si="37"/>
        <v>19477531</v>
      </c>
      <c r="P150" s="29">
        <f t="shared" si="38"/>
        <v>8764896523.7533455</v>
      </c>
      <c r="Q150" s="29">
        <f t="shared" si="39"/>
        <v>3727592670</v>
      </c>
      <c r="R150" s="29">
        <f t="shared" si="40"/>
        <v>3533648440</v>
      </c>
      <c r="S150" s="40">
        <f t="shared" si="41"/>
        <v>4240521</v>
      </c>
      <c r="T150" s="3">
        <f t="shared" si="42"/>
        <v>3353729255</v>
      </c>
      <c r="U150" s="3">
        <f t="shared" si="27"/>
        <v>688839</v>
      </c>
      <c r="V150" s="3">
        <f t="shared" si="28"/>
        <v>1678538</v>
      </c>
      <c r="W150" s="3">
        <f t="shared" si="29"/>
        <v>3341005</v>
      </c>
      <c r="X150" s="3">
        <f t="shared" si="30"/>
        <v>1713615549.9907537</v>
      </c>
      <c r="Y150" s="3">
        <f t="shared" si="31"/>
        <v>653449608</v>
      </c>
      <c r="Z150" s="3">
        <f t="shared" si="32"/>
        <v>624845934</v>
      </c>
      <c r="AA150" s="3">
        <f t="shared" si="33"/>
        <v>2007019</v>
      </c>
    </row>
    <row r="151" spans="2:27" x14ac:dyDescent="0.25">
      <c r="B151" s="2">
        <v>44105</v>
      </c>
      <c r="C151" s="3">
        <v>1673570767</v>
      </c>
      <c r="D151" s="3">
        <v>1617748135</v>
      </c>
      <c r="E151" s="3">
        <v>390854</v>
      </c>
      <c r="F151" s="3">
        <v>1049164</v>
      </c>
      <c r="G151" s="3">
        <v>1923087</v>
      </c>
      <c r="H151" s="3">
        <v>837432786.49537683</v>
      </c>
      <c r="I151" s="3">
        <v>353209253</v>
      </c>
      <c r="J151" s="3">
        <v>299621370</v>
      </c>
      <c r="K151" s="14">
        <v>33308</v>
      </c>
      <c r="L151" s="49">
        <f t="shared" si="34"/>
        <v>18210438212.557816</v>
      </c>
      <c r="M151" s="29">
        <f t="shared" si="35"/>
        <v>4436822.63</v>
      </c>
      <c r="N151" s="29">
        <f t="shared" si="36"/>
        <v>10087292</v>
      </c>
      <c r="O151" s="29">
        <f t="shared" si="37"/>
        <v>19740890</v>
      </c>
      <c r="P151" s="29">
        <f t="shared" si="38"/>
        <v>8825458769.4705734</v>
      </c>
      <c r="Q151" s="29">
        <f t="shared" si="39"/>
        <v>3736709549</v>
      </c>
      <c r="R151" s="29">
        <f t="shared" si="40"/>
        <v>3495010815</v>
      </c>
      <c r="S151" s="40">
        <f t="shared" si="41"/>
        <v>5078232</v>
      </c>
      <c r="T151" s="3">
        <f t="shared" si="42"/>
        <v>3254534844</v>
      </c>
      <c r="U151" s="3">
        <f t="shared" si="27"/>
        <v>742657</v>
      </c>
      <c r="V151" s="3">
        <f t="shared" si="28"/>
        <v>1861973</v>
      </c>
      <c r="W151" s="3">
        <f t="shared" si="29"/>
        <v>3664342</v>
      </c>
      <c r="X151" s="3">
        <f t="shared" si="30"/>
        <v>1702199209.9907537</v>
      </c>
      <c r="Y151" s="3">
        <f t="shared" si="31"/>
        <v>680552240</v>
      </c>
      <c r="Z151" s="3">
        <f t="shared" si="32"/>
        <v>605745390</v>
      </c>
      <c r="AA151" s="3">
        <f t="shared" si="33"/>
        <v>1727893</v>
      </c>
    </row>
    <row r="152" spans="2:27" x14ac:dyDescent="0.25">
      <c r="B152" s="2">
        <v>44136</v>
      </c>
      <c r="C152" s="3">
        <v>1516989830.1940002</v>
      </c>
      <c r="D152" s="3">
        <v>1466873104.1940002</v>
      </c>
      <c r="E152" s="3">
        <v>340857.13500000001</v>
      </c>
      <c r="F152" s="3">
        <v>908481</v>
      </c>
      <c r="G152" s="3">
        <v>1749840</v>
      </c>
      <c r="H152" s="3">
        <v>800390729.49537683</v>
      </c>
      <c r="I152" s="3">
        <v>333682249</v>
      </c>
      <c r="J152" s="3">
        <v>298383304</v>
      </c>
      <c r="K152" s="14">
        <v>16313</v>
      </c>
      <c r="L152" s="49">
        <f t="shared" si="34"/>
        <v>18176999113.368816</v>
      </c>
      <c r="M152" s="29">
        <f t="shared" si="35"/>
        <v>4349122.3849999998</v>
      </c>
      <c r="N152" s="29">
        <f t="shared" si="36"/>
        <v>10286863</v>
      </c>
      <c r="O152" s="29">
        <f t="shared" si="37"/>
        <v>19943232</v>
      </c>
      <c r="P152" s="29">
        <f t="shared" si="38"/>
        <v>8907649683.6507454</v>
      </c>
      <c r="Q152" s="29">
        <f t="shared" si="39"/>
        <v>3730914516</v>
      </c>
      <c r="R152" s="29">
        <f t="shared" si="40"/>
        <v>3494471524</v>
      </c>
      <c r="S152" s="40">
        <f t="shared" si="41"/>
        <v>5076074</v>
      </c>
      <c r="T152" s="3">
        <f t="shared" si="42"/>
        <v>3084621239.1940002</v>
      </c>
      <c r="U152" s="3">
        <f t="shared" si="27"/>
        <v>731711.13500000001</v>
      </c>
      <c r="V152" s="3">
        <f t="shared" si="28"/>
        <v>1957645</v>
      </c>
      <c r="W152" s="3">
        <f t="shared" si="29"/>
        <v>3672927</v>
      </c>
      <c r="X152" s="3">
        <f t="shared" si="30"/>
        <v>1637823515.9907537</v>
      </c>
      <c r="Y152" s="3">
        <f t="shared" si="31"/>
        <v>686891502</v>
      </c>
      <c r="Z152" s="3">
        <f t="shared" si="32"/>
        <v>598004674</v>
      </c>
      <c r="AA152" s="3">
        <f t="shared" si="33"/>
        <v>49621</v>
      </c>
    </row>
    <row r="153" spans="2:27" x14ac:dyDescent="0.25">
      <c r="B153" s="2">
        <v>44166</v>
      </c>
      <c r="C153" s="3">
        <v>1510495310.0899999</v>
      </c>
      <c r="D153" s="3">
        <v>1462306312.0899999</v>
      </c>
      <c r="E153" s="3">
        <v>419809.84499999997</v>
      </c>
      <c r="F153" s="3">
        <v>769398</v>
      </c>
      <c r="G153" s="3">
        <v>1634167</v>
      </c>
      <c r="H153" s="3">
        <v>726283330.86692643</v>
      </c>
      <c r="I153" s="3">
        <v>271691207</v>
      </c>
      <c r="J153" s="3">
        <v>293433100</v>
      </c>
      <c r="K153" s="14">
        <v>23666</v>
      </c>
      <c r="L153" s="49">
        <f t="shared" si="34"/>
        <v>18137550789.611816</v>
      </c>
      <c r="M153" s="29">
        <f t="shared" si="35"/>
        <v>4340898.0049999999</v>
      </c>
      <c r="N153" s="29">
        <f t="shared" si="36"/>
        <v>10150748</v>
      </c>
      <c r="O153" s="29">
        <f t="shared" si="37"/>
        <v>19772904</v>
      </c>
      <c r="P153" s="29">
        <f t="shared" si="38"/>
        <v>8930612477.5176716</v>
      </c>
      <c r="Q153" s="29">
        <f t="shared" si="39"/>
        <v>3673477651</v>
      </c>
      <c r="R153" s="29">
        <f t="shared" si="40"/>
        <v>3481779166</v>
      </c>
      <c r="S153" s="40">
        <f t="shared" si="41"/>
        <v>5082238</v>
      </c>
      <c r="T153" s="3">
        <f t="shared" si="42"/>
        <v>2929179416.2840004</v>
      </c>
      <c r="U153" s="3">
        <f t="shared" si="27"/>
        <v>760666.98</v>
      </c>
      <c r="V153" s="3">
        <f t="shared" si="28"/>
        <v>1677879</v>
      </c>
      <c r="W153" s="3">
        <f t="shared" si="29"/>
        <v>3384007</v>
      </c>
      <c r="X153" s="3">
        <f t="shared" si="30"/>
        <v>1526674060.3623033</v>
      </c>
      <c r="Y153" s="3">
        <f t="shared" si="31"/>
        <v>605373456</v>
      </c>
      <c r="Z153" s="3">
        <f t="shared" si="32"/>
        <v>591816404</v>
      </c>
      <c r="AA153" s="3">
        <f t="shared" si="33"/>
        <v>39979</v>
      </c>
    </row>
    <row r="154" spans="2:27" x14ac:dyDescent="0.25">
      <c r="B154" s="2">
        <v>44197</v>
      </c>
      <c r="C154" s="3">
        <v>1437927276.0699999</v>
      </c>
      <c r="D154" s="3">
        <v>1392555470.0699999</v>
      </c>
      <c r="E154" s="3">
        <v>385995</v>
      </c>
      <c r="F154" s="3">
        <v>987672</v>
      </c>
      <c r="G154" s="3">
        <v>1616412</v>
      </c>
      <c r="H154" s="3">
        <v>709944379.35369182</v>
      </c>
      <c r="I154" s="3">
        <v>293775431</v>
      </c>
      <c r="J154" s="3">
        <v>262477013</v>
      </c>
      <c r="K154" s="14">
        <v>24961</v>
      </c>
      <c r="L154" s="49">
        <f t="shared" si="34"/>
        <v>18253577758.681816</v>
      </c>
      <c r="M154" s="29">
        <f t="shared" si="35"/>
        <v>4444582.2799999993</v>
      </c>
      <c r="N154" s="29">
        <f t="shared" si="36"/>
        <v>10167206</v>
      </c>
      <c r="O154" s="29">
        <f t="shared" si="37"/>
        <v>19549260</v>
      </c>
      <c r="P154" s="29">
        <f t="shared" si="38"/>
        <v>8970921658.4948883</v>
      </c>
      <c r="Q154" s="29">
        <f t="shared" si="39"/>
        <v>3652488427</v>
      </c>
      <c r="R154" s="29">
        <f t="shared" si="40"/>
        <v>3464649523</v>
      </c>
      <c r="S154" s="40">
        <f t="shared" si="41"/>
        <v>4535570</v>
      </c>
      <c r="T154" s="3">
        <f t="shared" si="42"/>
        <v>2854861782.1599998</v>
      </c>
      <c r="U154" s="3">
        <f t="shared" si="27"/>
        <v>805804.84499999997</v>
      </c>
      <c r="V154" s="3">
        <f t="shared" si="28"/>
        <v>1757070</v>
      </c>
      <c r="W154" s="3">
        <f t="shared" si="29"/>
        <v>3250579</v>
      </c>
      <c r="X154" s="3">
        <f t="shared" si="30"/>
        <v>1436227710.2206182</v>
      </c>
      <c r="Y154" s="3">
        <f t="shared" si="31"/>
        <v>565466638</v>
      </c>
      <c r="Z154" s="3">
        <f t="shared" si="32"/>
        <v>555910113</v>
      </c>
      <c r="AA154" s="3">
        <f t="shared" si="33"/>
        <v>48627</v>
      </c>
    </row>
    <row r="155" spans="2:27" x14ac:dyDescent="0.25">
      <c r="B155" s="2">
        <v>44228</v>
      </c>
      <c r="C155" s="3">
        <v>1319321131.8140001</v>
      </c>
      <c r="D155" s="3">
        <v>1280430574.8140001</v>
      </c>
      <c r="E155" s="3">
        <v>360899.53499999997</v>
      </c>
      <c r="F155" s="3">
        <v>815950</v>
      </c>
      <c r="G155" s="3">
        <v>1506550</v>
      </c>
      <c r="H155" s="3">
        <v>692177623.71954846</v>
      </c>
      <c r="I155" s="3">
        <v>300717666</v>
      </c>
      <c r="J155" s="3">
        <v>281502916</v>
      </c>
      <c r="K155" s="14">
        <v>24169</v>
      </c>
      <c r="L155" s="49">
        <f t="shared" si="34"/>
        <v>18198860507.999813</v>
      </c>
      <c r="M155" s="29">
        <f t="shared" si="35"/>
        <v>4459674.6499999994</v>
      </c>
      <c r="N155" s="29">
        <f t="shared" si="36"/>
        <v>10282851</v>
      </c>
      <c r="O155" s="29">
        <f t="shared" si="37"/>
        <v>19552553</v>
      </c>
      <c r="P155" s="29">
        <f t="shared" si="38"/>
        <v>9059286285.8581409</v>
      </c>
      <c r="Q155" s="29">
        <f t="shared" si="39"/>
        <v>3651465768</v>
      </c>
      <c r="R155" s="29">
        <f t="shared" si="40"/>
        <v>3485816502</v>
      </c>
      <c r="S155" s="40">
        <f t="shared" si="41"/>
        <v>4370374</v>
      </c>
      <c r="T155" s="3">
        <f t="shared" si="42"/>
        <v>2672986044.8839998</v>
      </c>
      <c r="U155" s="3">
        <f t="shared" si="27"/>
        <v>746894.53499999992</v>
      </c>
      <c r="V155" s="3">
        <f t="shared" si="28"/>
        <v>1803622</v>
      </c>
      <c r="W155" s="3">
        <f t="shared" si="29"/>
        <v>3122962</v>
      </c>
      <c r="X155" s="3">
        <f t="shared" si="30"/>
        <v>1402122003.0732403</v>
      </c>
      <c r="Y155" s="3">
        <f t="shared" si="31"/>
        <v>594493097</v>
      </c>
      <c r="Z155" s="3">
        <f t="shared" si="32"/>
        <v>543979929</v>
      </c>
      <c r="AA155" s="3">
        <f t="shared" si="33"/>
        <v>49130</v>
      </c>
    </row>
    <row r="156" spans="2:27" x14ac:dyDescent="0.25">
      <c r="B156" s="2">
        <v>44256</v>
      </c>
      <c r="C156" s="3">
        <v>1501521938.1200001</v>
      </c>
      <c r="D156" s="3">
        <v>1456025204.1200001</v>
      </c>
      <c r="E156" s="3">
        <v>381822.74999999994</v>
      </c>
      <c r="F156" s="3">
        <v>887482</v>
      </c>
      <c r="G156" s="3">
        <v>1645699</v>
      </c>
      <c r="H156" s="3">
        <v>673866784.27851057</v>
      </c>
      <c r="I156" s="3">
        <v>276747773</v>
      </c>
      <c r="J156" s="3">
        <v>300586285</v>
      </c>
      <c r="K156" s="14">
        <v>23444</v>
      </c>
      <c r="L156" s="49">
        <f t="shared" si="34"/>
        <v>18283050459.008812</v>
      </c>
      <c r="M156" s="29">
        <f t="shared" si="35"/>
        <v>4505750.3999999994</v>
      </c>
      <c r="N156" s="29">
        <f t="shared" si="36"/>
        <v>10287770</v>
      </c>
      <c r="O156" s="29">
        <f t="shared" si="37"/>
        <v>19586071</v>
      </c>
      <c r="P156" s="29">
        <f t="shared" si="38"/>
        <v>9103168513.6412754</v>
      </c>
      <c r="Q156" s="29">
        <f t="shared" si="39"/>
        <v>3610653960</v>
      </c>
      <c r="R156" s="29">
        <f t="shared" si="40"/>
        <v>3495253827</v>
      </c>
      <c r="S156" s="40">
        <f t="shared" si="41"/>
        <v>4373345</v>
      </c>
      <c r="T156" s="3">
        <f t="shared" si="42"/>
        <v>2736455778.934</v>
      </c>
      <c r="U156" s="3">
        <f t="shared" si="27"/>
        <v>742722.28499999992</v>
      </c>
      <c r="V156" s="3">
        <f t="shared" si="28"/>
        <v>1703432</v>
      </c>
      <c r="W156" s="3">
        <f t="shared" si="29"/>
        <v>3152249</v>
      </c>
      <c r="X156" s="3">
        <f t="shared" si="30"/>
        <v>1366044407.998059</v>
      </c>
      <c r="Y156" s="3">
        <f t="shared" si="31"/>
        <v>577465439</v>
      </c>
      <c r="Z156" s="3">
        <f t="shared" si="32"/>
        <v>582089201</v>
      </c>
      <c r="AA156" s="3">
        <f t="shared" si="33"/>
        <v>47613</v>
      </c>
    </row>
    <row r="157" spans="2:27" x14ac:dyDescent="0.25">
      <c r="B157" s="2">
        <v>44287</v>
      </c>
      <c r="C157" s="3">
        <v>1503806876.1760001</v>
      </c>
      <c r="D157" s="3">
        <v>1452113540.1760001</v>
      </c>
      <c r="E157" s="3">
        <v>385215</v>
      </c>
      <c r="F157" s="3">
        <v>347013</v>
      </c>
      <c r="G157" s="3">
        <v>166192</v>
      </c>
      <c r="H157" s="3">
        <v>703004124.44410002</v>
      </c>
      <c r="I157" s="3">
        <v>348225803</v>
      </c>
      <c r="J157" s="3">
        <v>265325583</v>
      </c>
      <c r="K157" s="14">
        <v>23816</v>
      </c>
      <c r="L157" s="49">
        <f t="shared" si="34"/>
        <v>18341434113.949852</v>
      </c>
      <c r="M157" s="29">
        <f t="shared" si="35"/>
        <v>4546019.2649999997</v>
      </c>
      <c r="N157" s="29">
        <f t="shared" si="36"/>
        <v>9941861</v>
      </c>
      <c r="O157" s="29">
        <f t="shared" si="37"/>
        <v>18750506</v>
      </c>
      <c r="P157" s="29">
        <f t="shared" si="38"/>
        <v>9177818244.1304131</v>
      </c>
      <c r="Q157" s="29">
        <f t="shared" si="39"/>
        <v>3687042307</v>
      </c>
      <c r="R157" s="29">
        <f t="shared" si="40"/>
        <v>3498862977</v>
      </c>
      <c r="S157" s="40">
        <f t="shared" si="41"/>
        <v>4343517</v>
      </c>
      <c r="T157" s="3">
        <f t="shared" si="42"/>
        <v>2908138744.2960005</v>
      </c>
      <c r="U157" s="3">
        <f t="shared" si="27"/>
        <v>767037.75</v>
      </c>
      <c r="V157" s="3">
        <f t="shared" si="28"/>
        <v>1234495</v>
      </c>
      <c r="W157" s="3">
        <f t="shared" si="29"/>
        <v>1811891</v>
      </c>
      <c r="X157" s="3">
        <f t="shared" si="30"/>
        <v>1376870908.7226105</v>
      </c>
      <c r="Y157" s="3">
        <f t="shared" si="31"/>
        <v>624973576</v>
      </c>
      <c r="Z157" s="3">
        <f t="shared" si="32"/>
        <v>565911868</v>
      </c>
      <c r="AA157" s="3">
        <f t="shared" si="33"/>
        <v>47260</v>
      </c>
    </row>
    <row r="158" spans="2:27" x14ac:dyDescent="0.25">
      <c r="B158" s="2">
        <v>44317</v>
      </c>
      <c r="C158" s="3">
        <v>1653605301</v>
      </c>
      <c r="D158" s="3">
        <v>1597895881</v>
      </c>
      <c r="E158" s="3">
        <v>372911</v>
      </c>
      <c r="F158" s="3">
        <v>736690</v>
      </c>
      <c r="G158" s="3">
        <v>1552614</v>
      </c>
      <c r="H158" s="3">
        <v>748035674.21730351</v>
      </c>
      <c r="I158" s="3">
        <v>312097434</v>
      </c>
      <c r="J158" s="3">
        <v>290258364</v>
      </c>
      <c r="K158" s="14">
        <v>23280</v>
      </c>
      <c r="L158" s="49">
        <f t="shared" si="34"/>
        <v>18378870816.464001</v>
      </c>
      <c r="M158" s="29">
        <f t="shared" si="35"/>
        <v>4504820.2649999997</v>
      </c>
      <c r="N158" s="29">
        <f t="shared" si="36"/>
        <v>10067911</v>
      </c>
      <c r="O158" s="29">
        <f t="shared" si="37"/>
        <v>18482111</v>
      </c>
      <c r="P158" s="29">
        <f t="shared" si="38"/>
        <v>9212313846.8523407</v>
      </c>
      <c r="Q158" s="29">
        <f t="shared" si="39"/>
        <v>3742315361</v>
      </c>
      <c r="R158" s="29">
        <f t="shared" si="40"/>
        <v>3512093646</v>
      </c>
      <c r="S158" s="40">
        <f t="shared" si="41"/>
        <v>4339197</v>
      </c>
      <c r="T158" s="3">
        <f t="shared" si="42"/>
        <v>3050009421.1760001</v>
      </c>
      <c r="U158" s="3">
        <f t="shared" si="27"/>
        <v>758126</v>
      </c>
      <c r="V158" s="3">
        <f t="shared" si="28"/>
        <v>1083703</v>
      </c>
      <c r="W158" s="3">
        <f t="shared" si="29"/>
        <v>1718806</v>
      </c>
      <c r="X158" s="3">
        <f t="shared" si="30"/>
        <v>1451039798.6614037</v>
      </c>
      <c r="Y158" s="3">
        <f t="shared" si="31"/>
        <v>660323237</v>
      </c>
      <c r="Z158" s="3">
        <f t="shared" si="32"/>
        <v>555583947</v>
      </c>
      <c r="AA158" s="3">
        <f t="shared" si="33"/>
        <v>47096</v>
      </c>
    </row>
    <row r="159" spans="2:27" x14ac:dyDescent="0.25">
      <c r="B159" s="2">
        <v>44348</v>
      </c>
      <c r="C159" s="3">
        <v>1591982624</v>
      </c>
      <c r="D159" s="3">
        <v>1535491260</v>
      </c>
      <c r="E159" s="3">
        <v>315262</v>
      </c>
      <c r="F159" s="3">
        <v>678346</v>
      </c>
      <c r="G159" s="3">
        <v>1267520</v>
      </c>
      <c r="H159" s="3">
        <v>772999259.92656589</v>
      </c>
      <c r="I159" s="3">
        <v>309183010</v>
      </c>
      <c r="J159" s="3">
        <v>266258209</v>
      </c>
      <c r="K159" s="14">
        <v>74073</v>
      </c>
      <c r="L159" s="49">
        <f t="shared" si="34"/>
        <v>18284371005.464001</v>
      </c>
      <c r="M159" s="29">
        <f t="shared" si="35"/>
        <v>4440135.2650000006</v>
      </c>
      <c r="N159" s="29">
        <f t="shared" si="36"/>
        <v>9712524</v>
      </c>
      <c r="O159" s="29">
        <f t="shared" si="37"/>
        <v>17963558</v>
      </c>
      <c r="P159" s="29">
        <f t="shared" si="38"/>
        <v>9214303136.2835293</v>
      </c>
      <c r="Q159" s="29">
        <f t="shared" si="39"/>
        <v>3762513463</v>
      </c>
      <c r="R159" s="29">
        <f t="shared" si="40"/>
        <v>3478454290</v>
      </c>
      <c r="S159" s="40">
        <f t="shared" si="41"/>
        <v>4396499</v>
      </c>
      <c r="T159" s="3">
        <f t="shared" si="42"/>
        <v>3133387141</v>
      </c>
      <c r="U159" s="3">
        <f t="shared" si="27"/>
        <v>688173</v>
      </c>
      <c r="V159" s="3">
        <f t="shared" si="28"/>
        <v>1415036</v>
      </c>
      <c r="W159" s="3">
        <f t="shared" si="29"/>
        <v>2820134</v>
      </c>
      <c r="X159" s="3">
        <f t="shared" si="30"/>
        <v>1521034934.1438694</v>
      </c>
      <c r="Y159" s="3">
        <f t="shared" si="31"/>
        <v>621280444</v>
      </c>
      <c r="Z159" s="3">
        <f t="shared" si="32"/>
        <v>556516573</v>
      </c>
      <c r="AA159" s="3">
        <f t="shared" si="33"/>
        <v>97353</v>
      </c>
    </row>
    <row r="160" spans="2:27" x14ac:dyDescent="0.25">
      <c r="B160" s="2">
        <v>44378</v>
      </c>
      <c r="C160" s="3">
        <v>1757255446</v>
      </c>
      <c r="D160" s="3">
        <v>1695627733</v>
      </c>
      <c r="E160" s="3">
        <v>274855</v>
      </c>
      <c r="F160" s="3">
        <v>610035</v>
      </c>
      <c r="G160" s="3">
        <v>1063985</v>
      </c>
      <c r="H160" s="3">
        <v>813839998.32770789</v>
      </c>
      <c r="I160" s="3">
        <v>340961044</v>
      </c>
      <c r="J160" s="3">
        <v>267820286</v>
      </c>
      <c r="K160" s="14">
        <v>21035</v>
      </c>
      <c r="L160" s="49">
        <f t="shared" si="34"/>
        <v>18310796469.464001</v>
      </c>
      <c r="M160" s="29">
        <f t="shared" si="35"/>
        <v>4317320.2650000006</v>
      </c>
      <c r="N160" s="29">
        <f t="shared" si="36"/>
        <v>9468769</v>
      </c>
      <c r="O160" s="29">
        <f t="shared" si="37"/>
        <v>17467071</v>
      </c>
      <c r="P160" s="29">
        <f t="shared" si="38"/>
        <v>9191590241.1158619</v>
      </c>
      <c r="Q160" s="29">
        <f t="shared" si="39"/>
        <v>3793740478</v>
      </c>
      <c r="R160" s="29">
        <f t="shared" si="40"/>
        <v>3450512364</v>
      </c>
      <c r="S160" s="40">
        <f t="shared" si="41"/>
        <v>2295084</v>
      </c>
      <c r="T160" s="3">
        <f t="shared" si="42"/>
        <v>3231118993</v>
      </c>
      <c r="U160" s="3">
        <f t="shared" ref="U160:U177" si="43">SUM(E159:E160)</f>
        <v>590117</v>
      </c>
      <c r="V160" s="3">
        <f t="shared" ref="V160:V177" si="44">SUM(F159:F160)</f>
        <v>1288381</v>
      </c>
      <c r="W160" s="3">
        <f t="shared" ref="W160:W177" si="45">SUM(G159:G160)</f>
        <v>2331505</v>
      </c>
      <c r="X160" s="3">
        <f t="shared" ref="X160:X177" si="46">SUM(H159:H160)</f>
        <v>1586839258.2542739</v>
      </c>
      <c r="Y160" s="3">
        <f t="shared" ref="Y160:Y177" si="47">SUM(I159:I160)</f>
        <v>650144054</v>
      </c>
      <c r="Z160" s="3">
        <f t="shared" ref="Z160:Z177" si="48">SUM(J159:J160)</f>
        <v>534078495</v>
      </c>
      <c r="AA160" s="3">
        <f t="shared" ref="AA160:AA177" si="49">SUM(K159:K160)</f>
        <v>95108</v>
      </c>
    </row>
    <row r="161" spans="2:27" x14ac:dyDescent="0.25">
      <c r="B161" s="2">
        <v>44409</v>
      </c>
      <c r="C161" s="3">
        <v>1829303941</v>
      </c>
      <c r="D161" s="3">
        <v>1770425029</v>
      </c>
      <c r="E161" s="3">
        <v>384632</v>
      </c>
      <c r="F161" s="3">
        <v>914122</v>
      </c>
      <c r="G161" s="3">
        <v>1904009</v>
      </c>
      <c r="H161" s="3">
        <v>812965409.15663707</v>
      </c>
      <c r="I161" s="3">
        <v>313580258</v>
      </c>
      <c r="J161" s="3">
        <v>355290847</v>
      </c>
      <c r="K161" s="14">
        <v>23689</v>
      </c>
      <c r="L161" s="49">
        <f t="shared" si="34"/>
        <v>18364278952.464001</v>
      </c>
      <c r="M161" s="29">
        <f t="shared" si="35"/>
        <v>4364916.2650000006</v>
      </c>
      <c r="N161" s="29">
        <f t="shared" si="36"/>
        <v>9517162</v>
      </c>
      <c r="O161" s="29">
        <f t="shared" si="37"/>
        <v>17771330</v>
      </c>
      <c r="P161" s="29">
        <f t="shared" si="38"/>
        <v>9155706523.7771225</v>
      </c>
      <c r="Q161" s="29">
        <f t="shared" si="39"/>
        <v>3781214115</v>
      </c>
      <c r="R161" s="29">
        <f t="shared" si="40"/>
        <v>3487081297</v>
      </c>
      <c r="S161" s="40">
        <f t="shared" si="41"/>
        <v>2006339</v>
      </c>
      <c r="T161" s="3">
        <f t="shared" si="42"/>
        <v>3466052762</v>
      </c>
      <c r="U161" s="3">
        <f t="shared" si="43"/>
        <v>659487</v>
      </c>
      <c r="V161" s="3">
        <f t="shared" si="44"/>
        <v>1524157</v>
      </c>
      <c r="W161" s="3">
        <f t="shared" si="45"/>
        <v>2967994</v>
      </c>
      <c r="X161" s="3">
        <f t="shared" si="46"/>
        <v>1626805407.484345</v>
      </c>
      <c r="Y161" s="3">
        <f t="shared" si="47"/>
        <v>654541302</v>
      </c>
      <c r="Z161" s="3">
        <f t="shared" si="48"/>
        <v>623111133</v>
      </c>
      <c r="AA161" s="3">
        <f t="shared" si="49"/>
        <v>44724</v>
      </c>
    </row>
    <row r="162" spans="2:27" x14ac:dyDescent="0.25">
      <c r="B162" s="2">
        <v>44440</v>
      </c>
      <c r="C162" s="3">
        <v>1717827661</v>
      </c>
      <c r="D162" s="3">
        <v>1666453072</v>
      </c>
      <c r="E162" s="3">
        <v>368074</v>
      </c>
      <c r="F162" s="3">
        <v>2623018</v>
      </c>
      <c r="G162" s="3">
        <v>1514689</v>
      </c>
      <c r="H162" s="3">
        <v>910077795.91127014</v>
      </c>
      <c r="I162" s="3">
        <v>367783705</v>
      </c>
      <c r="J162" s="3">
        <v>308909349</v>
      </c>
      <c r="K162" s="14">
        <v>21685</v>
      </c>
      <c r="L162" s="49">
        <f t="shared" si="34"/>
        <v>18393945315.464001</v>
      </c>
      <c r="M162" s="29">
        <f t="shared" si="35"/>
        <v>4381187.2649999997</v>
      </c>
      <c r="N162" s="29">
        <f t="shared" si="36"/>
        <v>11327371</v>
      </c>
      <c r="O162" s="29">
        <f t="shared" si="37"/>
        <v>17544764</v>
      </c>
      <c r="P162" s="29">
        <f t="shared" si="38"/>
        <v>9201017896.1930161</v>
      </c>
      <c r="Q162" s="29">
        <f t="shared" si="39"/>
        <v>3821654833</v>
      </c>
      <c r="R162" s="29">
        <f t="shared" si="40"/>
        <v>3489866626</v>
      </c>
      <c r="S162" s="40">
        <f t="shared" si="41"/>
        <v>333439</v>
      </c>
      <c r="T162" s="3">
        <f t="shared" si="42"/>
        <v>3436878101</v>
      </c>
      <c r="U162" s="3">
        <f t="shared" si="43"/>
        <v>752706</v>
      </c>
      <c r="V162" s="3">
        <f t="shared" si="44"/>
        <v>3537140</v>
      </c>
      <c r="W162" s="3">
        <f t="shared" si="45"/>
        <v>3418698</v>
      </c>
      <c r="X162" s="3">
        <f t="shared" si="46"/>
        <v>1723043205.0679073</v>
      </c>
      <c r="Y162" s="3">
        <f t="shared" si="47"/>
        <v>681363963</v>
      </c>
      <c r="Z162" s="3">
        <f t="shared" si="48"/>
        <v>664200196</v>
      </c>
      <c r="AA162" s="3">
        <f t="shared" si="49"/>
        <v>45374</v>
      </c>
    </row>
    <row r="163" spans="2:27" x14ac:dyDescent="0.25">
      <c r="B163" s="2">
        <v>44470</v>
      </c>
      <c r="C163" s="3">
        <v>1713197567</v>
      </c>
      <c r="D163" s="3">
        <v>1656174410</v>
      </c>
      <c r="E163" s="3">
        <v>383169</v>
      </c>
      <c r="F163" s="3">
        <v>2066527</v>
      </c>
      <c r="G163" s="3">
        <v>1238185</v>
      </c>
      <c r="H163" s="3">
        <v>813159272.98900533</v>
      </c>
      <c r="I163" s="3">
        <v>313091128</v>
      </c>
      <c r="J163" s="3">
        <v>254820429</v>
      </c>
      <c r="K163" s="14">
        <v>21994</v>
      </c>
      <c r="L163" s="49">
        <f t="shared" si="34"/>
        <v>18432371590.464001</v>
      </c>
      <c r="M163" s="29">
        <f t="shared" si="35"/>
        <v>4373502.2649999997</v>
      </c>
      <c r="N163" s="29">
        <f t="shared" si="36"/>
        <v>12344734</v>
      </c>
      <c r="O163" s="29">
        <f t="shared" si="37"/>
        <v>16859862</v>
      </c>
      <c r="P163" s="29">
        <f t="shared" si="38"/>
        <v>9176744382.6866436</v>
      </c>
      <c r="Q163" s="29">
        <f t="shared" si="39"/>
        <v>3781536708</v>
      </c>
      <c r="R163" s="29">
        <f t="shared" si="40"/>
        <v>3445065685</v>
      </c>
      <c r="S163" s="40">
        <f t="shared" si="41"/>
        <v>322125</v>
      </c>
      <c r="T163" s="3">
        <f t="shared" si="42"/>
        <v>3322627482</v>
      </c>
      <c r="U163" s="3">
        <f t="shared" si="43"/>
        <v>751243</v>
      </c>
      <c r="V163" s="3">
        <f t="shared" si="44"/>
        <v>4689545</v>
      </c>
      <c r="W163" s="3">
        <f t="shared" si="45"/>
        <v>2752874</v>
      </c>
      <c r="X163" s="3">
        <f t="shared" si="46"/>
        <v>1723237068.9002755</v>
      </c>
      <c r="Y163" s="3">
        <f t="shared" si="47"/>
        <v>680874833</v>
      </c>
      <c r="Z163" s="3">
        <f t="shared" si="48"/>
        <v>563729778</v>
      </c>
      <c r="AA163" s="3">
        <f t="shared" si="49"/>
        <v>43679</v>
      </c>
    </row>
    <row r="164" spans="2:27" x14ac:dyDescent="0.25">
      <c r="B164" s="2">
        <v>44501</v>
      </c>
      <c r="C164" s="3">
        <v>1601178885</v>
      </c>
      <c r="D164" s="3">
        <v>1539741892</v>
      </c>
      <c r="E164" s="3">
        <v>381667</v>
      </c>
      <c r="F164" s="3">
        <v>1792874</v>
      </c>
      <c r="G164" s="3">
        <v>2128484</v>
      </c>
      <c r="H164" s="3">
        <v>777059517.31028259</v>
      </c>
      <c r="I164" s="3">
        <v>301453973</v>
      </c>
      <c r="J164" s="3">
        <v>270107806</v>
      </c>
      <c r="K164" s="14">
        <v>149591</v>
      </c>
      <c r="L164" s="49">
        <f t="shared" si="34"/>
        <v>18505240378.27</v>
      </c>
      <c r="M164" s="29">
        <f t="shared" si="35"/>
        <v>4414312.13</v>
      </c>
      <c r="N164" s="29">
        <f t="shared" si="36"/>
        <v>13229127</v>
      </c>
      <c r="O164" s="29">
        <f t="shared" si="37"/>
        <v>17238506</v>
      </c>
      <c r="P164" s="29">
        <f t="shared" si="38"/>
        <v>9153413170.5015507</v>
      </c>
      <c r="Q164" s="29">
        <f t="shared" si="39"/>
        <v>3749308432</v>
      </c>
      <c r="R164" s="29">
        <f t="shared" si="40"/>
        <v>3416790187</v>
      </c>
      <c r="S164" s="40">
        <f t="shared" si="41"/>
        <v>455403</v>
      </c>
      <c r="T164" s="3">
        <f t="shared" si="42"/>
        <v>3195916302</v>
      </c>
      <c r="U164" s="3">
        <f t="shared" si="43"/>
        <v>764836</v>
      </c>
      <c r="V164" s="3">
        <f t="shared" si="44"/>
        <v>3859401</v>
      </c>
      <c r="W164" s="3">
        <f t="shared" si="45"/>
        <v>3366669</v>
      </c>
      <c r="X164" s="3">
        <f t="shared" si="46"/>
        <v>1590218790.2992878</v>
      </c>
      <c r="Y164" s="3">
        <f t="shared" si="47"/>
        <v>614545101</v>
      </c>
      <c r="Z164" s="3">
        <f t="shared" si="48"/>
        <v>524928235</v>
      </c>
      <c r="AA164" s="3">
        <f t="shared" si="49"/>
        <v>171585</v>
      </c>
    </row>
    <row r="165" spans="2:27" x14ac:dyDescent="0.25">
      <c r="B165" s="2">
        <v>44531</v>
      </c>
      <c r="C165" s="3">
        <v>1553964052.7739999</v>
      </c>
      <c r="D165" s="3">
        <v>1492714401.7739999</v>
      </c>
      <c r="E165" s="3">
        <v>404937</v>
      </c>
      <c r="F165" s="3">
        <v>2149869</v>
      </c>
      <c r="G165" s="3">
        <v>1471333</v>
      </c>
      <c r="H165" s="3">
        <v>774980049.79779482</v>
      </c>
      <c r="I165" s="3">
        <v>363029021</v>
      </c>
      <c r="J165" s="3">
        <v>295663214</v>
      </c>
      <c r="K165" s="14">
        <v>21681</v>
      </c>
      <c r="L165" s="49">
        <f t="shared" si="34"/>
        <v>18535648467.953999</v>
      </c>
      <c r="M165" s="29">
        <f t="shared" si="35"/>
        <v>4399439.2850000001</v>
      </c>
      <c r="N165" s="29">
        <f t="shared" si="36"/>
        <v>14609598</v>
      </c>
      <c r="O165" s="29">
        <f t="shared" si="37"/>
        <v>17075672</v>
      </c>
      <c r="P165" s="29">
        <f t="shared" si="38"/>
        <v>9202109889.4324188</v>
      </c>
      <c r="Q165" s="29">
        <f t="shared" si="39"/>
        <v>3840646246</v>
      </c>
      <c r="R165" s="29">
        <f t="shared" si="40"/>
        <v>3419020301</v>
      </c>
      <c r="S165" s="40">
        <f t="shared" si="41"/>
        <v>453418</v>
      </c>
      <c r="T165" s="3">
        <f t="shared" si="42"/>
        <v>3032456293.7740002</v>
      </c>
      <c r="U165" s="3">
        <f t="shared" si="43"/>
        <v>786604</v>
      </c>
      <c r="V165" s="3">
        <f t="shared" si="44"/>
        <v>3942743</v>
      </c>
      <c r="W165" s="3">
        <f t="shared" si="45"/>
        <v>3599817</v>
      </c>
      <c r="X165" s="3">
        <f t="shared" si="46"/>
        <v>1552039567.1080775</v>
      </c>
      <c r="Y165" s="3">
        <f t="shared" si="47"/>
        <v>664482994</v>
      </c>
      <c r="Z165" s="3">
        <f t="shared" si="48"/>
        <v>565771020</v>
      </c>
      <c r="AA165" s="3">
        <f t="shared" si="49"/>
        <v>171272</v>
      </c>
    </row>
    <row r="166" spans="2:27" x14ac:dyDescent="0.25">
      <c r="B166" s="2">
        <v>44562</v>
      </c>
      <c r="C166" s="3">
        <v>1468358546</v>
      </c>
      <c r="D166" s="3">
        <v>1402148729</v>
      </c>
      <c r="E166" s="3">
        <v>433711</v>
      </c>
      <c r="F166" s="3">
        <v>2104953</v>
      </c>
      <c r="G166" s="3">
        <v>1850789</v>
      </c>
      <c r="H166" s="3">
        <v>715189024.72341108</v>
      </c>
      <c r="I166" s="3">
        <v>311222299</v>
      </c>
      <c r="J166" s="3">
        <v>286879995</v>
      </c>
      <c r="K166" s="14">
        <v>20453</v>
      </c>
      <c r="L166" s="49">
        <f t="shared" si="34"/>
        <v>18545241726.884003</v>
      </c>
      <c r="M166" s="29">
        <f t="shared" si="35"/>
        <v>4447155.2850000001</v>
      </c>
      <c r="N166" s="29">
        <f t="shared" si="36"/>
        <v>15726879</v>
      </c>
      <c r="O166" s="29">
        <f t="shared" si="37"/>
        <v>17310049</v>
      </c>
      <c r="P166" s="29">
        <f t="shared" si="38"/>
        <v>9207354534.8021393</v>
      </c>
      <c r="Q166" s="29">
        <f t="shared" si="39"/>
        <v>3858093114</v>
      </c>
      <c r="R166" s="29">
        <f t="shared" si="40"/>
        <v>3443423283</v>
      </c>
      <c r="S166" s="40">
        <f t="shared" si="41"/>
        <v>448910</v>
      </c>
      <c r="T166" s="3">
        <f t="shared" si="42"/>
        <v>2894863130.7740002</v>
      </c>
      <c r="U166" s="3">
        <f t="shared" si="43"/>
        <v>838648</v>
      </c>
      <c r="V166" s="3">
        <f t="shared" si="44"/>
        <v>4254822</v>
      </c>
      <c r="W166" s="3">
        <f t="shared" si="45"/>
        <v>3322122</v>
      </c>
      <c r="X166" s="3">
        <f t="shared" si="46"/>
        <v>1490169074.5212059</v>
      </c>
      <c r="Y166" s="3">
        <f t="shared" si="47"/>
        <v>674251320</v>
      </c>
      <c r="Z166" s="3">
        <f t="shared" si="48"/>
        <v>582543209</v>
      </c>
      <c r="AA166" s="3">
        <f t="shared" si="49"/>
        <v>42134</v>
      </c>
    </row>
    <row r="167" spans="2:27" x14ac:dyDescent="0.25">
      <c r="B167" s="2">
        <v>44593</v>
      </c>
      <c r="C167" s="3">
        <v>1311015882</v>
      </c>
      <c r="D167" s="3">
        <v>1259002634</v>
      </c>
      <c r="E167" s="3">
        <v>377210</v>
      </c>
      <c r="F167" s="3">
        <v>745609</v>
      </c>
      <c r="G167" s="3">
        <v>1592005</v>
      </c>
      <c r="H167" s="3">
        <v>634763011.52449679</v>
      </c>
      <c r="I167" s="3">
        <v>285473331</v>
      </c>
      <c r="J167" s="3">
        <v>274749979</v>
      </c>
      <c r="K167" s="14">
        <v>18278</v>
      </c>
      <c r="L167" s="49">
        <f t="shared" si="34"/>
        <v>18523813786.07</v>
      </c>
      <c r="M167" s="29">
        <f t="shared" si="35"/>
        <v>4463465.75</v>
      </c>
      <c r="N167" s="29">
        <f t="shared" si="36"/>
        <v>15656538</v>
      </c>
      <c r="O167" s="29">
        <f t="shared" si="37"/>
        <v>17395504</v>
      </c>
      <c r="P167" s="29">
        <f t="shared" si="38"/>
        <v>9149939922.6070843</v>
      </c>
      <c r="Q167" s="29">
        <f t="shared" si="39"/>
        <v>3842848779</v>
      </c>
      <c r="R167" s="29">
        <f t="shared" si="40"/>
        <v>3436670346</v>
      </c>
      <c r="S167" s="40">
        <f t="shared" si="41"/>
        <v>443019</v>
      </c>
      <c r="T167" s="3">
        <f t="shared" si="42"/>
        <v>2661151363</v>
      </c>
      <c r="U167" s="3">
        <f t="shared" si="43"/>
        <v>810921</v>
      </c>
      <c r="V167" s="3">
        <f t="shared" si="44"/>
        <v>2850562</v>
      </c>
      <c r="W167" s="3">
        <f t="shared" si="45"/>
        <v>3442794</v>
      </c>
      <c r="X167" s="3">
        <f t="shared" si="46"/>
        <v>1349952036.2479079</v>
      </c>
      <c r="Y167" s="3">
        <f t="shared" si="47"/>
        <v>596695630</v>
      </c>
      <c r="Z167" s="3">
        <f t="shared" si="48"/>
        <v>561629974</v>
      </c>
      <c r="AA167" s="3">
        <f t="shared" si="49"/>
        <v>38731</v>
      </c>
    </row>
    <row r="168" spans="2:27" x14ac:dyDescent="0.25">
      <c r="B168" s="2">
        <v>44621</v>
      </c>
      <c r="C168" s="3">
        <v>1504422784</v>
      </c>
      <c r="D168" s="3">
        <v>1453683791</v>
      </c>
      <c r="E168" s="3">
        <v>385588</v>
      </c>
      <c r="F168" s="3">
        <v>757712</v>
      </c>
      <c r="G168" s="3">
        <v>1322665</v>
      </c>
      <c r="H168" s="3">
        <v>623936291.11510062</v>
      </c>
      <c r="I168" s="3">
        <v>264064686</v>
      </c>
      <c r="J168" s="3">
        <v>197479795</v>
      </c>
      <c r="K168" s="14">
        <v>177885</v>
      </c>
      <c r="L168" s="49">
        <f t="shared" ref="L168:L177" si="50">SUM(D157:D168)</f>
        <v>18521472372.950001</v>
      </c>
      <c r="M168" s="29">
        <f t="shared" si="35"/>
        <v>4467231</v>
      </c>
      <c r="N168" s="29">
        <f t="shared" si="36"/>
        <v>15526768</v>
      </c>
      <c r="O168" s="29">
        <f t="shared" si="37"/>
        <v>17072470</v>
      </c>
      <c r="P168" s="29">
        <f t="shared" si="38"/>
        <v>9100009429.443676</v>
      </c>
      <c r="Q168" s="29">
        <f t="shared" si="39"/>
        <v>3830165692</v>
      </c>
      <c r="R168" s="29">
        <f t="shared" si="40"/>
        <v>3333563856</v>
      </c>
      <c r="S168" s="40">
        <f t="shared" si="41"/>
        <v>597460</v>
      </c>
      <c r="T168" s="3">
        <f t="shared" si="42"/>
        <v>2712686425</v>
      </c>
      <c r="U168" s="3">
        <f t="shared" si="43"/>
        <v>762798</v>
      </c>
      <c r="V168" s="3">
        <f t="shared" si="44"/>
        <v>1503321</v>
      </c>
      <c r="W168" s="3">
        <f t="shared" si="45"/>
        <v>2914670</v>
      </c>
      <c r="X168" s="3">
        <f t="shared" si="46"/>
        <v>1258699302.6395974</v>
      </c>
      <c r="Y168" s="3">
        <f t="shared" si="47"/>
        <v>549538017</v>
      </c>
      <c r="Z168" s="3">
        <f t="shared" si="48"/>
        <v>472229774</v>
      </c>
      <c r="AA168" s="3">
        <f t="shared" si="49"/>
        <v>196163</v>
      </c>
    </row>
    <row r="169" spans="2:27" x14ac:dyDescent="0.25">
      <c r="B169" s="2">
        <v>44652</v>
      </c>
      <c r="C169" s="3">
        <v>1385768429</v>
      </c>
      <c r="D169" s="3">
        <v>1338301791</v>
      </c>
      <c r="E169" s="3">
        <v>405096</v>
      </c>
      <c r="F169" s="3">
        <v>707518</v>
      </c>
      <c r="G169" s="3">
        <v>1839037</v>
      </c>
      <c r="H169" s="3">
        <v>674460845.40372622</v>
      </c>
      <c r="I169" s="3">
        <v>293666674</v>
      </c>
      <c r="J169" s="3">
        <v>280793775</v>
      </c>
      <c r="K169" s="14">
        <v>203327</v>
      </c>
      <c r="L169" s="49">
        <f t="shared" si="50"/>
        <v>18407660623.774002</v>
      </c>
      <c r="M169" s="29">
        <f t="shared" si="35"/>
        <v>4487112</v>
      </c>
      <c r="N169" s="29">
        <f t="shared" si="36"/>
        <v>15887273</v>
      </c>
      <c r="O169" s="29">
        <f t="shared" si="37"/>
        <v>18745315</v>
      </c>
      <c r="P169" s="29">
        <f t="shared" si="38"/>
        <v>9071466150.4033031</v>
      </c>
      <c r="Q169" s="29">
        <f t="shared" si="39"/>
        <v>3775606563</v>
      </c>
      <c r="R169" s="29">
        <f t="shared" si="40"/>
        <v>3349032048</v>
      </c>
      <c r="S169" s="40">
        <f t="shared" si="41"/>
        <v>776971</v>
      </c>
      <c r="T169" s="3">
        <f t="shared" si="42"/>
        <v>2791985582</v>
      </c>
      <c r="U169" s="3">
        <f t="shared" si="43"/>
        <v>790684</v>
      </c>
      <c r="V169" s="3">
        <f t="shared" si="44"/>
        <v>1465230</v>
      </c>
      <c r="W169" s="3">
        <f t="shared" si="45"/>
        <v>3161702</v>
      </c>
      <c r="X169" s="3">
        <f t="shared" si="46"/>
        <v>1298397136.518827</v>
      </c>
      <c r="Y169" s="3">
        <f t="shared" si="47"/>
        <v>557731360</v>
      </c>
      <c r="Z169" s="3">
        <f t="shared" si="48"/>
        <v>478273570</v>
      </c>
      <c r="AA169" s="3">
        <f t="shared" si="49"/>
        <v>381212</v>
      </c>
    </row>
    <row r="170" spans="2:27" x14ac:dyDescent="0.25">
      <c r="B170" s="2">
        <v>44682</v>
      </c>
      <c r="C170" s="3">
        <v>1665606219</v>
      </c>
      <c r="D170" s="3">
        <v>1605449160</v>
      </c>
      <c r="E170" s="3">
        <v>392080</v>
      </c>
      <c r="F170" s="3">
        <v>740833</v>
      </c>
      <c r="G170" s="3">
        <v>2295526</v>
      </c>
      <c r="H170" s="3">
        <v>686949847.01940608</v>
      </c>
      <c r="I170" s="3">
        <v>306607273</v>
      </c>
      <c r="J170" s="3">
        <v>386353760</v>
      </c>
      <c r="K170" s="14">
        <v>20996</v>
      </c>
      <c r="L170" s="49">
        <f t="shared" si="50"/>
        <v>18415213902.774002</v>
      </c>
      <c r="M170" s="29">
        <f t="shared" si="35"/>
        <v>4506281</v>
      </c>
      <c r="N170" s="29">
        <f t="shared" si="36"/>
        <v>15891416</v>
      </c>
      <c r="O170" s="29">
        <f t="shared" si="37"/>
        <v>19488227</v>
      </c>
      <c r="P170" s="29">
        <f t="shared" si="38"/>
        <v>9010380323.2054062</v>
      </c>
      <c r="Q170" s="29">
        <f t="shared" si="39"/>
        <v>3770116402</v>
      </c>
      <c r="R170" s="29">
        <f t="shared" si="40"/>
        <v>3445127444</v>
      </c>
      <c r="S170" s="40">
        <f t="shared" si="41"/>
        <v>774687</v>
      </c>
      <c r="T170" s="3">
        <f t="shared" si="42"/>
        <v>2943750951</v>
      </c>
      <c r="U170" s="3">
        <f t="shared" si="43"/>
        <v>797176</v>
      </c>
      <c r="V170" s="3">
        <f t="shared" si="44"/>
        <v>1448351</v>
      </c>
      <c r="W170" s="3">
        <f t="shared" si="45"/>
        <v>4134563</v>
      </c>
      <c r="X170" s="3">
        <f t="shared" si="46"/>
        <v>1361410692.4231324</v>
      </c>
      <c r="Y170" s="3">
        <f t="shared" si="47"/>
        <v>600273947</v>
      </c>
      <c r="Z170" s="3">
        <f t="shared" si="48"/>
        <v>667147535</v>
      </c>
      <c r="AA170" s="3">
        <f t="shared" si="49"/>
        <v>224323</v>
      </c>
    </row>
    <row r="171" spans="2:27" x14ac:dyDescent="0.25">
      <c r="B171" s="2">
        <v>44713</v>
      </c>
      <c r="C171" s="3">
        <v>1713136971</v>
      </c>
      <c r="D171" s="3">
        <v>1652420626</v>
      </c>
      <c r="E171" s="3">
        <v>414693</v>
      </c>
      <c r="F171" s="3">
        <v>707602</v>
      </c>
      <c r="G171" s="3">
        <v>1582161</v>
      </c>
      <c r="H171" s="3">
        <v>794886974.17172396</v>
      </c>
      <c r="I171" s="3">
        <v>339756462</v>
      </c>
      <c r="J171" s="3">
        <v>250888846</v>
      </c>
      <c r="K171" s="14">
        <v>22448</v>
      </c>
      <c r="L171" s="49">
        <f t="shared" si="50"/>
        <v>18532143268.774002</v>
      </c>
      <c r="M171" s="29">
        <f t="shared" si="35"/>
        <v>4605712</v>
      </c>
      <c r="N171" s="29">
        <f t="shared" si="36"/>
        <v>15920672</v>
      </c>
      <c r="O171" s="29">
        <f t="shared" si="37"/>
        <v>19802868</v>
      </c>
      <c r="P171" s="29">
        <f t="shared" si="38"/>
        <v>9032268037.4505653</v>
      </c>
      <c r="Q171" s="29">
        <f t="shared" si="39"/>
        <v>3800689854</v>
      </c>
      <c r="R171" s="29">
        <f t="shared" si="40"/>
        <v>3429758081</v>
      </c>
      <c r="S171" s="40">
        <f t="shared" si="41"/>
        <v>723062</v>
      </c>
      <c r="T171" s="3">
        <f t="shared" si="42"/>
        <v>3257869786</v>
      </c>
      <c r="U171" s="3">
        <f t="shared" si="43"/>
        <v>806773</v>
      </c>
      <c r="V171" s="3">
        <f t="shared" si="44"/>
        <v>1448435</v>
      </c>
      <c r="W171" s="3">
        <f t="shared" si="45"/>
        <v>3877687</v>
      </c>
      <c r="X171" s="3">
        <f t="shared" si="46"/>
        <v>1481836821.1911302</v>
      </c>
      <c r="Y171" s="3">
        <f t="shared" si="47"/>
        <v>646363735</v>
      </c>
      <c r="Z171" s="3">
        <f t="shared" si="48"/>
        <v>637242606</v>
      </c>
      <c r="AA171" s="3">
        <f t="shared" si="49"/>
        <v>43444</v>
      </c>
    </row>
    <row r="172" spans="2:27" x14ac:dyDescent="0.25">
      <c r="B172" s="2">
        <v>44743</v>
      </c>
      <c r="C172" s="3">
        <v>1690384922</v>
      </c>
      <c r="D172" s="3">
        <v>1626106766</v>
      </c>
      <c r="E172" s="3">
        <v>305907</v>
      </c>
      <c r="F172" s="3">
        <v>739824</v>
      </c>
      <c r="G172" s="3">
        <v>1908317</v>
      </c>
      <c r="H172" s="3">
        <v>816848704.29991841</v>
      </c>
      <c r="I172" s="3">
        <v>329294476</v>
      </c>
      <c r="J172" s="3">
        <v>293933474</v>
      </c>
      <c r="K172" s="14">
        <v>21583</v>
      </c>
      <c r="L172" s="49">
        <f t="shared" si="50"/>
        <v>18462622301.774002</v>
      </c>
      <c r="M172" s="29">
        <f t="shared" si="35"/>
        <v>4636764</v>
      </c>
      <c r="N172" s="29">
        <f t="shared" si="36"/>
        <v>16050461</v>
      </c>
      <c r="O172" s="29">
        <f t="shared" si="37"/>
        <v>20647200</v>
      </c>
      <c r="P172" s="29">
        <f t="shared" si="38"/>
        <v>9035276743.4227753</v>
      </c>
      <c r="Q172" s="29">
        <f t="shared" si="39"/>
        <v>3789023286</v>
      </c>
      <c r="R172" s="29">
        <f t="shared" si="40"/>
        <v>3455871269</v>
      </c>
      <c r="S172" s="40">
        <f t="shared" si="41"/>
        <v>723610</v>
      </c>
      <c r="T172" s="3">
        <f t="shared" si="42"/>
        <v>3278527392</v>
      </c>
      <c r="U172" s="3">
        <f t="shared" si="43"/>
        <v>720600</v>
      </c>
      <c r="V172" s="3">
        <f t="shared" si="44"/>
        <v>1447426</v>
      </c>
      <c r="W172" s="3">
        <f t="shared" si="45"/>
        <v>3490478</v>
      </c>
      <c r="X172" s="3">
        <f t="shared" si="46"/>
        <v>1611735678.4716425</v>
      </c>
      <c r="Y172" s="3">
        <f t="shared" si="47"/>
        <v>669050938</v>
      </c>
      <c r="Z172" s="3">
        <f t="shared" si="48"/>
        <v>544822320</v>
      </c>
      <c r="AA172" s="3">
        <f t="shared" si="49"/>
        <v>44031</v>
      </c>
    </row>
    <row r="173" spans="2:27" x14ac:dyDescent="0.25">
      <c r="B173" s="2">
        <v>44774</v>
      </c>
      <c r="C173" s="3">
        <v>1747211390</v>
      </c>
      <c r="D173" s="3">
        <v>1683906581</v>
      </c>
      <c r="E173" s="3">
        <v>269319</v>
      </c>
      <c r="F173" s="3">
        <v>933092</v>
      </c>
      <c r="G173" s="3">
        <v>2029177</v>
      </c>
      <c r="H173" s="3">
        <v>804673763.70579755</v>
      </c>
      <c r="I173" s="3">
        <v>335144741</v>
      </c>
      <c r="J173" s="3">
        <v>266776851</v>
      </c>
      <c r="K173" s="14">
        <v>24020</v>
      </c>
      <c r="L173" s="49">
        <f t="shared" si="50"/>
        <v>18376103853.774002</v>
      </c>
      <c r="M173" s="29">
        <f t="shared" si="35"/>
        <v>4521451</v>
      </c>
      <c r="N173" s="29">
        <f t="shared" si="36"/>
        <v>16069431</v>
      </c>
      <c r="O173" s="29">
        <f t="shared" si="37"/>
        <v>20772368</v>
      </c>
      <c r="P173" s="29">
        <f t="shared" si="38"/>
        <v>9026985097.9719353</v>
      </c>
      <c r="Q173" s="29">
        <f t="shared" si="39"/>
        <v>3810587769</v>
      </c>
      <c r="R173" s="29">
        <f t="shared" si="40"/>
        <v>3367357273</v>
      </c>
      <c r="S173" s="40">
        <f t="shared" si="41"/>
        <v>723941</v>
      </c>
      <c r="T173" s="3">
        <f t="shared" si="42"/>
        <v>3310013347</v>
      </c>
      <c r="U173" s="3">
        <f t="shared" si="43"/>
        <v>575226</v>
      </c>
      <c r="V173" s="3">
        <f t="shared" si="44"/>
        <v>1672916</v>
      </c>
      <c r="W173" s="3">
        <f t="shared" si="45"/>
        <v>3937494</v>
      </c>
      <c r="X173" s="3">
        <f t="shared" si="46"/>
        <v>1621522468.0057158</v>
      </c>
      <c r="Y173" s="3">
        <f t="shared" si="47"/>
        <v>664439217</v>
      </c>
      <c r="Z173" s="3">
        <f t="shared" si="48"/>
        <v>560710325</v>
      </c>
      <c r="AA173" s="3">
        <f t="shared" si="49"/>
        <v>45603</v>
      </c>
    </row>
    <row r="174" spans="2:27" x14ac:dyDescent="0.25">
      <c r="B174" s="2">
        <v>44805</v>
      </c>
      <c r="C174" s="3">
        <v>1311561821</v>
      </c>
      <c r="D174" s="3">
        <v>1267275560</v>
      </c>
      <c r="E174" s="3">
        <v>222541</v>
      </c>
      <c r="F174" s="3">
        <v>792514</v>
      </c>
      <c r="G174" s="3">
        <v>1627234</v>
      </c>
      <c r="H174" s="3">
        <v>788600672.92658424</v>
      </c>
      <c r="I174" s="3">
        <v>315891871</v>
      </c>
      <c r="J174" s="3">
        <v>303101616</v>
      </c>
      <c r="K174" s="14">
        <v>258014</v>
      </c>
      <c r="L174" s="49">
        <f t="shared" si="50"/>
        <v>17976926341.774002</v>
      </c>
      <c r="M174" s="29">
        <f t="shared" si="35"/>
        <v>4375918</v>
      </c>
      <c r="N174" s="29">
        <f t="shared" si="36"/>
        <v>14238927</v>
      </c>
      <c r="O174" s="29">
        <f t="shared" si="37"/>
        <v>20884913</v>
      </c>
      <c r="P174" s="29">
        <f t="shared" si="38"/>
        <v>8905507974.9872475</v>
      </c>
      <c r="Q174" s="29">
        <f t="shared" si="39"/>
        <v>3758695935</v>
      </c>
      <c r="R174" s="29">
        <f t="shared" si="40"/>
        <v>3361549540</v>
      </c>
      <c r="S174" s="40">
        <f t="shared" si="41"/>
        <v>960270</v>
      </c>
      <c r="T174" s="3">
        <f t="shared" si="42"/>
        <v>2951182141</v>
      </c>
      <c r="U174" s="3">
        <f t="shared" si="43"/>
        <v>491860</v>
      </c>
      <c r="V174" s="3">
        <f t="shared" si="44"/>
        <v>1725606</v>
      </c>
      <c r="W174" s="3">
        <f t="shared" si="45"/>
        <v>3656411</v>
      </c>
      <c r="X174" s="3">
        <f t="shared" si="46"/>
        <v>1593274436.6323819</v>
      </c>
      <c r="Y174" s="3">
        <f t="shared" si="47"/>
        <v>651036612</v>
      </c>
      <c r="Z174" s="3">
        <f t="shared" si="48"/>
        <v>569878467</v>
      </c>
      <c r="AA174" s="3">
        <f t="shared" si="49"/>
        <v>282034</v>
      </c>
    </row>
    <row r="175" spans="2:27" x14ac:dyDescent="0.25">
      <c r="B175" s="2">
        <v>44835</v>
      </c>
      <c r="C175" s="3">
        <v>1587672261</v>
      </c>
      <c r="D175" s="3">
        <v>1543883961</v>
      </c>
      <c r="E175" s="3">
        <v>345001</v>
      </c>
      <c r="F175" s="3">
        <v>619765</v>
      </c>
      <c r="G175" s="3">
        <v>1492275</v>
      </c>
      <c r="H175" s="3">
        <v>648308215.88630271</v>
      </c>
      <c r="I175" s="3">
        <v>302019943</v>
      </c>
      <c r="J175" s="3">
        <v>246818042</v>
      </c>
      <c r="K175" s="14">
        <v>477676</v>
      </c>
      <c r="L175" s="49">
        <f t="shared" si="50"/>
        <v>17864635892.774002</v>
      </c>
      <c r="M175" s="29">
        <f t="shared" si="35"/>
        <v>4337750</v>
      </c>
      <c r="N175" s="29">
        <f t="shared" si="36"/>
        <v>12792165</v>
      </c>
      <c r="O175" s="29">
        <f t="shared" si="37"/>
        <v>21139003</v>
      </c>
      <c r="P175" s="29">
        <f t="shared" si="38"/>
        <v>8740656917.8845444</v>
      </c>
      <c r="Q175" s="29">
        <f t="shared" si="39"/>
        <v>3747624750</v>
      </c>
      <c r="R175" s="29">
        <f t="shared" si="40"/>
        <v>3353547153</v>
      </c>
      <c r="S175" s="40">
        <f t="shared" si="41"/>
        <v>1415952</v>
      </c>
      <c r="T175" s="3">
        <f t="shared" si="42"/>
        <v>2811159521</v>
      </c>
      <c r="U175" s="3">
        <f t="shared" si="43"/>
        <v>567542</v>
      </c>
      <c r="V175" s="3">
        <f t="shared" si="44"/>
        <v>1412279</v>
      </c>
      <c r="W175" s="3">
        <f t="shared" si="45"/>
        <v>3119509</v>
      </c>
      <c r="X175" s="3">
        <f t="shared" si="46"/>
        <v>1436908888.812887</v>
      </c>
      <c r="Y175" s="3">
        <f t="shared" si="47"/>
        <v>617911814</v>
      </c>
      <c r="Z175" s="3">
        <f t="shared" si="48"/>
        <v>549919658</v>
      </c>
      <c r="AA175" s="3">
        <f t="shared" si="49"/>
        <v>735690</v>
      </c>
    </row>
    <row r="176" spans="2:27" x14ac:dyDescent="0.25">
      <c r="B176" s="2">
        <v>44866</v>
      </c>
      <c r="C176" s="3">
        <v>1488337592</v>
      </c>
      <c r="D176" s="3">
        <v>1444707621</v>
      </c>
      <c r="E176" s="3">
        <v>314989</v>
      </c>
      <c r="F176" s="3">
        <v>753134</v>
      </c>
      <c r="G176" s="3">
        <v>1592313</v>
      </c>
      <c r="H176" s="3">
        <v>714480856.76760793</v>
      </c>
      <c r="I176" s="3">
        <v>290620808</v>
      </c>
      <c r="J176" s="3">
        <v>280029877</v>
      </c>
      <c r="K176" s="14">
        <v>229951</v>
      </c>
      <c r="L176" s="49">
        <f t="shared" si="50"/>
        <v>17769601621.774002</v>
      </c>
      <c r="M176" s="29">
        <f t="shared" si="35"/>
        <v>4271072</v>
      </c>
      <c r="N176" s="29">
        <f t="shared" si="36"/>
        <v>11752425</v>
      </c>
      <c r="O176" s="29">
        <f t="shared" si="37"/>
        <v>20602832</v>
      </c>
      <c r="P176" s="29">
        <f t="shared" si="38"/>
        <v>8678078257.3418713</v>
      </c>
      <c r="Q176" s="29">
        <f t="shared" si="39"/>
        <v>3736791585</v>
      </c>
      <c r="R176" s="29">
        <f t="shared" si="40"/>
        <v>3363469224</v>
      </c>
      <c r="S176" s="40">
        <f t="shared" si="41"/>
        <v>1496312</v>
      </c>
      <c r="T176" s="3">
        <f t="shared" si="42"/>
        <v>2988591582</v>
      </c>
      <c r="U176" s="3">
        <f t="shared" si="43"/>
        <v>659990</v>
      </c>
      <c r="V176" s="3">
        <f t="shared" si="44"/>
        <v>1372899</v>
      </c>
      <c r="W176" s="3">
        <f t="shared" si="45"/>
        <v>3084588</v>
      </c>
      <c r="X176" s="3">
        <f t="shared" si="46"/>
        <v>1362789072.6539106</v>
      </c>
      <c r="Y176" s="3">
        <f t="shared" si="47"/>
        <v>592640751</v>
      </c>
      <c r="Z176" s="3">
        <f t="shared" si="48"/>
        <v>526847919</v>
      </c>
      <c r="AA176" s="3">
        <f t="shared" si="49"/>
        <v>707627</v>
      </c>
    </row>
    <row r="177" spans="2:27" x14ac:dyDescent="0.25">
      <c r="B177" s="2">
        <v>44896</v>
      </c>
      <c r="C177" s="3">
        <v>1447912715</v>
      </c>
      <c r="D177" s="3">
        <v>1394720305</v>
      </c>
      <c r="E177" s="3">
        <v>357721</v>
      </c>
      <c r="F177" s="3">
        <v>782993</v>
      </c>
      <c r="G177" s="3">
        <v>1544584</v>
      </c>
      <c r="H177" s="3">
        <v>690415706.43001699</v>
      </c>
      <c r="I177" s="3">
        <v>313744025</v>
      </c>
      <c r="J177" s="3">
        <v>266743770</v>
      </c>
      <c r="K177" s="14">
        <v>376327</v>
      </c>
      <c r="L177" s="49">
        <f t="shared" si="50"/>
        <v>17671607525</v>
      </c>
      <c r="M177" s="29">
        <f t="shared" si="35"/>
        <v>4223856</v>
      </c>
      <c r="N177" s="29">
        <f t="shared" si="36"/>
        <v>10385549</v>
      </c>
      <c r="O177" s="29">
        <f t="shared" si="37"/>
        <v>20676083</v>
      </c>
      <c r="P177" s="29">
        <f t="shared" si="38"/>
        <v>8593513913.9740925</v>
      </c>
      <c r="Q177" s="29">
        <f t="shared" si="39"/>
        <v>3687506589</v>
      </c>
      <c r="R177" s="29">
        <f t="shared" si="40"/>
        <v>3334549780</v>
      </c>
      <c r="S177" s="40">
        <f t="shared" si="41"/>
        <v>1850958</v>
      </c>
      <c r="T177" s="3">
        <f t="shared" si="42"/>
        <v>2839427926</v>
      </c>
      <c r="U177" s="3">
        <f t="shared" si="43"/>
        <v>672710</v>
      </c>
      <c r="V177" s="3">
        <f t="shared" si="44"/>
        <v>1536127</v>
      </c>
      <c r="W177" s="3">
        <f t="shared" si="45"/>
        <v>3136897</v>
      </c>
      <c r="X177" s="3">
        <f t="shared" si="46"/>
        <v>1404896563.1976249</v>
      </c>
      <c r="Y177" s="3">
        <f t="shared" si="47"/>
        <v>604364833</v>
      </c>
      <c r="Z177" s="3">
        <f t="shared" si="48"/>
        <v>546773647</v>
      </c>
      <c r="AA177" s="3">
        <f t="shared" si="49"/>
        <v>606278</v>
      </c>
    </row>
    <row r="178" spans="2:27" x14ac:dyDescent="0.25"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2:27" x14ac:dyDescent="0.25"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2:27" x14ac:dyDescent="0.25"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2:27" x14ac:dyDescent="0.25"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2:27" x14ac:dyDescent="0.25"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2:27" x14ac:dyDescent="0.25"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2:27" x14ac:dyDescent="0.25"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2:27" x14ac:dyDescent="0.25"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2:27" x14ac:dyDescent="0.25"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2:27" x14ac:dyDescent="0.25"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2:27" x14ac:dyDescent="0.25"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2:27" x14ac:dyDescent="0.25"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2:27" x14ac:dyDescent="0.25"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2:27" x14ac:dyDescent="0.25"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2:27" x14ac:dyDescent="0.25"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2:22" x14ac:dyDescent="0.25"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2:22" x14ac:dyDescent="0.25"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2:22" x14ac:dyDescent="0.25"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2:22" x14ac:dyDescent="0.25"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2:22" x14ac:dyDescent="0.25"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2:22" x14ac:dyDescent="0.25"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2:22" x14ac:dyDescent="0.25"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2:22" x14ac:dyDescent="0.25"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2:22" x14ac:dyDescent="0.25"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2:22" x14ac:dyDescent="0.25"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2:22" x14ac:dyDescent="0.25"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2:22" x14ac:dyDescent="0.25"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2:22" x14ac:dyDescent="0.25"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x14ac:dyDescent="0.25"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2:22" x14ac:dyDescent="0.25"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2:22" x14ac:dyDescent="0.25"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2:22" x14ac:dyDescent="0.25"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2:22" x14ac:dyDescent="0.25"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2:22" x14ac:dyDescent="0.25"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2:22" x14ac:dyDescent="0.25"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2:22" x14ac:dyDescent="0.25"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2:22" x14ac:dyDescent="0.25"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2:22" x14ac:dyDescent="0.25"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2:22" x14ac:dyDescent="0.25"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2:22" x14ac:dyDescent="0.25"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2:22" x14ac:dyDescent="0.25"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2:22" x14ac:dyDescent="0.25"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2:22" x14ac:dyDescent="0.25"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2:22" x14ac:dyDescent="0.25"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2:22" x14ac:dyDescent="0.25"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2:22" x14ac:dyDescent="0.25"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2:22" x14ac:dyDescent="0.25"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2:22" x14ac:dyDescent="0.25"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2:22" x14ac:dyDescent="0.25"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2:22" x14ac:dyDescent="0.25"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2:22" x14ac:dyDescent="0.25"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2:22" x14ac:dyDescent="0.25"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2:22" x14ac:dyDescent="0.25"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2:22" x14ac:dyDescent="0.25"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2:22" x14ac:dyDescent="0.25"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2:22" x14ac:dyDescent="0.25"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2:22" x14ac:dyDescent="0.25"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2:22" x14ac:dyDescent="0.25"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2:22" x14ac:dyDescent="0.25"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2:22" x14ac:dyDescent="0.25"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2:22" x14ac:dyDescent="0.25"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2:22" x14ac:dyDescent="0.25"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2:22" x14ac:dyDescent="0.25"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2:22" x14ac:dyDescent="0.25"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2:22" x14ac:dyDescent="0.25"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2:22" x14ac:dyDescent="0.25"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2:22" x14ac:dyDescent="0.25"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2:22" x14ac:dyDescent="0.25"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2:22" x14ac:dyDescent="0.25"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2:22" x14ac:dyDescent="0.25"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2:22" x14ac:dyDescent="0.25"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2:22" x14ac:dyDescent="0.25"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2:22" x14ac:dyDescent="0.25"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2:22" x14ac:dyDescent="0.25"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2:22" x14ac:dyDescent="0.25"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2:22" x14ac:dyDescent="0.25"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2:22" x14ac:dyDescent="0.25"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2:22" x14ac:dyDescent="0.25"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2:22" x14ac:dyDescent="0.25"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2:22" x14ac:dyDescent="0.25"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2:22" x14ac:dyDescent="0.25"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2:22" x14ac:dyDescent="0.25"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2:22" x14ac:dyDescent="0.25"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2:22" x14ac:dyDescent="0.25"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2:22" x14ac:dyDescent="0.25"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2:22" x14ac:dyDescent="0.25"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2:22" x14ac:dyDescent="0.25"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2:22" x14ac:dyDescent="0.25"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2:22" x14ac:dyDescent="0.25"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2:22" x14ac:dyDescent="0.25"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2:22" x14ac:dyDescent="0.25"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2:22" x14ac:dyDescent="0.25"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2:22" x14ac:dyDescent="0.25"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2:22" x14ac:dyDescent="0.25"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2:22" x14ac:dyDescent="0.25"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2:22" x14ac:dyDescent="0.25"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2:22" x14ac:dyDescent="0.25"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2:22" x14ac:dyDescent="0.25"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2:22" x14ac:dyDescent="0.25"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2:22" x14ac:dyDescent="0.25"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2:22" x14ac:dyDescent="0.25"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2:22" x14ac:dyDescent="0.25"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2:22" x14ac:dyDescent="0.25"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2:22" x14ac:dyDescent="0.25"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2:22" x14ac:dyDescent="0.25"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2:22" x14ac:dyDescent="0.25"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2:22" x14ac:dyDescent="0.25"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2:22" x14ac:dyDescent="0.25"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2:22" x14ac:dyDescent="0.25"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2:22" x14ac:dyDescent="0.25"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2:22" x14ac:dyDescent="0.25"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2:22" x14ac:dyDescent="0.25"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2:22" x14ac:dyDescent="0.25"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2:22" x14ac:dyDescent="0.25"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2:22" x14ac:dyDescent="0.25"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2:22" x14ac:dyDescent="0.25"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2:22" x14ac:dyDescent="0.25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2:22" x14ac:dyDescent="0.25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2:22" x14ac:dyDescent="0.25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2:22" x14ac:dyDescent="0.25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2:22" x14ac:dyDescent="0.25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2:22" x14ac:dyDescent="0.25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2:22" x14ac:dyDescent="0.25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2:22" x14ac:dyDescent="0.25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2:22" x14ac:dyDescent="0.25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2:22" x14ac:dyDescent="0.2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2:22" x14ac:dyDescent="0.2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3:22" x14ac:dyDescent="0.2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3:22" x14ac:dyDescent="0.2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3:22" x14ac:dyDescent="0.2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3:22" x14ac:dyDescent="0.2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3:22" x14ac:dyDescent="0.2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3:22" x14ac:dyDescent="0.2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3:22" x14ac:dyDescent="0.2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3:22" x14ac:dyDescent="0.2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3:22" x14ac:dyDescent="0.2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3:22" x14ac:dyDescent="0.2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3:22" x14ac:dyDescent="0.2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3:22" x14ac:dyDescent="0.2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3:22" x14ac:dyDescent="0.2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3:22" x14ac:dyDescent="0.2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3:22" x14ac:dyDescent="0.25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3:22" x14ac:dyDescent="0.25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3:22" x14ac:dyDescent="0.25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3:22" x14ac:dyDescent="0.25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3:22" x14ac:dyDescent="0.25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3:22" x14ac:dyDescent="0.25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3:22" x14ac:dyDescent="0.25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3:22" x14ac:dyDescent="0.25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3:22" x14ac:dyDescent="0.25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3:22" x14ac:dyDescent="0.25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3:22" x14ac:dyDescent="0.25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3:22" x14ac:dyDescent="0.25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3:22" x14ac:dyDescent="0.25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3:22" x14ac:dyDescent="0.25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3:22" x14ac:dyDescent="0.25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3:22" x14ac:dyDescent="0.25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3:22" x14ac:dyDescent="0.25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3:22" x14ac:dyDescent="0.25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3:22" x14ac:dyDescent="0.25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3:22" x14ac:dyDescent="0.25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3:22" x14ac:dyDescent="0.25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3:22" x14ac:dyDescent="0.25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3:22" x14ac:dyDescent="0.25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3:22" x14ac:dyDescent="0.25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3:22" x14ac:dyDescent="0.25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3:22" x14ac:dyDescent="0.25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3:22" x14ac:dyDescent="0.25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3:22" x14ac:dyDescent="0.25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3:22" x14ac:dyDescent="0.25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3:22" x14ac:dyDescent="0.25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3:22" x14ac:dyDescent="0.25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3:22" x14ac:dyDescent="0.25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3:22" x14ac:dyDescent="0.25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3:22" x14ac:dyDescent="0.25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3:22" x14ac:dyDescent="0.25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3:22" x14ac:dyDescent="0.25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3:22" x14ac:dyDescent="0.25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3:22" x14ac:dyDescent="0.25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3:22" x14ac:dyDescent="0.25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3:22" x14ac:dyDescent="0.25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3:22" x14ac:dyDescent="0.25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3:22" x14ac:dyDescent="0.25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3:22" x14ac:dyDescent="0.25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3:22" x14ac:dyDescent="0.25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3:22" x14ac:dyDescent="0.25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3:22" x14ac:dyDescent="0.25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3:22" x14ac:dyDescent="0.25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3:22" x14ac:dyDescent="0.25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3:22" x14ac:dyDescent="0.25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3:22" x14ac:dyDescent="0.25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3:22" x14ac:dyDescent="0.25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3:22" x14ac:dyDescent="0.25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3:22" x14ac:dyDescent="0.25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3:22" x14ac:dyDescent="0.25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3:22" x14ac:dyDescent="0.25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3:22" x14ac:dyDescent="0.25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3:22" x14ac:dyDescent="0.25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3:22" x14ac:dyDescent="0.25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3:22" x14ac:dyDescent="0.25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3:22" x14ac:dyDescent="0.25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3:22" x14ac:dyDescent="0.25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3:22" x14ac:dyDescent="0.25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3:22" x14ac:dyDescent="0.25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3:22" x14ac:dyDescent="0.25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3:22" x14ac:dyDescent="0.25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3:22" x14ac:dyDescent="0.25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3:22" x14ac:dyDescent="0.25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3:22" x14ac:dyDescent="0.25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3:22" x14ac:dyDescent="0.25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3:22" x14ac:dyDescent="0.25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42738-FCBA-42DB-95C5-B9138794187F}">
  <dimension ref="B1:AO166"/>
  <sheetViews>
    <sheetView showGridLines="0" zoomScale="70" zoomScaleNormal="70" workbookViewId="0">
      <selection activeCell="A6" sqref="A6"/>
    </sheetView>
  </sheetViews>
  <sheetFormatPr defaultRowHeight="15" x14ac:dyDescent="0.25"/>
  <cols>
    <col min="2" max="2" width="11.26953125" customWidth="1"/>
    <col min="3" max="3" width="14" customWidth="1"/>
    <col min="4" max="4" width="13.54296875" bestFit="1" customWidth="1"/>
    <col min="5" max="6" width="13.54296875" customWidth="1"/>
    <col min="7" max="7" width="12" customWidth="1"/>
    <col min="8" max="8" width="15.7265625" customWidth="1"/>
    <col min="9" max="9" width="10.26953125" customWidth="1"/>
    <col min="10" max="10" width="14" customWidth="1"/>
    <col min="11" max="12" width="12" customWidth="1"/>
    <col min="13" max="13" width="15.7265625" customWidth="1"/>
    <col min="14" max="14" width="10.26953125" customWidth="1"/>
    <col min="15" max="15" width="16.7265625" bestFit="1" customWidth="1"/>
    <col min="16" max="16" width="12.1796875" customWidth="1"/>
    <col min="17" max="17" width="16.36328125" customWidth="1"/>
    <col min="18" max="18" width="16.36328125" bestFit="1" customWidth="1"/>
    <col min="19" max="20" width="16.36328125" customWidth="1"/>
    <col min="21" max="21" width="16.36328125" bestFit="1" customWidth="1"/>
    <col min="22" max="22" width="20.36328125" bestFit="1" customWidth="1"/>
    <col min="23" max="23" width="15.54296875" bestFit="1" customWidth="1"/>
    <col min="24" max="24" width="14.6328125" customWidth="1"/>
    <col min="25" max="26" width="12.453125" customWidth="1"/>
    <col min="27" max="27" width="14.6328125" bestFit="1" customWidth="1"/>
    <col min="28" max="28" width="12.6328125" customWidth="1"/>
    <col min="29" max="29" width="14.6328125" bestFit="1" customWidth="1"/>
    <col min="30" max="30" width="12.81640625" bestFit="1" customWidth="1"/>
    <col min="31" max="31" width="14" bestFit="1" customWidth="1"/>
    <col min="32" max="32" width="14.1796875" customWidth="1"/>
    <col min="33" max="33" width="17.6328125" customWidth="1"/>
    <col min="34" max="34" width="13.1796875" customWidth="1"/>
    <col min="35" max="35" width="14.90625" bestFit="1" customWidth="1"/>
    <col min="36" max="36" width="12.81640625" bestFit="1" customWidth="1"/>
    <col min="37" max="37" width="14.08984375" customWidth="1"/>
    <col min="38" max="38" width="14.6328125" customWidth="1"/>
    <col min="39" max="39" width="16.08984375" customWidth="1"/>
    <col min="40" max="41" width="12.81640625" bestFit="1" customWidth="1"/>
  </cols>
  <sheetData>
    <row r="1" spans="2:41" x14ac:dyDescent="0.25">
      <c r="W1" s="10"/>
      <c r="X1" s="60"/>
    </row>
    <row r="2" spans="2:41" ht="24.6" x14ac:dyDescent="0.4">
      <c r="B2" s="44" t="s">
        <v>34</v>
      </c>
      <c r="I2" s="10"/>
      <c r="N2" s="10"/>
      <c r="O2" s="62"/>
      <c r="R2" s="11">
        <f>R5-[1]julio!$E$13</f>
        <v>0</v>
      </c>
      <c r="S2" s="11">
        <f>+S5-[1]julio!$E$17</f>
        <v>0</v>
      </c>
      <c r="T2" s="11">
        <f>T5-[1]julio!$E$19</f>
        <v>0</v>
      </c>
      <c r="U2" s="11"/>
      <c r="V2" s="11"/>
      <c r="W2" s="61"/>
      <c r="AC2" s="59"/>
      <c r="AI2" s="61"/>
    </row>
    <row r="3" spans="2:41" ht="15.6" x14ac:dyDescent="0.3">
      <c r="B3" s="15"/>
      <c r="C3" s="41" t="s">
        <v>10</v>
      </c>
      <c r="D3" s="30"/>
      <c r="E3" s="30"/>
      <c r="F3" s="30"/>
      <c r="G3" s="30"/>
      <c r="H3" s="30"/>
      <c r="I3" s="30"/>
      <c r="J3" s="41" t="s">
        <v>24</v>
      </c>
      <c r="K3" s="30"/>
      <c r="L3" s="30"/>
      <c r="M3" s="30"/>
      <c r="N3" s="31"/>
      <c r="O3" s="57" t="s">
        <v>37</v>
      </c>
      <c r="P3" s="58"/>
      <c r="Q3" s="19"/>
      <c r="R3" s="5" t="s">
        <v>26</v>
      </c>
      <c r="S3" s="5"/>
      <c r="T3" s="5"/>
      <c r="U3" s="5"/>
      <c r="V3" s="5"/>
      <c r="W3" s="12"/>
      <c r="X3" s="5" t="s">
        <v>29</v>
      </c>
      <c r="Y3" s="5"/>
      <c r="Z3" s="5"/>
      <c r="AA3" s="5"/>
      <c r="AB3" s="5"/>
      <c r="AC3" s="12"/>
      <c r="AD3" s="5" t="s">
        <v>30</v>
      </c>
      <c r="AE3" s="5"/>
      <c r="AF3" s="5"/>
      <c r="AG3" s="5"/>
      <c r="AH3" s="5"/>
      <c r="AI3" s="12"/>
      <c r="AJ3" s="24" t="s">
        <v>33</v>
      </c>
      <c r="AK3" s="24"/>
      <c r="AL3" s="24"/>
      <c r="AM3" s="24"/>
      <c r="AN3" s="24"/>
      <c r="AO3" s="24"/>
    </row>
    <row r="4" spans="2:41" ht="31.2" thickBot="1" x14ac:dyDescent="0.35">
      <c r="B4" s="16" t="s">
        <v>25</v>
      </c>
      <c r="C4" s="32" t="s">
        <v>11</v>
      </c>
      <c r="D4" s="26" t="s">
        <v>31</v>
      </c>
      <c r="E4" s="26" t="s">
        <v>32</v>
      </c>
      <c r="F4" s="33" t="s">
        <v>12</v>
      </c>
      <c r="G4" s="34" t="s">
        <v>13</v>
      </c>
      <c r="H4" s="34" t="s">
        <v>14</v>
      </c>
      <c r="I4" s="42" t="s">
        <v>36</v>
      </c>
      <c r="J4" s="32" t="s">
        <v>11</v>
      </c>
      <c r="K4" s="34" t="s">
        <v>12</v>
      </c>
      <c r="L4" s="34" t="s">
        <v>13</v>
      </c>
      <c r="M4" s="34" t="s">
        <v>14</v>
      </c>
      <c r="N4" s="35" t="s">
        <v>36</v>
      </c>
      <c r="O4" s="53" t="s">
        <v>38</v>
      </c>
      <c r="P4" s="55" t="s">
        <v>36</v>
      </c>
      <c r="Q4" s="20" t="s">
        <v>27</v>
      </c>
      <c r="R4" s="7" t="s">
        <v>11</v>
      </c>
      <c r="S4" s="22" t="s">
        <v>31</v>
      </c>
      <c r="T4" s="22" t="s">
        <v>32</v>
      </c>
      <c r="U4" s="7" t="s">
        <v>12</v>
      </c>
      <c r="V4" s="7" t="s">
        <v>13</v>
      </c>
      <c r="W4" s="13" t="s">
        <v>28</v>
      </c>
      <c r="X4" s="7" t="s">
        <v>11</v>
      </c>
      <c r="Y4" s="22" t="s">
        <v>31</v>
      </c>
      <c r="Z4" s="22" t="s">
        <v>32</v>
      </c>
      <c r="AA4" s="7" t="s">
        <v>12</v>
      </c>
      <c r="AB4" s="7" t="s">
        <v>13</v>
      </c>
      <c r="AC4" s="13" t="s">
        <v>28</v>
      </c>
      <c r="AD4" s="7" t="s">
        <v>11</v>
      </c>
      <c r="AE4" s="22" t="s">
        <v>31</v>
      </c>
      <c r="AF4" s="22" t="s">
        <v>32</v>
      </c>
      <c r="AG4" s="7" t="s">
        <v>12</v>
      </c>
      <c r="AH4" s="7" t="s">
        <v>13</v>
      </c>
      <c r="AI4" s="13" t="s">
        <v>28</v>
      </c>
      <c r="AJ4" s="25" t="s">
        <v>11</v>
      </c>
      <c r="AK4" s="26" t="s">
        <v>31</v>
      </c>
      <c r="AL4" s="26" t="s">
        <v>32</v>
      </c>
      <c r="AM4" s="25" t="s">
        <v>12</v>
      </c>
      <c r="AN4" s="25" t="s">
        <v>13</v>
      </c>
      <c r="AO4" s="25" t="s">
        <v>28</v>
      </c>
    </row>
    <row r="5" spans="2:41" x14ac:dyDescent="0.25">
      <c r="B5" s="17">
        <v>39995</v>
      </c>
      <c r="C5" s="36">
        <f>(Database!L16-Database!S16)*'Technical Paramenter'!$C$5</f>
        <v>653306407.28999996</v>
      </c>
      <c r="D5" s="37">
        <f>(Database!L16+Database!M16-Database!R16-Database!S16-'12 months Losses'!C5)*'Technical Paramenter'!$C$7</f>
        <v>164148446.0871</v>
      </c>
      <c r="E5" s="37">
        <f>((Database!L16+Database!M16-Database!R16-Database!S16-'12 months Losses'!C5)-(Database!L16+Database!M16-Database!R16-Database!S16-'12 months Losses'!C5)*'Technical Paramenter'!$C$7)*'Technical Paramenter'!$C$6</f>
        <v>734531466.55055499</v>
      </c>
      <c r="F5" s="38">
        <f>SUM(D5:E5)</f>
        <v>898679912.63765502</v>
      </c>
      <c r="G5" s="39">
        <f>(Database!L16+Database!M16-Database!O16-Database!Q16-Database!R16-Database!S16-C5-F5)*'Technical Paramenter'!$C$8</f>
        <v>216771982.61506134</v>
      </c>
      <c r="H5" s="39">
        <f>+C5+F5+G5</f>
        <v>1768758302.5427163</v>
      </c>
      <c r="I5" s="51">
        <f>+H5/(Database!L16+Database!M16)*100</f>
        <v>8.1216516599089328</v>
      </c>
      <c r="J5" s="36">
        <f>+AJ5-C5</f>
        <v>451548853.44771075</v>
      </c>
      <c r="K5" s="39">
        <f>+AM5-F5</f>
        <v>675751136.11943936</v>
      </c>
      <c r="L5" s="39">
        <f>+AN5-G5</f>
        <v>303951945.89013427</v>
      </c>
      <c r="M5" s="39">
        <f>SUM(J5:L5)</f>
        <v>1431251935.4572845</v>
      </c>
      <c r="N5" s="52">
        <f>+M5/(Database!L16+Database!M16)*100</f>
        <v>6.5719152473483868</v>
      </c>
      <c r="O5" s="56">
        <f>H5+M5</f>
        <v>3200010238.000001</v>
      </c>
      <c r="P5" s="54">
        <f>+O5/Database!L16*100</f>
        <v>14.693566907257322</v>
      </c>
      <c r="Q5" s="21">
        <f>Database!L16+Database!M16-Database!N16-Database!O16-Database!P16-Database!Q16-Database!R16-Database!S16-'12 months Losses'!H5</f>
        <v>1431251935.4572837</v>
      </c>
      <c r="R5" s="3">
        <f>($C5+(Q5*'Technical Paramenter'!$D$5))</f>
        <v>1103435140.9913158</v>
      </c>
      <c r="S5" s="23">
        <f>(Database!$L16+Database!M16-Database!$S16-Database!$R16-R5)*'Technical Paramenter'!$D$7</f>
        <v>159647158.75008684</v>
      </c>
      <c r="T5" s="23">
        <f>+Q5*'Technical Paramenter'!$D$6+'12 months Losses'!E5</f>
        <v>1412658633.5702162</v>
      </c>
      <c r="U5" s="3">
        <f>+S5+T5</f>
        <v>1572305792.320303</v>
      </c>
      <c r="V5" s="3">
        <f>+Q5*'Technical Paramenter'!$D$8+'12 months Losses'!G5</f>
        <v>519768017.35136831</v>
      </c>
      <c r="W5" s="14">
        <f>Database!L16+Database!M16-Database!R16-Database!O16-Database!Q16-Database!S16-'12 months Losses'!R5-'12 months Losses'!U5-'12 months Losses'!V5-Database!N16-Database!P16</f>
        <v>4501287.3370132446</v>
      </c>
      <c r="X5" s="3">
        <f>(R5+(W5*'Technical Paramenter'!$D$5))</f>
        <v>1104850795.8588066</v>
      </c>
      <c r="Y5" s="23">
        <f>(Database!$L16+Database!M16-Database!$S16-Database!$R16-X5)*'Technical Paramenter'!$D$7</f>
        <v>159633002.20141193</v>
      </c>
      <c r="Z5" s="23">
        <f>+W5*'Technical Paramenter'!$D$6+'12 months Losses'!T5</f>
        <v>1414791343.510493</v>
      </c>
      <c r="AA5" s="3">
        <f>+Y5+Z5</f>
        <v>1574424345.711905</v>
      </c>
      <c r="AB5" s="3">
        <f>+W5*'Technical Paramenter'!$D$8+'12 months Losses'!V5</f>
        <v>520720939.88061398</v>
      </c>
      <c r="AC5" s="14">
        <f>Database!L16+Database!M16-Database!S16-X5-Database!R16-AA5-Database!Q16-Database!O16-AB5-Database!N16-Database!P16</f>
        <v>14156.548675537109</v>
      </c>
      <c r="AD5" s="3">
        <f>(X5+(AC5*'Technical Paramenter'!$D$5))</f>
        <v>1104855248.093365</v>
      </c>
      <c r="AE5" s="23">
        <f>(Database!$L16+Database!M16-Database!$S16-Database!$R16-AD5)*'Technical Paramenter'!$D$7</f>
        <v>159632957.67906636</v>
      </c>
      <c r="AF5" s="23">
        <f>+AC5*'Technical Paramenter'!$D$6+'12 months Losses'!Z5</f>
        <v>1414798050.8832555</v>
      </c>
      <c r="AG5" s="3">
        <f>+AE5+AF5</f>
        <v>1574431008.5623219</v>
      </c>
      <c r="AH5" s="3">
        <f>+AC5*'Technical Paramenter'!$D$8+'12 months Losses'!AB5</f>
        <v>520723936.82196862</v>
      </c>
      <c r="AI5" s="14">
        <f>Database!$L16+Database!M16-Database!$S16-'12 months Losses'!AD5-Database!$R16-Database!$O16-Database!$Q16-'12 months Losses'!AG5-'12 months Losses'!AH5-Database!$N16-Database!$P16</f>
        <v>44.522344589233398</v>
      </c>
      <c r="AJ5" s="27">
        <f>(AD5+(AI5*'Technical Paramenter'!$E$5))</f>
        <v>1104855260.7377107</v>
      </c>
      <c r="AK5" s="27">
        <f>+AI5*'Technical Paramenter'!$D$6+'12 months Losses'!AE5</f>
        <v>159632978.77375323</v>
      </c>
      <c r="AL5" s="27">
        <f>+AI5*'Technical Paramenter'!$E$6+'12 months Losses'!AF5</f>
        <v>1414798069.9833412</v>
      </c>
      <c r="AM5" s="27">
        <f>+AK5+AL5</f>
        <v>1574431048.7570944</v>
      </c>
      <c r="AN5" s="27">
        <f>Database!$L16-Database!$S16-'12 months Losses'!AJ5-Database!$R16-Database!$O16-Database!$Q16-'12 months Losses'!AM5-((Database!N16+Database!P16))</f>
        <v>520723928.50519562</v>
      </c>
      <c r="AO5" s="28">
        <f>Database!$L16-Database!$S16-'12 months Losses'!AJ5-Database!$R16-Database!$O16-Database!$Q16-'12 months Losses'!AM5-'12 months Losses'!AN5-Database!$N16-Database!$P16</f>
        <v>0</v>
      </c>
    </row>
    <row r="6" spans="2:41" x14ac:dyDescent="0.25">
      <c r="B6" s="17">
        <v>40026</v>
      </c>
      <c r="C6" s="36">
        <f>(Database!L17-Database!S17)*'Technical Paramenter'!$C$5</f>
        <v>652857155.61000001</v>
      </c>
      <c r="D6" s="37">
        <f>(Database!L17+Database!M17-Database!R17-Database!S17-'12 months Losses'!C6)*'Technical Paramenter'!$C$7</f>
        <v>164320947.4339</v>
      </c>
      <c r="E6" s="37">
        <f>((Database!L17+Database!M17-Database!R17-Database!S17-'12 months Losses'!C6)-(Database!L17+Database!M17-Database!R17-Database!S17-'12 months Losses'!C6)*'Technical Paramenter'!$C$7)*'Technical Paramenter'!$C$6</f>
        <v>735303375.57721555</v>
      </c>
      <c r="F6" s="38">
        <f t="shared" ref="F6:F28" si="0">SUM(D6:E6)</f>
        <v>899624323.01111555</v>
      </c>
      <c r="G6" s="39">
        <f>(Database!L17-Database!O17-Database!Q17-Database!R17-Database!S17+Database!M17-C6-F6)*'Technical Paramenter'!$C$8</f>
        <v>217474403.76605344</v>
      </c>
      <c r="H6" s="39">
        <f t="shared" ref="H6:H69" si="1">+C6+F6+G6</f>
        <v>1769955882.3871691</v>
      </c>
      <c r="I6" s="51">
        <f>+H6/(Database!L17+Database!M17)*100</f>
        <v>8.1327328624605872</v>
      </c>
      <c r="J6" s="36">
        <f t="shared" ref="J6:J69" si="2">+AJ6-C6</f>
        <v>453960213.86818826</v>
      </c>
      <c r="K6" s="39">
        <f>+AM6-F6</f>
        <v>679359781.18915868</v>
      </c>
      <c r="L6" s="39">
        <f>+AN6-G6</f>
        <v>305575109.55548549</v>
      </c>
      <c r="M6" s="39">
        <f t="shared" ref="M6:M28" si="3">SUM(J6:L6)</f>
        <v>1438895104.6128323</v>
      </c>
      <c r="N6" s="52">
        <f>+M6/(Database!L17+Database!M17)*100</f>
        <v>6.6115486941604216</v>
      </c>
      <c r="O6" s="56">
        <f t="shared" ref="O6:O69" si="4">H6+M6</f>
        <v>3208850987.0000014</v>
      </c>
      <c r="P6" s="54">
        <f>+O6/Database!L17*100</f>
        <v>14.744281556621008</v>
      </c>
      <c r="Q6" s="21">
        <f>Database!L17+Database!M17-Database!N17-Database!O17-Database!P17-Database!Q17-Database!R17-Database!S17-'12 months Losses'!H6</f>
        <v>1438895104.6128309</v>
      </c>
      <c r="R6" s="3">
        <f>($C6+(Q6*'Technical Paramenter'!$D$5))</f>
        <v>1105389666.0107353</v>
      </c>
      <c r="S6" s="23">
        <f>(Database!$L17+Database!M17-Database!$S17-Database!$R17-R6)*'Technical Paramenter'!$D$7</f>
        <v>159795622.32989267</v>
      </c>
      <c r="T6" s="23">
        <f>+Q6*'Technical Paramenter'!$D$6+'12 months Losses'!E6</f>
        <v>1417051876.1427748</v>
      </c>
      <c r="U6" s="3">
        <f t="shared" ref="U6:U28" si="5">+S6+T6</f>
        <v>1576847498.4726675</v>
      </c>
      <c r="V6" s="3">
        <f>+Q6*'Technical Paramenter'!$D$8+'12 months Losses'!G6</f>
        <v>522088497.41258973</v>
      </c>
      <c r="W6" s="14">
        <f>Database!L17+Database!M17-Database!R17-Database!O17-Database!Q17-Database!S17-'12 months Losses'!R6-'12 months Losses'!U6-'12 months Losses'!V6-Database!N17-Database!P17</f>
        <v>4525325.1040077209</v>
      </c>
      <c r="X6" s="3">
        <f>(R6+(W6*'Technical Paramenter'!$D$5))</f>
        <v>1106812880.7559457</v>
      </c>
      <c r="Y6" s="23">
        <f>(Database!$L17+Database!M17-Database!$S17-Database!$R17-X6)*'Technical Paramenter'!$D$7</f>
        <v>159781390.18244055</v>
      </c>
      <c r="Z6" s="23">
        <f>+W6*'Technical Paramenter'!$D$6+'12 months Losses'!T6</f>
        <v>1419195975.1770537</v>
      </c>
      <c r="AA6" s="3">
        <f t="shared" ref="AA6:AA28" si="6">+Y6+Z6</f>
        <v>1578977365.3594942</v>
      </c>
      <c r="AB6" s="3">
        <f>+W6*'Technical Paramenter'!$D$8+'12 months Losses'!V6</f>
        <v>523046508.73710817</v>
      </c>
      <c r="AC6" s="14">
        <f>Database!L17+Database!M17-Database!S17-X6-Database!R17-AA6-Database!Q17-Database!O17-AB6-Database!N17-Database!P17</f>
        <v>14232.147451400757</v>
      </c>
      <c r="AD6" s="3">
        <f>(X6+(AC6*'Technical Paramenter'!$D$5))</f>
        <v>1106817356.766319</v>
      </c>
      <c r="AE6" s="23">
        <f>(Database!$L17+Database!M17-Database!$S17-Database!$R17-AD6)*'Technical Paramenter'!$D$7</f>
        <v>159781345.42233682</v>
      </c>
      <c r="AF6" s="23">
        <f>+AC6*'Technical Paramenter'!$D$6+'12 months Losses'!Z6</f>
        <v>1419202718.3685162</v>
      </c>
      <c r="AG6" s="3">
        <f t="shared" ref="AG6:AG28" si="7">+AE6+AF6</f>
        <v>1578984063.790853</v>
      </c>
      <c r="AH6" s="3">
        <f>+AC6*'Technical Paramenter'!$D$8+'12 months Losses'!AB6</f>
        <v>523049521.68272364</v>
      </c>
      <c r="AI6" s="14">
        <f>Database!$L17+Database!M17-Database!$S17-'12 months Losses'!AD6-Database!$R17-Database!$O17-Database!$Q17-'12 months Losses'!AG6-'12 months Losses'!AH6-Database!$N17-Database!$P17</f>
        <v>44.760103225708008</v>
      </c>
      <c r="AJ6" s="27">
        <f>(AD6+(AI6*'Technical Paramenter'!$E$5))</f>
        <v>1106817369.4781883</v>
      </c>
      <c r="AK6" s="27">
        <f>+AI6*'Technical Paramenter'!$D$6+'12 months Losses'!AE6</f>
        <v>159781366.62967372</v>
      </c>
      <c r="AL6" s="27">
        <f>+AI6*'Technical Paramenter'!$E$6+'12 months Losses'!AF6</f>
        <v>1419202737.5706005</v>
      </c>
      <c r="AM6" s="27">
        <f t="shared" ref="AM6:AM28" si="8">+AK6+AL6</f>
        <v>1578984104.2002742</v>
      </c>
      <c r="AN6" s="29">
        <f>Database!$L17-Database!$S17-'12 months Losses'!AJ6-Database!$R17-Database!$O17-Database!$Q17-'12 months Losses'!AM6-((Database!N17+Database!P17))</f>
        <v>523049513.32153893</v>
      </c>
      <c r="AO6" s="29">
        <f>Database!$L17-Database!$S17-'12 months Losses'!AJ6-Database!$R17-Database!$O17-Database!$Q17-'12 months Losses'!AM6-'12 months Losses'!AN6-Database!$N17-Database!$P17</f>
        <v>0</v>
      </c>
    </row>
    <row r="7" spans="2:41" x14ac:dyDescent="0.25">
      <c r="B7" s="17">
        <v>40057</v>
      </c>
      <c r="C7" s="36">
        <f>(Database!L18-Database!S18)*'Technical Paramenter'!$C$5</f>
        <v>654553442.34000003</v>
      </c>
      <c r="D7" s="37">
        <f>(Database!L18+Database!M18-Database!R18-Database!S18-'12 months Losses'!C7)*'Technical Paramenter'!$C$7</f>
        <v>165010475.4066</v>
      </c>
      <c r="E7" s="37">
        <f>((Database!L18+Database!M18-Database!R18-Database!S18-'12 months Losses'!C7)-(Database!L18+Database!M18-Database!R18-Database!S18-'12 months Losses'!C7)*'Technical Paramenter'!$C$7)*'Technical Paramenter'!$C$6</f>
        <v>738388875.34945357</v>
      </c>
      <c r="F7" s="38">
        <f t="shared" si="0"/>
        <v>903399350.75605357</v>
      </c>
      <c r="G7" s="39">
        <f>(Database!L18-Database!O18-Database!Q18-Database!R18-Database!S18+Database!M18-C7-F7)*'Technical Paramenter'!$C$8</f>
        <v>218872089.0850597</v>
      </c>
      <c r="H7" s="39">
        <f t="shared" si="1"/>
        <v>1776824882.1811132</v>
      </c>
      <c r="I7" s="51">
        <f>+H7/(Database!L18+Database!M18)*100</f>
        <v>8.1431386678589845</v>
      </c>
      <c r="J7" s="36">
        <f t="shared" si="2"/>
        <v>462153728.9791559</v>
      </c>
      <c r="K7" s="39">
        <f>+AM7-F7</f>
        <v>691621526.74065959</v>
      </c>
      <c r="L7" s="39">
        <f>+AN7-G7</f>
        <v>311090426.09907001</v>
      </c>
      <c r="M7" s="39">
        <f t="shared" si="3"/>
        <v>1464865681.8188856</v>
      </c>
      <c r="N7" s="52">
        <f>+M7/(Database!L18+Database!M18)*100</f>
        <v>6.7134383902797525</v>
      </c>
      <c r="O7" s="56">
        <f t="shared" si="4"/>
        <v>3241690563.999999</v>
      </c>
      <c r="P7" s="54">
        <f>+O7/Database!L18*100</f>
        <v>14.856577058138736</v>
      </c>
      <c r="Q7" s="21">
        <f>Database!L18+Database!M18-Database!N18-Database!O18-Database!P18-Database!Q18-Database!R18-Database!S18-'12 months Losses'!H7</f>
        <v>1464865681.8188868</v>
      </c>
      <c r="R7" s="3">
        <f>($C7+(Q7*'Technical Paramenter'!$D$5))</f>
        <v>1115253699.2720399</v>
      </c>
      <c r="S7" s="23">
        <f>(Database!$L18+Database!M18-Database!$S18-Database!$R18-R7)*'Technical Paramenter'!$D$7</f>
        <v>160403472.83727962</v>
      </c>
      <c r="T7" s="23">
        <f>+Q7*'Technical Paramenter'!$D$6+'12 months Losses'!E7</f>
        <v>1432442235.3952422</v>
      </c>
      <c r="U7" s="3">
        <f t="shared" si="5"/>
        <v>1592845708.2325218</v>
      </c>
      <c r="V7" s="3">
        <f>+Q7*'Technical Paramenter'!$D$8+'12 months Losses'!G7</f>
        <v>528984153.92611802</v>
      </c>
      <c r="W7" s="14">
        <f>Database!L18+Database!M18-Database!R18-Database!O18-Database!Q18-Database!S18-'12 months Losses'!R7-'12 months Losses'!U7-'12 months Losses'!V7-Database!N18-Database!P18</f>
        <v>4607002.5693206787</v>
      </c>
      <c r="X7" s="3">
        <f>(R7+(W7*'Technical Paramenter'!$D$5))</f>
        <v>1116702601.5800912</v>
      </c>
      <c r="Y7" s="23">
        <f>(Database!$L18+Database!M18-Database!$S18-Database!$R18-X7)*'Technical Paramenter'!$D$7</f>
        <v>160388983.81419909</v>
      </c>
      <c r="Z7" s="23">
        <f>+W7*'Technical Paramenter'!$D$6+'12 months Losses'!T7</f>
        <v>1434625033.2125864</v>
      </c>
      <c r="AA7" s="3">
        <f t="shared" si="6"/>
        <v>1595014017.0267854</v>
      </c>
      <c r="AB7" s="3">
        <f>+W7*'Technical Paramenter'!$D$8+'12 months Losses'!V7</f>
        <v>529959456.37004322</v>
      </c>
      <c r="AC7" s="14">
        <f>Database!L18+Database!M18-Database!S18-X7-Database!R18-AA7-Database!Q18-Database!O18-AB7-Database!N18-Database!P18</f>
        <v>14489.023082733154</v>
      </c>
      <c r="AD7" s="3">
        <f>(X7+(AC7*'Technical Paramenter'!$D$5))</f>
        <v>1116707158.3778508</v>
      </c>
      <c r="AE7" s="23">
        <f>(Database!$L18+Database!M18-Database!$S18-Database!$R18-AD7)*'Technical Paramenter'!$D$7</f>
        <v>160388938.24622148</v>
      </c>
      <c r="AF7" s="23">
        <f>+AC7*'Technical Paramenter'!$D$6+'12 months Losses'!Z7</f>
        <v>1434631898.1117229</v>
      </c>
      <c r="AG7" s="3">
        <f t="shared" si="7"/>
        <v>1595020836.3579445</v>
      </c>
      <c r="AH7" s="3">
        <f>+AC7*'Technical Paramenter'!$D$8+'12 months Losses'!AB7</f>
        <v>529962523.69622982</v>
      </c>
      <c r="AI7" s="14">
        <f>Database!$L18+Database!M18-Database!$S18-'12 months Losses'!AD7-Database!$R18-Database!$O18-Database!$Q18-'12 months Losses'!AG7-'12 months Losses'!AH7-Database!$N18-Database!$P18</f>
        <v>45.567975997924805</v>
      </c>
      <c r="AJ7" s="27">
        <f>(AD7+(AI7*'Technical Paramenter'!$E$5))</f>
        <v>1116707171.3191559</v>
      </c>
      <c r="AK7" s="27">
        <f>+AI7*'Technical Paramenter'!$D$6+'12 months Losses'!AE7</f>
        <v>160388959.83632851</v>
      </c>
      <c r="AL7" s="27">
        <f>+AI7*'Technical Paramenter'!$E$6+'12 months Losses'!AF7</f>
        <v>1434631917.6603847</v>
      </c>
      <c r="AM7" s="27">
        <f t="shared" si="8"/>
        <v>1595020877.4967132</v>
      </c>
      <c r="AN7" s="29">
        <f>Database!$L18-Database!$S18-'12 months Losses'!AJ7-Database!$R18-Database!$O18-Database!$Q18-'12 months Losses'!AM7-((Database!N18+Database!P18))</f>
        <v>529962515.18412971</v>
      </c>
      <c r="AO7" s="29">
        <f>Database!$L18-Database!$S18-'12 months Losses'!AJ7-Database!$R18-Database!$O18-Database!$Q18-'12 months Losses'!AM7-'12 months Losses'!AN7-Database!$N18-Database!$P18</f>
        <v>0</v>
      </c>
    </row>
    <row r="8" spans="2:41" x14ac:dyDescent="0.25">
      <c r="B8" s="17">
        <v>40087</v>
      </c>
      <c r="C8" s="36">
        <f>(Database!L19-Database!S19)*'Technical Paramenter'!$C$5</f>
        <v>656241222.60000002</v>
      </c>
      <c r="D8" s="37">
        <f>(Database!L19+Database!M19-Database!R19-Database!S19-'12 months Losses'!C8)*'Technical Paramenter'!$C$7</f>
        <v>165890033.90400001</v>
      </c>
      <c r="E8" s="37">
        <f>((Database!L19+Database!M19-Database!R19-Database!S19-'12 months Losses'!C8)-(Database!L19+Database!M19-Database!R19-Database!S19-'12 months Losses'!C8)*'Technical Paramenter'!$C$7)*'Technical Paramenter'!$C$6</f>
        <v>742324723.71361911</v>
      </c>
      <c r="F8" s="38">
        <f t="shared" si="0"/>
        <v>908214757.61761916</v>
      </c>
      <c r="G8" s="39">
        <f>(Database!L19-Database!O19-Database!Q19-Database!R19-Database!S19+Database!M19-C8-F8)*'Technical Paramenter'!$C$8</f>
        <v>220644288.5520041</v>
      </c>
      <c r="H8" s="39">
        <f t="shared" si="1"/>
        <v>1785100268.7696233</v>
      </c>
      <c r="I8" s="51">
        <f>+H8/(Database!L19+Database!M19)*100</f>
        <v>8.1600205068695413</v>
      </c>
      <c r="J8" s="36">
        <f t="shared" si="2"/>
        <v>478155592.73003423</v>
      </c>
      <c r="K8" s="39">
        <f>+AM8-F8</f>
        <v>715568609.15958679</v>
      </c>
      <c r="L8" s="39">
        <f>+AN8-G8</f>
        <v>321861791.34075713</v>
      </c>
      <c r="M8" s="39">
        <f t="shared" si="3"/>
        <v>1515585993.2303782</v>
      </c>
      <c r="N8" s="52">
        <f>+M8/(Database!L19+Database!M19)*100</f>
        <v>6.9280213560262389</v>
      </c>
      <c r="O8" s="56">
        <f t="shared" si="4"/>
        <v>3300686262.0000014</v>
      </c>
      <c r="P8" s="54">
        <f>+O8/Database!L19*100</f>
        <v>15.088041862895778</v>
      </c>
      <c r="Q8" s="21">
        <f>Database!L19+Database!M19-Database!N19-Database!O19-Database!P19-Database!Q19-Database!R19-Database!S19-'12 months Losses'!H8</f>
        <v>1515585993.2303767</v>
      </c>
      <c r="R8" s="3">
        <f>($C8+(Q8*'Technical Paramenter'!$D$5))</f>
        <v>1132893017.4709535</v>
      </c>
      <c r="S8" s="23">
        <f>(Database!$L19+Database!M19-Database!$S19-Database!$R19-R8)*'Technical Paramenter'!$D$7</f>
        <v>161123515.95529047</v>
      </c>
      <c r="T8" s="23">
        <f>+Q8*'Technical Paramenter'!$D$6+'12 months Losses'!E8</f>
        <v>1460409367.3061717</v>
      </c>
      <c r="U8" s="3">
        <f t="shared" si="5"/>
        <v>1621532883.2614622</v>
      </c>
      <c r="V8" s="3">
        <f>+Q8*'Technical Paramenter'!$D$8+'12 months Losses'!G8</f>
        <v>541493843.31887484</v>
      </c>
      <c r="W8" s="14">
        <f>Database!L19+Database!M19-Database!R19-Database!O19-Database!Q19-Database!S19-'12 months Losses'!R8-'12 months Losses'!U8-'12 months Losses'!V8-Database!N19-Database!P19</f>
        <v>4766517.9487113953</v>
      </c>
      <c r="X8" s="3">
        <f>(R8+(W8*'Technical Paramenter'!$D$5))</f>
        <v>1134392087.3658233</v>
      </c>
      <c r="Y8" s="23">
        <f>(Database!$L19+Database!M19-Database!$S19-Database!$R19-X8)*'Technical Paramenter'!$D$7</f>
        <v>161108525.25634176</v>
      </c>
      <c r="Z8" s="23">
        <f>+W8*'Technical Paramenter'!$D$6+'12 months Losses'!T8</f>
        <v>1462667743.5102711</v>
      </c>
      <c r="AA8" s="3">
        <f t="shared" si="6"/>
        <v>1623776268.7666128</v>
      </c>
      <c r="AB8" s="3">
        <f>+W8*'Technical Paramenter'!$D$8+'12 months Losses'!V8</f>
        <v>542502915.16861701</v>
      </c>
      <c r="AC8" s="14">
        <f>Database!L19+Database!M19-Database!S19-X8-Database!R19-AA8-Database!Q19-Database!O19-AB8-Database!N19-Database!P19</f>
        <v>14990.698947906494</v>
      </c>
      <c r="AD8" s="3">
        <f>(X8+(AC8*'Technical Paramenter'!$D$5))</f>
        <v>1134396801.9406424</v>
      </c>
      <c r="AE8" s="23">
        <f>(Database!$L19+Database!M19-Database!$S19-Database!$R19-AD8)*'Technical Paramenter'!$D$7</f>
        <v>161108478.11059356</v>
      </c>
      <c r="AF8" s="23">
        <f>+AC8*'Technical Paramenter'!$D$6+'12 months Losses'!Z8</f>
        <v>1462674846.1034327</v>
      </c>
      <c r="AG8" s="3">
        <f t="shared" si="7"/>
        <v>1623783324.2140262</v>
      </c>
      <c r="AH8" s="3">
        <f>+AC8*'Technical Paramenter'!$D$8+'12 months Losses'!AB8</f>
        <v>542506088.69958425</v>
      </c>
      <c r="AI8" s="14">
        <f>Database!$L19+Database!M19-Database!$S19-'12 months Losses'!AD8-Database!$R19-Database!$O19-Database!$Q19-'12 months Losses'!AG8-'12 months Losses'!AH8-Database!$N19-Database!$P19</f>
        <v>47.145746231079102</v>
      </c>
      <c r="AJ8" s="27">
        <f>(AD8+(AI8*'Technical Paramenter'!$E$5))</f>
        <v>1134396815.3300343</v>
      </c>
      <c r="AK8" s="27">
        <f>+AI8*'Technical Paramenter'!$D$6+'12 months Losses'!AE8</f>
        <v>161108500.44824812</v>
      </c>
      <c r="AL8" s="27">
        <f>+AI8*'Technical Paramenter'!$E$6+'12 months Losses'!AF8</f>
        <v>1462674866.3289578</v>
      </c>
      <c r="AM8" s="27">
        <f t="shared" si="8"/>
        <v>1623783366.7772059</v>
      </c>
      <c r="AN8" s="29">
        <f>Database!$L19-Database!$S19-'12 months Losses'!AJ8-Database!$R19-Database!$O19-Database!$Q19-'12 months Losses'!AM8-((Database!N19+Database!P19))</f>
        <v>542506079.89276123</v>
      </c>
      <c r="AO8" s="29">
        <f>Database!$L19-Database!$S19-'12 months Losses'!AJ8-Database!$R19-Database!$O19-Database!$Q19-'12 months Losses'!AM8-'12 months Losses'!AN8-Database!$N19-Database!$P19</f>
        <v>0</v>
      </c>
    </row>
    <row r="9" spans="2:41" x14ac:dyDescent="0.25">
      <c r="B9" s="17">
        <v>40118</v>
      </c>
      <c r="C9" s="36">
        <f>(Database!L20-Database!S20)*'Technical Paramenter'!$C$5</f>
        <v>657361238.78999996</v>
      </c>
      <c r="D9" s="37">
        <f>(Database!L20+Database!M20-Database!R20-Database!S20-'12 months Losses'!C9)*'Technical Paramenter'!$C$7</f>
        <v>166352755.53209999</v>
      </c>
      <c r="E9" s="37">
        <f>((Database!L20+Database!M20-Database!R20-Database!S20-'12 months Losses'!C9)-(Database!L20+Database!M20-Database!R20-Database!S20-'12 months Losses'!C9)*'Technical Paramenter'!$C$7)*'Technical Paramenter'!$C$6</f>
        <v>744395310.45504093</v>
      </c>
      <c r="F9" s="38">
        <f t="shared" si="0"/>
        <v>910748065.98714089</v>
      </c>
      <c r="G9" s="39">
        <f>(Database!L20-Database!O20-Database!Q20-Database!R20-Database!S20+Database!M20-C9-F9)*'Technical Paramenter'!$C$8</f>
        <v>221169484.29870173</v>
      </c>
      <c r="H9" s="39">
        <f t="shared" si="1"/>
        <v>1789278789.0758426</v>
      </c>
      <c r="I9" s="51">
        <f>+H9/(Database!L20+Database!M20)*100</f>
        <v>8.1651858465429683</v>
      </c>
      <c r="J9" s="36">
        <f t="shared" si="2"/>
        <v>463413136.10377216</v>
      </c>
      <c r="K9" s="39">
        <f>+AM9-F9</f>
        <v>693506252.58770633</v>
      </c>
      <c r="L9" s="39">
        <f>+AN9-G9</f>
        <v>311938173.23267794</v>
      </c>
      <c r="M9" s="39">
        <f t="shared" si="3"/>
        <v>1468857561.9241564</v>
      </c>
      <c r="N9" s="52">
        <f>+M9/(Database!L20+Database!M20)*100</f>
        <v>6.7029772265982874</v>
      </c>
      <c r="O9" s="56">
        <f t="shared" si="4"/>
        <v>3258136350.999999</v>
      </c>
      <c r="P9" s="54">
        <f>+O9/Database!L20*100</f>
        <v>14.868163073141258</v>
      </c>
      <c r="Q9" s="21">
        <f>Database!L20+Database!M20-Database!N20-Database!O20-Database!P20-Database!Q20-Database!R20-Database!S20-'12 months Losses'!H9</f>
        <v>1468857561.9241574</v>
      </c>
      <c r="R9" s="3">
        <f>($C9+(Q9*'Technical Paramenter'!$D$5))</f>
        <v>1119316942.0151474</v>
      </c>
      <c r="S9" s="23">
        <f>(Database!$L20+Database!M20-Database!$S20-Database!$R20-R9)*'Technical Paramenter'!$D$7</f>
        <v>161733198.49984851</v>
      </c>
      <c r="T9" s="23">
        <f>+Q9*'Technical Paramenter'!$D$6+'12 months Losses'!E9</f>
        <v>1440340023.2947068</v>
      </c>
      <c r="U9" s="3">
        <f t="shared" si="5"/>
        <v>1602073221.7945554</v>
      </c>
      <c r="V9" s="3">
        <f>+Q9*'Technical Paramenter'!$D$8+'12 months Losses'!G9</f>
        <v>532126630.15804589</v>
      </c>
      <c r="W9" s="14">
        <f>Database!L20+Database!M20-Database!R20-Database!O20-Database!Q20-Database!S20-'12 months Losses'!R9-'12 months Losses'!U9-'12 months Losses'!V9-Database!N20-Database!P20</f>
        <v>4619557.0322494507</v>
      </c>
      <c r="X9" s="3">
        <f>(R9+(W9*'Technical Paramenter'!$D$5))</f>
        <v>1120769792.7017899</v>
      </c>
      <c r="Y9" s="23">
        <f>(Database!$L20+Database!M20-Database!$S20-Database!$R20-X9)*'Technical Paramenter'!$D$7</f>
        <v>161718669.99298212</v>
      </c>
      <c r="Z9" s="23">
        <f>+W9*'Technical Paramenter'!$D$6+'12 months Losses'!T9</f>
        <v>1442528769.4165866</v>
      </c>
      <c r="AA9" s="3">
        <f t="shared" si="6"/>
        <v>1604247439.4095688</v>
      </c>
      <c r="AB9" s="3">
        <f>+W9*'Technical Paramenter'!$D$8+'12 months Losses'!V9</f>
        <v>533104590.38177311</v>
      </c>
      <c r="AC9" s="14">
        <f>Database!L20+Database!M20-Database!S20-X9-Database!R20-AA9-Database!Q20-Database!O20-AB9-Database!N20-Database!P20</f>
        <v>14528.506868362427</v>
      </c>
      <c r="AD9" s="3">
        <f>(X9+(AC9*'Technical Paramenter'!$D$5))</f>
        <v>1120774361.9171999</v>
      </c>
      <c r="AE9" s="23">
        <f>(Database!$L20+Database!M20-Database!$S20-Database!$R20-AD9)*'Technical Paramenter'!$D$7</f>
        <v>161718624.30082801</v>
      </c>
      <c r="AF9" s="23">
        <f>+AC9*'Technical Paramenter'!$D$6+'12 months Losses'!Z9</f>
        <v>1442535653.0231409</v>
      </c>
      <c r="AG9" s="3">
        <f t="shared" si="7"/>
        <v>1604254277.3239689</v>
      </c>
      <c r="AH9" s="3">
        <f>+AC9*'Technical Paramenter'!$D$8+'12 months Losses'!AB9</f>
        <v>533107666.06667715</v>
      </c>
      <c r="AI9" s="14">
        <f>Database!$L20+Database!M20-Database!$S20-'12 months Losses'!AD9-Database!$R20-Database!$O20-Database!$Q20-'12 months Losses'!AG9-'12 months Losses'!AH9-Database!$N20-Database!$P20</f>
        <v>45.692155838012695</v>
      </c>
      <c r="AJ9" s="27">
        <f>(AD9+(AI9*'Technical Paramenter'!$E$5))</f>
        <v>1120774374.8937721</v>
      </c>
      <c r="AK9" s="27">
        <f>+AI9*'Technical Paramenter'!$D$6+'12 months Losses'!AE9</f>
        <v>161718645.94977143</v>
      </c>
      <c r="AL9" s="27">
        <f>+AI9*'Technical Paramenter'!$E$6+'12 months Losses'!AF9</f>
        <v>1442535672.6250758</v>
      </c>
      <c r="AM9" s="27">
        <f t="shared" si="8"/>
        <v>1604254318.5748472</v>
      </c>
      <c r="AN9" s="29">
        <f>Database!$L20-Database!$S20-'12 months Losses'!AJ9-Database!$R20-Database!$O20-Database!$Q20-'12 months Losses'!AM9-((Database!N20+Database!P20))</f>
        <v>533107657.5313797</v>
      </c>
      <c r="AO9" s="29">
        <f>Database!$L20-Database!$S20-'12 months Losses'!AJ9-Database!$R20-Database!$O20-Database!$Q20-'12 months Losses'!AM9-'12 months Losses'!AN9-Database!$N20-Database!$P20</f>
        <v>0</v>
      </c>
    </row>
    <row r="10" spans="2:41" x14ac:dyDescent="0.25">
      <c r="B10" s="17">
        <v>40148</v>
      </c>
      <c r="C10" s="36">
        <f>(Database!L21-Database!S21)*'Technical Paramenter'!$C$5</f>
        <v>660651930.92999995</v>
      </c>
      <c r="D10" s="37">
        <f>(Database!L21+Database!M21-Database!R21-Database!S21-'12 months Losses'!C10)*'Technical Paramenter'!$C$7</f>
        <v>167689608.39070001</v>
      </c>
      <c r="E10" s="37">
        <f>((Database!L21+Database!M21-Database!R21-Database!S21-'12 months Losses'!C10)-(Database!L21+Database!M21-Database!R21-Database!S21-'12 months Losses'!C10)*'Technical Paramenter'!$C$7)*'Technical Paramenter'!$C$6</f>
        <v>750377459.62670434</v>
      </c>
      <c r="F10" s="38">
        <f t="shared" si="0"/>
        <v>918067068.01740432</v>
      </c>
      <c r="G10" s="39">
        <f>(Database!L21-Database!O21-Database!Q21-Database!R21-Database!S21+Database!M21-C10-F10)*'Technical Paramenter'!$C$8</f>
        <v>223484066.6724624</v>
      </c>
      <c r="H10" s="39">
        <f t="shared" si="1"/>
        <v>1802203065.6198668</v>
      </c>
      <c r="I10" s="51">
        <f>+H10/(Database!L21+Database!M21)*100</f>
        <v>8.1835093319766425</v>
      </c>
      <c r="J10" s="36">
        <f t="shared" si="2"/>
        <v>479559757.7959193</v>
      </c>
      <c r="K10" s="39">
        <f>+AM10-F10</f>
        <v>717669967.91916895</v>
      </c>
      <c r="L10" s="39">
        <f>+AN10-G10</f>
        <v>322806979.66504675</v>
      </c>
      <c r="M10" s="39">
        <f t="shared" si="3"/>
        <v>1520036705.3801351</v>
      </c>
      <c r="N10" s="52">
        <f>+M10/(Database!L21+Database!M21)*100</f>
        <v>6.9022380444941138</v>
      </c>
      <c r="O10" s="56">
        <f t="shared" si="4"/>
        <v>3322239771.0000019</v>
      </c>
      <c r="P10" s="54">
        <f>+O10/Database!L21*100</f>
        <v>15.085747376470756</v>
      </c>
      <c r="Q10" s="21">
        <f>Database!L21+Database!M21-Database!N21-Database!O21-Database!P21-Database!Q21-Database!R21-Database!S21-'12 months Losses'!H10</f>
        <v>1520036705.3801332</v>
      </c>
      <c r="R10" s="3">
        <f>($C10+(Q10*'Technical Paramenter'!$D$5))</f>
        <v>1138703474.7720518</v>
      </c>
      <c r="S10" s="23">
        <f>(Database!$L21+Database!M21-Database!$S21-Database!$R21-R10)*'Technical Paramenter'!$D$7</f>
        <v>162909092.95227948</v>
      </c>
      <c r="T10" s="23">
        <f>+Q10*'Technical Paramenter'!$D$6+'12 months Losses'!E10</f>
        <v>1470570850.6358113</v>
      </c>
      <c r="U10" s="3">
        <f t="shared" si="5"/>
        <v>1633479943.5880909</v>
      </c>
      <c r="V10" s="3">
        <f>+Q10*'Technical Paramenter'!$D$8+'12 months Losses'!G10</f>
        <v>545275837.20143652</v>
      </c>
      <c r="W10" s="14">
        <f>Database!L21+Database!M21-Database!R21-Database!O21-Database!Q21-Database!S21-'12 months Losses'!R10-'12 months Losses'!U10-'12 months Losses'!V10-Database!N21-Database!P21</f>
        <v>4780515.438419342</v>
      </c>
      <c r="X10" s="3">
        <f>(R10+(W10*'Technical Paramenter'!$D$5))</f>
        <v>1140206946.8774347</v>
      </c>
      <c r="Y10" s="23">
        <f>(Database!$L21+Database!M21-Database!$S21-Database!$R21-X10)*'Technical Paramenter'!$D$7</f>
        <v>162894058.23122567</v>
      </c>
      <c r="Z10" s="23">
        <f>+W10*'Technical Paramenter'!$D$6+'12 months Losses'!T10</f>
        <v>1472835858.8505344</v>
      </c>
      <c r="AA10" s="3">
        <f t="shared" si="6"/>
        <v>1635729917.0817602</v>
      </c>
      <c r="AB10" s="3">
        <f>+W10*'Technical Paramenter'!$D$8+'12 months Losses'!V10</f>
        <v>546287872.31974995</v>
      </c>
      <c r="AC10" s="14">
        <f>Database!L21+Database!M21-Database!S21-X10-Database!R21-AA10-Database!Q21-Database!O21-AB10-Database!N21-Database!P21</f>
        <v>15034.721055984497</v>
      </c>
      <c r="AD10" s="3">
        <f>(X10+(AC10*'Technical Paramenter'!$D$5))</f>
        <v>1140211675.2972069</v>
      </c>
      <c r="AE10" s="23">
        <f>(Database!$L21+Database!M21-Database!$S21-Database!$R21-AD10)*'Technical Paramenter'!$D$7</f>
        <v>162894010.94702792</v>
      </c>
      <c r="AF10" s="23">
        <f>+AC10*'Technical Paramenter'!$D$6+'12 months Losses'!Z10</f>
        <v>1472842982.3013709</v>
      </c>
      <c r="AG10" s="3">
        <f t="shared" si="7"/>
        <v>1635736993.2483988</v>
      </c>
      <c r="AH10" s="3">
        <f>+AC10*'Technical Paramenter'!$D$8+'12 months Losses'!AB10</f>
        <v>546291055.17019749</v>
      </c>
      <c r="AI10" s="14">
        <f>Database!$L21+Database!M21-Database!$S21-'12 months Losses'!AD10-Database!$R21-Database!$O21-Database!$Q21-'12 months Losses'!AG10-'12 months Losses'!AH10-Database!$N21-Database!$P21</f>
        <v>47.284198760986328</v>
      </c>
      <c r="AJ10" s="27">
        <f>(AD10+(AI10*'Technical Paramenter'!$E$5))</f>
        <v>1140211688.7259192</v>
      </c>
      <c r="AK10" s="27">
        <f>+AI10*'Technical Paramenter'!$D$6+'12 months Losses'!AE10</f>
        <v>162894033.3502813</v>
      </c>
      <c r="AL10" s="27">
        <f>+AI10*'Technical Paramenter'!$E$6+'12 months Losses'!AF10</f>
        <v>1472843002.586292</v>
      </c>
      <c r="AM10" s="27">
        <f t="shared" si="8"/>
        <v>1635737035.9365733</v>
      </c>
      <c r="AN10" s="29">
        <f>Database!$L21-Database!$S21-'12 months Losses'!AJ10-Database!$R21-Database!$O21-Database!$Q21-'12 months Losses'!AM10-((Database!N21+Database!P21))</f>
        <v>546291046.33750916</v>
      </c>
      <c r="AO10" s="29">
        <f>Database!$L21-Database!$S21-'12 months Losses'!AJ10-Database!$R21-Database!$O21-Database!$Q21-'12 months Losses'!AM10-'12 months Losses'!AN10-Database!$N21-Database!$P21</f>
        <v>0</v>
      </c>
    </row>
    <row r="11" spans="2:41" x14ac:dyDescent="0.25">
      <c r="B11" s="17">
        <v>40179</v>
      </c>
      <c r="C11" s="36">
        <f>(Database!L22-Database!S22)*'Technical Paramenter'!$C$5</f>
        <v>660986648.15999997</v>
      </c>
      <c r="D11" s="37">
        <f>(Database!L22+Database!M22-Database!R22-Database!S22-'12 months Losses'!C11)*'Technical Paramenter'!$C$7</f>
        <v>167907726.9984</v>
      </c>
      <c r="E11" s="37">
        <f>((Database!L22+Database!M22-Database!R22-Database!S22-'12 months Losses'!C11)-(Database!L22+Database!M22-Database!R22-Database!S22-'12 months Losses'!C11)*'Technical Paramenter'!$C$7)*'Technical Paramenter'!$C$6</f>
        <v>751353496.77244031</v>
      </c>
      <c r="F11" s="38">
        <f t="shared" si="0"/>
        <v>919261223.77084029</v>
      </c>
      <c r="G11" s="39">
        <f>(Database!L22-Database!O22-Database!Q22-Database!R22-Database!S22+Database!M22-C11-F11)*'Technical Paramenter'!$C$8</f>
        <v>223785609.54579702</v>
      </c>
      <c r="H11" s="39">
        <f t="shared" si="1"/>
        <v>1804033481.4766374</v>
      </c>
      <c r="I11" s="51">
        <f>+H11/(Database!L22+Database!M22)*100</f>
        <v>8.1877893809580637</v>
      </c>
      <c r="J11" s="36">
        <f t="shared" si="2"/>
        <v>463128753.49680364</v>
      </c>
      <c r="K11" s="39">
        <f>+AM11-F11</f>
        <v>693080668.80361617</v>
      </c>
      <c r="L11" s="39">
        <f>+AN11-G11</f>
        <v>311746746.22294271</v>
      </c>
      <c r="M11" s="39">
        <f t="shared" si="3"/>
        <v>1467956168.5233626</v>
      </c>
      <c r="N11" s="52">
        <f>+M11/(Database!L22+Database!M22)*100</f>
        <v>6.6624683254267678</v>
      </c>
      <c r="O11" s="56">
        <f t="shared" si="4"/>
        <v>3271989650</v>
      </c>
      <c r="P11" s="54">
        <f>+O11/Database!L22*100</f>
        <v>14.850257706384831</v>
      </c>
      <c r="Q11" s="21">
        <f>Database!L22+Database!M22-Database!N22-Database!O22-Database!P22-Database!Q22-Database!R22-Database!S22-'12 months Losses'!H11</f>
        <v>1467956168.5233626</v>
      </c>
      <c r="R11" s="3">
        <f>($C11+(Q11*'Technical Paramenter'!$D$5))</f>
        <v>1122658863.1605976</v>
      </c>
      <c r="S11" s="23">
        <f>(Database!$L22+Database!M22-Database!$S22-Database!$R22-R11)*'Technical Paramenter'!$D$7</f>
        <v>163291004.84839404</v>
      </c>
      <c r="T11" s="23">
        <f>+Q11*'Technical Paramenter'!$D$6+'12 months Losses'!E11</f>
        <v>1446871129.4188094</v>
      </c>
      <c r="U11" s="3">
        <f t="shared" si="5"/>
        <v>1610162134.2672033</v>
      </c>
      <c r="V11" s="3">
        <f>+Q11*'Technical Paramenter'!$D$8+'12 months Losses'!G11</f>
        <v>534551930.42219293</v>
      </c>
      <c r="W11" s="14">
        <f>Database!L22+Database!M22-Database!R22-Database!O22-Database!Q22-Database!S22-'12 months Losses'!R11-'12 months Losses'!U11-'12 months Losses'!V11-Database!N22-Database!P22</f>
        <v>4616722.1500072479</v>
      </c>
      <c r="X11" s="3">
        <f>(R11+(W11*'Technical Paramenter'!$D$5))</f>
        <v>1124110822.2767749</v>
      </c>
      <c r="Y11" s="23">
        <f>(Database!$L22+Database!M22-Database!$S22-Database!$R22-X11)*'Technical Paramenter'!$D$7</f>
        <v>163276485.25723225</v>
      </c>
      <c r="Z11" s="23">
        <f>+W11*'Technical Paramenter'!$D$6+'12 months Losses'!T11</f>
        <v>1449058532.3734829</v>
      </c>
      <c r="AA11" s="3">
        <f t="shared" si="6"/>
        <v>1612335017.6307151</v>
      </c>
      <c r="AB11" s="3">
        <f>+W11*'Technical Paramenter'!$D$8+'12 months Losses'!V11</f>
        <v>535529290.50134945</v>
      </c>
      <c r="AC11" s="14">
        <f>Database!L22+Database!M22-Database!S22-X11-Database!R22-AA11-Database!Q22-Database!O22-AB11-Database!N22-Database!P22</f>
        <v>14519.591159820557</v>
      </c>
      <c r="AD11" s="3">
        <f>(X11+(AC11*'Technical Paramenter'!$D$5))</f>
        <v>1124115388.6881948</v>
      </c>
      <c r="AE11" s="23">
        <f>(Database!$L22+Database!M22-Database!$S22-Database!$R22-AD11)*'Technical Paramenter'!$D$7</f>
        <v>163276439.59311807</v>
      </c>
      <c r="AF11" s="23">
        <f>+AC11*'Technical Paramenter'!$D$6+'12 months Losses'!Z11</f>
        <v>1449065411.7557745</v>
      </c>
      <c r="AG11" s="3">
        <f t="shared" si="7"/>
        <v>1612341851.3488927</v>
      </c>
      <c r="AH11" s="3">
        <f>+AC11*'Technical Paramenter'!$D$8+'12 months Losses'!AB11</f>
        <v>535532364.29879797</v>
      </c>
      <c r="AI11" s="14">
        <f>Database!$L22+Database!M22-Database!$S22-'12 months Losses'!AD11-Database!$R22-Database!$O22-Database!$Q22-'12 months Losses'!AG11-'12 months Losses'!AH11-Database!$N22-Database!$P22</f>
        <v>45.664115905761719</v>
      </c>
      <c r="AJ11" s="27">
        <f>(AD11+(AI11*'Technical Paramenter'!$E$5))</f>
        <v>1124115401.6568036</v>
      </c>
      <c r="AK11" s="27">
        <f>+AI11*'Technical Paramenter'!$D$6+'12 months Losses'!AE11</f>
        <v>163276461.22877619</v>
      </c>
      <c r="AL11" s="27">
        <f>+AI11*'Technical Paramenter'!$E$6+'12 months Losses'!AF11</f>
        <v>1449065431.3456802</v>
      </c>
      <c r="AM11" s="27">
        <f t="shared" si="8"/>
        <v>1612341892.5744565</v>
      </c>
      <c r="AN11" s="29">
        <f>Database!$L22-Database!$S22-'12 months Losses'!AJ11-Database!$R22-Database!$O22-Database!$Q22-'12 months Losses'!AM11-((Database!N22+Database!P22))</f>
        <v>535532355.7687397</v>
      </c>
      <c r="AO11" s="29">
        <f>Database!$L22-Database!$S22-'12 months Losses'!AJ11-Database!$R22-Database!$O22-Database!$Q22-'12 months Losses'!AM11-'12 months Losses'!AN11-Database!$N22-Database!$P22</f>
        <v>0</v>
      </c>
    </row>
    <row r="12" spans="2:41" x14ac:dyDescent="0.25">
      <c r="B12" s="17">
        <v>40210</v>
      </c>
      <c r="C12" s="36">
        <f>(Database!L23-Database!S23)*'Technical Paramenter'!$C$5</f>
        <v>664042419.09000003</v>
      </c>
      <c r="D12" s="37">
        <f>(Database!L23+Database!M23-Database!R23-Database!S23-'12 months Losses'!C12)*'Technical Paramenter'!$C$7</f>
        <v>169071006.63910002</v>
      </c>
      <c r="E12" s="37">
        <f>((Database!L23+Database!M23-Database!R23-Database!S23-'12 months Losses'!C12)-(Database!L23+Database!M23-Database!R23-Database!S23-'12 months Losses'!C12)*'Technical Paramenter'!$C$7)*'Technical Paramenter'!$C$6</f>
        <v>756558940.5086447</v>
      </c>
      <c r="F12" s="38">
        <f t="shared" si="0"/>
        <v>925629947.14774466</v>
      </c>
      <c r="G12" s="39">
        <f>(Database!L23-Database!O23-Database!Q23-Database!R23-Database!S23+Database!M23-C12-F12)*'Technical Paramenter'!$C$8</f>
        <v>225971990.87959754</v>
      </c>
      <c r="H12" s="39">
        <f t="shared" si="1"/>
        <v>1815644357.1173425</v>
      </c>
      <c r="I12" s="51">
        <f>+H12/(Database!L23+Database!M23)*100</f>
        <v>8.2024131226789443</v>
      </c>
      <c r="J12" s="36">
        <f t="shared" si="2"/>
        <v>486875211.13807976</v>
      </c>
      <c r="K12" s="39">
        <f>+AM12-F12</f>
        <v>728617677.93869138</v>
      </c>
      <c r="L12" s="39">
        <f>+AN12-G12</f>
        <v>327731244.80588639</v>
      </c>
      <c r="M12" s="39">
        <f t="shared" si="3"/>
        <v>1543224133.8826575</v>
      </c>
      <c r="N12" s="52">
        <f>+M12/(Database!L23+Database!M23)*100</f>
        <v>6.9717187935918439</v>
      </c>
      <c r="O12" s="56">
        <f t="shared" si="4"/>
        <v>3358868491</v>
      </c>
      <c r="P12" s="54">
        <f>+O12/Database!L23*100</f>
        <v>15.174131916270788</v>
      </c>
      <c r="Q12" s="21">
        <f>Database!L23+Database!M23-Database!N23-Database!O23-Database!P23-Database!Q23-Database!R23-Database!S23-'12 months Losses'!H12</f>
        <v>1543224133.8826575</v>
      </c>
      <c r="R12" s="3">
        <f>($C12+(Q12*'Technical Paramenter'!$D$5))</f>
        <v>1149386409.1960959</v>
      </c>
      <c r="S12" s="23">
        <f>(Database!$L23+Database!M23-Database!$S23-Database!$R23-R12)*'Technical Paramenter'!$D$7</f>
        <v>164217566.73803905</v>
      </c>
      <c r="T12" s="23">
        <f>+Q12*'Technical Paramenter'!$D$6+'12 months Losses'!E12</f>
        <v>1487738535.1422477</v>
      </c>
      <c r="U12" s="3">
        <f t="shared" si="5"/>
        <v>1651956101.8802867</v>
      </c>
      <c r="V12" s="3">
        <f>+Q12*'Technical Paramenter'!$D$8+'12 months Losses'!G12</f>
        <v>552672540.02255607</v>
      </c>
      <c r="W12" s="14">
        <f>Database!L23+Database!M23-Database!R23-Database!O23-Database!Q23-Database!S23-'12 months Losses'!R12-'12 months Losses'!U12-'12 months Losses'!V12-Database!N23-Database!P23</f>
        <v>4853439.9010601044</v>
      </c>
      <c r="X12" s="3">
        <f>(R12+(W12*'Technical Paramenter'!$D$5))</f>
        <v>1150912816.0449793</v>
      </c>
      <c r="Y12" s="23">
        <f>(Database!$L23+Database!M23-Database!$S23-Database!$R23-X12)*'Technical Paramenter'!$D$7</f>
        <v>164202302.66955021</v>
      </c>
      <c r="Z12" s="23">
        <f>+W12*'Technical Paramenter'!$D$6+'12 months Losses'!T12</f>
        <v>1490038094.96737</v>
      </c>
      <c r="AA12" s="3">
        <f t="shared" si="6"/>
        <v>1654240397.6369202</v>
      </c>
      <c r="AB12" s="3">
        <f>+W12*'Technical Paramenter'!$D$8+'12 months Losses'!V12</f>
        <v>553700013.24961054</v>
      </c>
      <c r="AC12" s="14">
        <f>Database!L23+Database!M23-Database!S23-X12-Database!R23-AA12-Database!Q23-Database!O23-AB12-Database!N23-Database!P23</f>
        <v>15264.068489074707</v>
      </c>
      <c r="AD12" s="3">
        <f>(X12+(AC12*'Technical Paramenter'!$D$5))</f>
        <v>1150917616.5945191</v>
      </c>
      <c r="AE12" s="23">
        <f>(Database!$L23+Database!M23-Database!$S23-Database!$R23-AD12)*'Technical Paramenter'!$D$7</f>
        <v>164202254.66405481</v>
      </c>
      <c r="AF12" s="23">
        <f>+AC12*'Technical Paramenter'!$D$6+'12 months Losses'!Z12</f>
        <v>1490045327.0830202</v>
      </c>
      <c r="AG12" s="3">
        <f t="shared" si="7"/>
        <v>1654247581.7470751</v>
      </c>
      <c r="AH12" s="3">
        <f>+AC12*'Technical Paramenter'!$D$8+'12 months Losses'!AB12</f>
        <v>553703244.65290964</v>
      </c>
      <c r="AI12" s="14">
        <f>Database!$L23+Database!M23-Database!$S23-'12 months Losses'!AD12-Database!$R23-Database!$O23-Database!$Q23-'12 months Losses'!AG12-'12 months Losses'!AH12-Database!$N23-Database!$P23</f>
        <v>48.005495071411133</v>
      </c>
      <c r="AJ12" s="27">
        <f>(AD12+(AI12*'Technical Paramenter'!$E$5))</f>
        <v>1150917630.2280798</v>
      </c>
      <c r="AK12" s="27">
        <f>+AI12*'Technical Paramenter'!$D$6+'12 months Losses'!AE12</f>
        <v>164202277.40905836</v>
      </c>
      <c r="AL12" s="27">
        <f>+AI12*'Technical Paramenter'!$E$6+'12 months Losses'!AF12</f>
        <v>1490045347.6773777</v>
      </c>
      <c r="AM12" s="27">
        <f t="shared" si="8"/>
        <v>1654247625.086436</v>
      </c>
      <c r="AN12" s="29">
        <f>Database!$L23-Database!$S23-'12 months Losses'!AJ12-Database!$R23-Database!$O23-Database!$Q23-'12 months Losses'!AM12-((Database!N23+Database!P23))</f>
        <v>553703235.68548393</v>
      </c>
      <c r="AO12" s="29">
        <f>Database!$L23-Database!$S23-'12 months Losses'!AJ12-Database!$R23-Database!$O23-Database!$Q23-'12 months Losses'!AM12-'12 months Losses'!AN12-Database!$N23-Database!$P23</f>
        <v>0</v>
      </c>
    </row>
    <row r="13" spans="2:41" x14ac:dyDescent="0.25">
      <c r="B13" s="17">
        <v>40238</v>
      </c>
      <c r="C13" s="36">
        <f>(Database!L24-Database!S24)*'Technical Paramenter'!$C$5</f>
        <v>670484120.73000002</v>
      </c>
      <c r="D13" s="37">
        <f>(Database!L24+Database!M24-Database!R24-Database!S24-'12 months Losses'!C13)*'Technical Paramenter'!$C$7</f>
        <v>171055172.5627</v>
      </c>
      <c r="E13" s="37">
        <f>((Database!L24+Database!M24-Database!R24-Database!S24-'12 months Losses'!C13)-(Database!L24+Database!M24-Database!R24-Database!S24-'12 months Losses'!C13)*'Technical Paramenter'!$C$7)*'Technical Paramenter'!$C$6</f>
        <v>765437686.18356991</v>
      </c>
      <c r="F13" s="38">
        <f t="shared" si="0"/>
        <v>936492858.74626994</v>
      </c>
      <c r="G13" s="39">
        <f>(Database!L24-Database!O24-Database!Q24-Database!R24-Database!S24+Database!M24-C13-F13)*'Technical Paramenter'!$C$8</f>
        <v>229180264.17697936</v>
      </c>
      <c r="H13" s="39">
        <f t="shared" si="1"/>
        <v>1836157243.6532493</v>
      </c>
      <c r="I13" s="51">
        <f>+H13/(Database!L24+Database!M24)*100</f>
        <v>8.2154611353725127</v>
      </c>
      <c r="J13" s="36">
        <f t="shared" si="2"/>
        <v>499203827.3583889</v>
      </c>
      <c r="K13" s="39">
        <f>+AM13-F13</f>
        <v>747067678.09713411</v>
      </c>
      <c r="L13" s="39">
        <f>+AN13-G13</f>
        <v>336030029.89122552</v>
      </c>
      <c r="M13" s="39">
        <f t="shared" si="3"/>
        <v>1582301535.3467486</v>
      </c>
      <c r="N13" s="52">
        <f>+M13/(Database!L24+Database!M24)*100</f>
        <v>7.0796424505658182</v>
      </c>
      <c r="O13" s="56">
        <f t="shared" si="4"/>
        <v>3418458778.9999981</v>
      </c>
      <c r="P13" s="54">
        <f>+O13/Database!L24*100</f>
        <v>15.29510358593833</v>
      </c>
      <c r="Q13" s="21">
        <f>Database!L24+Database!M24-Database!N24-Database!O24-Database!P24-Database!Q24-Database!R24-Database!S24-'12 months Losses'!H13</f>
        <v>1582301535.3467507</v>
      </c>
      <c r="R13" s="3">
        <f>($C13+(Q13*'Technical Paramenter'!$D$5))</f>
        <v>1168117953.5965531</v>
      </c>
      <c r="S13" s="23">
        <f>(Database!$L24+Database!M24-Database!$S24-Database!$R24-R13)*'Technical Paramenter'!$D$7</f>
        <v>166078834.23403448</v>
      </c>
      <c r="T13" s="23">
        <f>+Q13*'Technical Paramenter'!$D$6+'12 months Losses'!E13</f>
        <v>1515132153.6308603</v>
      </c>
      <c r="U13" s="3">
        <f t="shared" si="5"/>
        <v>1681210987.8648949</v>
      </c>
      <c r="V13" s="3">
        <f>+Q13*'Technical Paramenter'!$D$8+'12 months Losses'!G13</f>
        <v>564153499.20988655</v>
      </c>
      <c r="W13" s="14">
        <f>Database!L24+Database!M24-Database!R24-Database!O24-Database!Q24-Database!S24-'12 months Losses'!R13-'12 months Losses'!U13-'12 months Losses'!V13-Database!N24-Database!P24</f>
        <v>4976338.3286647797</v>
      </c>
      <c r="X13" s="3">
        <f>(R13+(W13*'Technical Paramenter'!$D$5))</f>
        <v>1169683012.0009181</v>
      </c>
      <c r="Y13" s="23">
        <f>(Database!$L24+Database!M24-Database!$S24-Database!$R24-X13)*'Technical Paramenter'!$D$7</f>
        <v>166063183.64999083</v>
      </c>
      <c r="Z13" s="23">
        <f>+W13*'Technical Paramenter'!$D$6+'12 months Losses'!T13</f>
        <v>1517489942.7309816</v>
      </c>
      <c r="AA13" s="3">
        <f t="shared" si="6"/>
        <v>1683553126.3809724</v>
      </c>
      <c r="AB13" s="3">
        <f>+W13*'Technical Paramenter'!$D$8+'12 months Losses'!V13</f>
        <v>565206990.03406489</v>
      </c>
      <c r="AC13" s="14">
        <f>Database!L24+Database!M24-Database!S24-X13-Database!R24-AA13-Database!Q24-Database!O24-AB13-Database!N24-Database!P24</f>
        <v>15650.584043502808</v>
      </c>
      <c r="AD13" s="3">
        <f>(X13+(AC13*'Technical Paramenter'!$D$5))</f>
        <v>1169687934.1095998</v>
      </c>
      <c r="AE13" s="23">
        <f>(Database!$L24+Database!M24-Database!$S24-Database!$R24-AD13)*'Technical Paramenter'!$D$7</f>
        <v>166063134.428904</v>
      </c>
      <c r="AF13" s="23">
        <f>+AC13*'Technical Paramenter'!$D$6+'12 months Losses'!Z13</f>
        <v>1517497357.9777014</v>
      </c>
      <c r="AG13" s="3">
        <f t="shared" si="7"/>
        <v>1683560492.4066055</v>
      </c>
      <c r="AH13" s="3">
        <f>+AC13*'Technical Paramenter'!$D$8+'12 months Losses'!AB13</f>
        <v>565210303.26270688</v>
      </c>
      <c r="AI13" s="14">
        <f>Database!$L24+Database!M24-Database!$S24-'12 months Losses'!AD13-Database!$R24-Database!$O24-Database!$Q24-'12 months Losses'!AG13-'12 months Losses'!AH13-Database!$N24-Database!$P24</f>
        <v>49.221088409423828</v>
      </c>
      <c r="AJ13" s="27">
        <f>(AD13+(AI13*'Technical Paramenter'!$E$5))</f>
        <v>1169687948.0883889</v>
      </c>
      <c r="AK13" s="27">
        <f>+AI13*'Technical Paramenter'!$D$6+'12 months Losses'!AE13</f>
        <v>166063157.7498557</v>
      </c>
      <c r="AL13" s="27">
        <f>+AI13*'Technical Paramenter'!$E$6+'12 months Losses'!AF13</f>
        <v>1517497379.0935483</v>
      </c>
      <c r="AM13" s="27">
        <f t="shared" si="8"/>
        <v>1683560536.8434041</v>
      </c>
      <c r="AN13" s="29">
        <f>Database!$L24-Database!$S24-'12 months Losses'!AJ13-Database!$R24-Database!$O24-Database!$Q24-'12 months Losses'!AM13-((Database!N24+Database!P24))</f>
        <v>565210294.06820488</v>
      </c>
      <c r="AO13" s="29">
        <f>Database!$L24-Database!$S24-'12 months Losses'!AJ13-Database!$R24-Database!$O24-Database!$Q24-'12 months Losses'!AM13-'12 months Losses'!AN13-Database!$N24-Database!$P24</f>
        <v>0</v>
      </c>
    </row>
    <row r="14" spans="2:41" x14ac:dyDescent="0.25">
      <c r="B14" s="17">
        <v>40269</v>
      </c>
      <c r="C14" s="36">
        <f>(Database!L25-Database!S25)*'Technical Paramenter'!$C$5</f>
        <v>672761163.77999997</v>
      </c>
      <c r="D14" s="37">
        <f>(Database!L25+Database!M25-Database!R25-Database!S25-'12 months Losses'!C14)*'Technical Paramenter'!$C$7</f>
        <v>171791550.86219999</v>
      </c>
      <c r="E14" s="37">
        <f>((Database!L25+Database!M25-Database!R25-Database!S25-'12 months Losses'!C14)-(Database!L25+Database!M25-Database!R25-Database!S25-'12 months Losses'!C14)*'Technical Paramenter'!$C$7)*'Technical Paramenter'!$C$6</f>
        <v>768732831.79817247</v>
      </c>
      <c r="F14" s="38">
        <f t="shared" si="0"/>
        <v>940524382.6603725</v>
      </c>
      <c r="G14" s="39">
        <f>(Database!L25-Database!O25-Database!Q25-Database!R25-Database!S25+Database!M25-C14-F14)*'Technical Paramenter'!$C$8</f>
        <v>230230073.50950447</v>
      </c>
      <c r="H14" s="39">
        <f t="shared" si="1"/>
        <v>1843515619.949877</v>
      </c>
      <c r="I14" s="51">
        <f>+H14/(Database!L25+Database!M25)*100</f>
        <v>8.2203875277282119</v>
      </c>
      <c r="J14" s="36">
        <f t="shared" si="2"/>
        <v>496280920.54822874</v>
      </c>
      <c r="K14" s="39">
        <f>+AM14-F14</f>
        <v>742693494.47856021</v>
      </c>
      <c r="L14" s="39">
        <f>+AN14-G14</f>
        <v>334062528.02333438</v>
      </c>
      <c r="M14" s="39">
        <f t="shared" si="3"/>
        <v>1573036943.0501232</v>
      </c>
      <c r="N14" s="52">
        <f>+M14/(Database!L25+Database!M25)*100</f>
        <v>7.0143008973563914</v>
      </c>
      <c r="O14" s="56">
        <f t="shared" si="4"/>
        <v>3416552563</v>
      </c>
      <c r="P14" s="54">
        <f>+O14/Database!L25*100</f>
        <v>15.234688425084602</v>
      </c>
      <c r="Q14" s="21">
        <f>Database!L25+Database!M25-Database!N25-Database!O25-Database!P25-Database!Q25-Database!R25-Database!S25-'12 months Losses'!H14</f>
        <v>1573036943.050123</v>
      </c>
      <c r="R14" s="3">
        <f>($C14+(Q14*'Technical Paramenter'!$D$5))</f>
        <v>1167481282.3692636</v>
      </c>
      <c r="S14" s="23">
        <f>(Database!$L25+Database!M25-Database!$S25-Database!$R25-R14)*'Technical Paramenter'!$D$7</f>
        <v>166844349.67630738</v>
      </c>
      <c r="T14" s="23">
        <f>+Q14*'Technical Paramenter'!$D$6+'12 months Losses'!E14</f>
        <v>1514037735.4153209</v>
      </c>
      <c r="U14" s="3">
        <f t="shared" si="5"/>
        <v>1680882085.0916283</v>
      </c>
      <c r="V14" s="3">
        <f>+Q14*'Technical Paramenter'!$D$8+'12 months Losses'!G14</f>
        <v>563241994.35321546</v>
      </c>
      <c r="W14" s="14">
        <f>Database!L25+Database!M25-Database!R25-Database!O25-Database!Q25-Database!S25-'12 months Losses'!R14-'12 months Losses'!U14-'12 months Losses'!V14-Database!N25-Database!P25</f>
        <v>4947201.1858921051</v>
      </c>
      <c r="X14" s="3">
        <f>(R14+(W14*'Technical Paramenter'!$D$5))</f>
        <v>1169037177.1422267</v>
      </c>
      <c r="Y14" s="23">
        <f>(Database!$L25+Database!M25-Database!$S25-Database!$R25-X14)*'Technical Paramenter'!$D$7</f>
        <v>166828790.72857773</v>
      </c>
      <c r="Z14" s="23">
        <f>+W14*'Technical Paramenter'!$D$6+'12 months Losses'!T14</f>
        <v>1516381719.3371966</v>
      </c>
      <c r="AA14" s="3">
        <f t="shared" si="6"/>
        <v>1683210510.0657744</v>
      </c>
      <c r="AB14" s="3">
        <f>+W14*'Technical Paramenter'!$D$8+'12 months Losses'!V14</f>
        <v>564289316.8442688</v>
      </c>
      <c r="AC14" s="14">
        <f>Database!L25+Database!M25-Database!S25-X14-Database!R25-AA14-Database!Q25-Database!O25-AB14-Database!N25-Database!P25</f>
        <v>15558.947729110718</v>
      </c>
      <c r="AD14" s="3">
        <f>(X14+(AC14*'Technical Paramenter'!$D$5))</f>
        <v>1169042070.4312875</v>
      </c>
      <c r="AE14" s="23">
        <f>(Database!$L25+Database!M25-Database!$S25-Database!$R25-AD14)*'Technical Paramenter'!$D$7</f>
        <v>166828741.79568714</v>
      </c>
      <c r="AF14" s="23">
        <f>+AC14*'Technical Paramenter'!$D$6+'12 months Losses'!Z14</f>
        <v>1516389091.1666307</v>
      </c>
      <c r="AG14" s="3">
        <f t="shared" si="7"/>
        <v>1683217832.9623179</v>
      </c>
      <c r="AH14" s="3">
        <f>+AC14*'Technical Paramenter'!$D$8+'12 months Losses'!AB14</f>
        <v>564292610.67350304</v>
      </c>
      <c r="AI14" s="14">
        <f>Database!$L25+Database!M25-Database!$S25-'12 months Losses'!AD14-Database!$R25-Database!$O25-Database!$Q25-'12 months Losses'!AG14-'12 months Losses'!AH14-Database!$N25-Database!$P25</f>
        <v>48.932891845703125</v>
      </c>
      <c r="AJ14" s="27">
        <f>(AD14+(AI14*'Technical Paramenter'!$E$5))</f>
        <v>1169042084.3282287</v>
      </c>
      <c r="AK14" s="27">
        <f>+AI14*'Technical Paramenter'!$D$6+'12 months Losses'!AE14</f>
        <v>166828764.9800913</v>
      </c>
      <c r="AL14" s="27">
        <f>+AI14*'Technical Paramenter'!$E$6+'12 months Losses'!AF14</f>
        <v>1516389112.1588414</v>
      </c>
      <c r="AM14" s="27">
        <f t="shared" si="8"/>
        <v>1683217877.1389327</v>
      </c>
      <c r="AN14" s="29">
        <f>Database!$L25-Database!$S25-'12 months Losses'!AJ14-Database!$R25-Database!$O25-Database!$Q25-'12 months Losses'!AM14-((Database!N25+Database!P25))</f>
        <v>564292601.53283882</v>
      </c>
      <c r="AO14" s="29">
        <f>Database!$L25-Database!$S25-'12 months Losses'!AJ14-Database!$R25-Database!$O25-Database!$Q25-'12 months Losses'!AM14-'12 months Losses'!AN14-Database!$N25-Database!$P25</f>
        <v>0</v>
      </c>
    </row>
    <row r="15" spans="2:41" x14ac:dyDescent="0.25">
      <c r="B15" s="17">
        <v>40299</v>
      </c>
      <c r="C15" s="36">
        <f>(Database!L26-Database!S26)*'Technical Paramenter'!$C$5</f>
        <v>675925873.38</v>
      </c>
      <c r="D15" s="37">
        <f>(Database!L26+Database!M26-Database!R26-Database!S26-'12 months Losses'!C15)*'Technical Paramenter'!$C$7</f>
        <v>172550969.6762</v>
      </c>
      <c r="E15" s="37">
        <f>((Database!L26+Database!M26-Database!R26-Database!S26-'12 months Losses'!C15)-(Database!L26+Database!M26-Database!R26-Database!S26-'12 months Losses'!C15)*'Technical Paramenter'!$C$7)*'Technical Paramenter'!$C$6</f>
        <v>772131079.1070596</v>
      </c>
      <c r="F15" s="38">
        <f t="shared" si="0"/>
        <v>944682048.78325963</v>
      </c>
      <c r="G15" s="39">
        <f>(Database!L26-Database!O26-Database!Q26-Database!R26-Database!S26+Database!M26-C15-F15)*'Technical Paramenter'!$C$8</f>
        <v>231160853.19550216</v>
      </c>
      <c r="H15" s="39">
        <f t="shared" si="1"/>
        <v>1851768775.3587618</v>
      </c>
      <c r="I15" s="51">
        <f>+H15/(Database!L26+Database!M26)*100</f>
        <v>8.2184654587318775</v>
      </c>
      <c r="J15" s="36">
        <f t="shared" si="2"/>
        <v>480609372.42228687</v>
      </c>
      <c r="K15" s="39">
        <f>+AM15-F15</f>
        <v>719240735.44706631</v>
      </c>
      <c r="L15" s="39">
        <f>+AN15-G15</f>
        <v>323513508.77188408</v>
      </c>
      <c r="M15" s="39">
        <f t="shared" si="3"/>
        <v>1523363616.6412373</v>
      </c>
      <c r="N15" s="52">
        <f>+M15/(Database!L26+Database!M26)*100</f>
        <v>6.7609473877370609</v>
      </c>
      <c r="O15" s="56">
        <f t="shared" si="4"/>
        <v>3375132391.999999</v>
      </c>
      <c r="P15" s="54">
        <f>+O15/Database!L26*100</f>
        <v>14.979412846468938</v>
      </c>
      <c r="Q15" s="21">
        <f>Database!L26+Database!M26-Database!N26-Database!O26-Database!P26-Database!Q26-Database!R26-Database!S26-'12 months Losses'!H15</f>
        <v>1523363616.6412382</v>
      </c>
      <c r="R15" s="3">
        <f>($C15+(Q15*'Technical Paramenter'!$D$5))</f>
        <v>1155023730.8136694</v>
      </c>
      <c r="S15" s="23">
        <f>(Database!$L26+Database!M26-Database!$S26-Database!$R26-R15)*'Technical Paramenter'!$D$7</f>
        <v>167759991.10186332</v>
      </c>
      <c r="T15" s="23">
        <f>+Q15*'Technical Paramenter'!$D$6+'12 months Losses'!E15</f>
        <v>1493900760.6716783</v>
      </c>
      <c r="U15" s="3">
        <f t="shared" si="5"/>
        <v>1661660751.7735417</v>
      </c>
      <c r="V15" s="3">
        <f>+Q15*'Technical Paramenter'!$D$8+'12 months Losses'!G15</f>
        <v>553656930.83845234</v>
      </c>
      <c r="W15" s="14">
        <f>Database!L26+Database!M26-Database!R26-Database!O26-Database!Q26-Database!S26-'12 months Losses'!R15-'12 months Losses'!U15-'12 months Losses'!V15-Database!N26-Database!P26</f>
        <v>4790978.5743370056</v>
      </c>
      <c r="X15" s="3">
        <f>(R15+(W15*'Technical Paramenter'!$D$5))</f>
        <v>1156530493.5752985</v>
      </c>
      <c r="Y15" s="23">
        <f>(Database!$L26+Database!M26-Database!$S26-Database!$R26-X15)*'Technical Paramenter'!$D$7</f>
        <v>167744923.47424701</v>
      </c>
      <c r="Z15" s="23">
        <f>+W15*'Technical Paramenter'!$D$6+'12 months Losses'!T15</f>
        <v>1496170726.3201993</v>
      </c>
      <c r="AA15" s="3">
        <f t="shared" si="6"/>
        <v>1663915649.7944462</v>
      </c>
      <c r="AB15" s="3">
        <f>+W15*'Technical Paramenter'!$D$8+'12 months Losses'!V15</f>
        <v>554671181.00263953</v>
      </c>
      <c r="AC15" s="14">
        <f>Database!L26+Database!M26-Database!S26-X15-Database!R26-AA15-Database!Q26-Database!O26-AB15-Database!N26-Database!P26</f>
        <v>15067.627614974976</v>
      </c>
      <c r="AD15" s="3">
        <f>(X15+(AC15*'Technical Paramenter'!$D$5))</f>
        <v>1156535232.3441834</v>
      </c>
      <c r="AE15" s="23">
        <f>(Database!$L26+Database!M26-Database!$S26-Database!$R26-AD15)*'Technical Paramenter'!$D$7</f>
        <v>167744876.08655816</v>
      </c>
      <c r="AF15" s="23">
        <f>+AC15*'Technical Paramenter'!$D$6+'12 months Losses'!Z15</f>
        <v>1496177865.3621633</v>
      </c>
      <c r="AG15" s="3">
        <f t="shared" si="7"/>
        <v>1663922741.4487214</v>
      </c>
      <c r="AH15" s="3">
        <f>+AC15*'Technical Paramenter'!$D$8+'12 months Losses'!AB15</f>
        <v>554674370.81940567</v>
      </c>
      <c r="AI15" s="14">
        <f>Database!$L26+Database!M26-Database!$S26-'12 months Losses'!AD15-Database!$R26-Database!$O26-Database!$Q26-'12 months Losses'!AG15-'12 months Losses'!AH15-Database!$N26-Database!$P26</f>
        <v>47.387687683105469</v>
      </c>
      <c r="AJ15" s="27">
        <f>(AD15+(AI15*'Technical Paramenter'!$E$5))</f>
        <v>1156535245.8022869</v>
      </c>
      <c r="AK15" s="27">
        <f>+AI15*'Technical Paramenter'!$D$6+'12 months Losses'!AE15</f>
        <v>167744898.53884459</v>
      </c>
      <c r="AL15" s="27">
        <f>+AI15*'Technical Paramenter'!$E$6+'12 months Losses'!AF15</f>
        <v>1496177885.6914814</v>
      </c>
      <c r="AM15" s="27">
        <f t="shared" si="8"/>
        <v>1663922784.2303259</v>
      </c>
      <c r="AN15" s="29">
        <f>Database!$L26-Database!$S26-'12 months Losses'!AJ15-Database!$R26-Database!$O26-Database!$Q26-'12 months Losses'!AM15-((Database!N26+Database!P26))</f>
        <v>554674361.96738625</v>
      </c>
      <c r="AO15" s="29">
        <f>Database!$L26-Database!$S26-'12 months Losses'!AJ15-Database!$R26-Database!$O26-Database!$Q26-'12 months Losses'!AM15-'12 months Losses'!AN15-Database!$N26-Database!$P26</f>
        <v>0</v>
      </c>
    </row>
    <row r="16" spans="2:41" x14ac:dyDescent="0.25">
      <c r="B16" s="17">
        <v>40330</v>
      </c>
      <c r="C16" s="36">
        <f>(Database!L27-Database!S27)*'Technical Paramenter'!$C$5</f>
        <v>676819769.42999995</v>
      </c>
      <c r="D16" s="37">
        <f>(Database!L27+Database!M27-Database!R27-Database!S27-'12 months Losses'!C16)*'Technical Paramenter'!$C$7</f>
        <v>172808304.11570001</v>
      </c>
      <c r="E16" s="37">
        <f>((Database!L27+Database!M27-Database!R27-Database!S27-'12 months Losses'!C16)-(Database!L27+Database!M27-Database!R27-Database!S27-'12 months Losses'!C16)*'Technical Paramenter'!$C$7)*'Technical Paramenter'!$C$6</f>
        <v>773282599.25693429</v>
      </c>
      <c r="F16" s="38">
        <f t="shared" si="0"/>
        <v>946090903.37263429</v>
      </c>
      <c r="G16" s="39">
        <f>(Database!L27-Database!O27-Database!Q27-Database!R27-Database!S27+Database!M27-C16-F16)*'Technical Paramenter'!$C$8</f>
        <v>231578107.43278676</v>
      </c>
      <c r="H16" s="39">
        <f t="shared" si="1"/>
        <v>1854488780.2354209</v>
      </c>
      <c r="I16" s="51">
        <f>+H16/(Database!L27+Database!M27)*100</f>
        <v>8.2196837643169065</v>
      </c>
      <c r="J16" s="36">
        <f t="shared" si="2"/>
        <v>459058833.23804986</v>
      </c>
      <c r="K16" s="39">
        <f>+AM16-F16</f>
        <v>686989958.53435147</v>
      </c>
      <c r="L16" s="39">
        <f>+AN16-G16</f>
        <v>309007152.99217814</v>
      </c>
      <c r="M16" s="39">
        <f t="shared" si="3"/>
        <v>1455055944.7645795</v>
      </c>
      <c r="N16" s="52">
        <f>+M16/(Database!L27+Database!M27)*100</f>
        <v>6.4492704689407283</v>
      </c>
      <c r="O16" s="56">
        <f t="shared" si="4"/>
        <v>3309544725.0000005</v>
      </c>
      <c r="P16" s="54">
        <f>+O16/Database!L27*100</f>
        <v>14.668954233257633</v>
      </c>
      <c r="Q16" s="21">
        <f>Database!L27+Database!M27-Database!N27-Database!O27-Database!P27-Database!Q27-Database!R27-Database!S27-'12 months Losses'!H16</f>
        <v>1455055944.7645791</v>
      </c>
      <c r="R16" s="3">
        <f>($C16+(Q16*'Technical Paramenter'!$D$5))</f>
        <v>1134434864.05846</v>
      </c>
      <c r="S16" s="23">
        <f>(Database!$L27+Database!M27-Database!$S27-Database!$R27-R16)*'Technical Paramenter'!$D$7</f>
        <v>168232153.16941541</v>
      </c>
      <c r="T16" s="23">
        <f>+Q16*'Technical Paramenter'!$D$6+'12 months Losses'!E16</f>
        <v>1462688105.8863919</v>
      </c>
      <c r="U16" s="3">
        <f t="shared" si="5"/>
        <v>1630920259.0558074</v>
      </c>
      <c r="V16" s="3">
        <f>+Q16*'Technical Paramenter'!$D$8+'12 months Losses'!G16</f>
        <v>539613450.93944812</v>
      </c>
      <c r="W16" s="14">
        <f>Database!L27+Database!M27-Database!R27-Database!O27-Database!Q27-Database!S27-'12 months Losses'!R16-'12 months Losses'!U16-'12 months Losses'!V16-Database!N27-Database!P27</f>
        <v>4576150.9462852478</v>
      </c>
      <c r="X16" s="3">
        <f>(R16+(W16*'Technical Paramenter'!$D$5))</f>
        <v>1135874063.5310667</v>
      </c>
      <c r="Y16" s="23">
        <f>(Database!$L27+Database!M27-Database!$S27-Database!$R27-X16)*'Technical Paramenter'!$D$7</f>
        <v>168217761.17468932</v>
      </c>
      <c r="Z16" s="23">
        <f>+W16*'Technical Paramenter'!$D$6+'12 months Losses'!T16</f>
        <v>1464856286.2047417</v>
      </c>
      <c r="AA16" s="3">
        <f t="shared" si="6"/>
        <v>1633074047.379431</v>
      </c>
      <c r="AB16" s="3">
        <f>+W16*'Technical Paramenter'!$D$8+'12 months Losses'!V16</f>
        <v>540582222.09477675</v>
      </c>
      <c r="AC16" s="14">
        <f>Database!L27+Database!M27-Database!S27-X16-Database!R27-AA16-Database!Q27-Database!O27-AB16-Database!N27-Database!P27</f>
        <v>14391.99472618103</v>
      </c>
      <c r="AD16" s="3">
        <f>(X16+(AC16*'Technical Paramenter'!$D$5))</f>
        <v>1135878589.8134081</v>
      </c>
      <c r="AE16" s="23">
        <f>(Database!$L27+Database!M27-Database!$S27-Database!$R27-AD16)*'Technical Paramenter'!$D$7</f>
        <v>168217715.91186592</v>
      </c>
      <c r="AF16" s="23">
        <f>+AC16*'Technical Paramenter'!$D$6+'12 months Losses'!Z16</f>
        <v>1464863105.1318431</v>
      </c>
      <c r="AG16" s="3">
        <f t="shared" si="7"/>
        <v>1633080821.043709</v>
      </c>
      <c r="AH16" s="3">
        <f>+AC16*'Technical Paramenter'!$D$8+'12 months Losses'!AB16</f>
        <v>540585268.88006032</v>
      </c>
      <c r="AI16" s="14">
        <f>Database!$L27+Database!M27-Database!$S27-'12 months Losses'!AD16-Database!$R27-Database!$O27-Database!$Q27-'12 months Losses'!AG16-'12 months Losses'!AH16-Database!$N27-Database!$P27</f>
        <v>45.262823104858398</v>
      </c>
      <c r="AJ16" s="27">
        <f>(AD16+(AI16*'Technical Paramenter'!$E$5))</f>
        <v>1135878602.6680498</v>
      </c>
      <c r="AK16" s="27">
        <f>+AI16*'Technical Paramenter'!$D$6+'12 months Losses'!AE16</f>
        <v>168217737.35739151</v>
      </c>
      <c r="AL16" s="27">
        <f>+AI16*'Technical Paramenter'!$E$6+'12 months Losses'!AF16</f>
        <v>1464863124.5495942</v>
      </c>
      <c r="AM16" s="27">
        <f t="shared" si="8"/>
        <v>1633080861.9069858</v>
      </c>
      <c r="AN16" s="29">
        <f>Database!$L27-Database!$S27-'12 months Losses'!AJ16-Database!$R27-Database!$O27-Database!$Q27-'12 months Losses'!AM16-((Database!N27+Database!P27))</f>
        <v>540585260.4249649</v>
      </c>
      <c r="AO16" s="29">
        <f>Database!$L27-Database!$S27-'12 months Losses'!AJ16-Database!$R27-Database!$O27-Database!$Q27-'12 months Losses'!AM16-'12 months Losses'!AN16-Database!$N27-Database!$P27</f>
        <v>0</v>
      </c>
    </row>
    <row r="17" spans="2:41" x14ac:dyDescent="0.25">
      <c r="B17" s="17">
        <v>40360</v>
      </c>
      <c r="C17" s="36">
        <f>(Database!L28-Database!S28)*'Technical Paramenter'!$C$5</f>
        <v>675315941.27999997</v>
      </c>
      <c r="D17" s="37">
        <f>(Database!L28+Database!M28-Database!R28-Database!S28-'12 months Losses'!C17)*'Technical Paramenter'!$C$7</f>
        <v>172526716.5372</v>
      </c>
      <c r="E17" s="37">
        <f>((Database!L28+Database!M28-Database!R28-Database!S28-'12 months Losses'!C17)-(Database!L28+Database!M28-Database!R28-Database!S28-'12 months Losses'!C17)*'Technical Paramenter'!$C$7)*'Technical Paramenter'!$C$6</f>
        <v>772022551.16066253</v>
      </c>
      <c r="F17" s="38">
        <f t="shared" si="0"/>
        <v>944549267.69786251</v>
      </c>
      <c r="G17" s="39">
        <f>(Database!L28-Database!O28-Database!Q28-Database!R28-Database!S28+Database!M28-C17-F17)*'Technical Paramenter'!$C$8</f>
        <v>230980020.69844714</v>
      </c>
      <c r="H17" s="39">
        <f t="shared" si="1"/>
        <v>1850845229.6763096</v>
      </c>
      <c r="I17" s="51">
        <f>+H17/(Database!L28+Database!M28)*100</f>
        <v>8.2218026161405326</v>
      </c>
      <c r="J17" s="36">
        <f t="shared" si="2"/>
        <v>445468375.2801795</v>
      </c>
      <c r="K17" s="39">
        <f>+AM17-F17</f>
        <v>666651589.08596599</v>
      </c>
      <c r="L17" s="39">
        <f>+AN17-G17</f>
        <v>299858981.95754349</v>
      </c>
      <c r="M17" s="39">
        <f t="shared" si="3"/>
        <v>1411978946.323689</v>
      </c>
      <c r="N17" s="52">
        <f>+M17/(Database!L28+Database!M28)*100</f>
        <v>6.2722760437671692</v>
      </c>
      <c r="O17" s="56">
        <f t="shared" si="4"/>
        <v>3262824175.9999986</v>
      </c>
      <c r="P17" s="54">
        <f>+O17/Database!L28*100</f>
        <v>14.494078659907702</v>
      </c>
      <c r="Q17" s="21">
        <f>Database!L28+Database!M28-Database!N28-Database!O28-Database!P28-Database!Q28-Database!R28-Database!S28-'12 months Losses'!H17</f>
        <v>1411978946.3236904</v>
      </c>
      <c r="R17" s="3">
        <f>($C17+(Q17*'Technical Paramenter'!$D$5))</f>
        <v>1119383319.8988006</v>
      </c>
      <c r="S17" s="23">
        <f>(Database!$L28+Database!M28-Database!$S28-Database!$R28-R17)*'Technical Paramenter'!$D$7</f>
        <v>168086042.751012</v>
      </c>
      <c r="T17" s="23">
        <f>+Q17*'Technical Paramenter'!$D$6+'12 months Losses'!E17</f>
        <v>1441018175.928827</v>
      </c>
      <c r="U17" s="3">
        <f t="shared" si="5"/>
        <v>1609104218.6798391</v>
      </c>
      <c r="V17" s="3">
        <f>+Q17*'Technical Paramenter'!$D$8+'12 months Losses'!G17</f>
        <v>529895963.63517237</v>
      </c>
      <c r="W17" s="14">
        <f>Database!L28+Database!M28-Database!R28-Database!O28-Database!Q28-Database!S28-'12 months Losses'!R17-'12 months Losses'!U17-'12 months Losses'!V17-Database!N28-Database!P28</f>
        <v>4440673.7861881256</v>
      </c>
      <c r="X17" s="3">
        <f>(R17+(W17*'Technical Paramenter'!$D$5))</f>
        <v>1120779911.8045568</v>
      </c>
      <c r="Y17" s="23">
        <f>(Database!$L28+Database!M28-Database!$S28-Database!$R28-X17)*'Technical Paramenter'!$D$7</f>
        <v>168072076.83195442</v>
      </c>
      <c r="Z17" s="23">
        <f>+W17*'Technical Paramenter'!$D$6+'12 months Losses'!T17</f>
        <v>1443122167.1687229</v>
      </c>
      <c r="AA17" s="3">
        <f t="shared" si="6"/>
        <v>1611194244.0006773</v>
      </c>
      <c r="AB17" s="3">
        <f>+W17*'Technical Paramenter'!$D$8+'12 months Losses'!V17</f>
        <v>530836054.27570838</v>
      </c>
      <c r="AC17" s="14">
        <f>Database!L28+Database!M28-Database!S28-X17-Database!R28-AA17-Database!Q28-Database!O28-AB17-Database!N28-Database!P28</f>
        <v>13965.919055938721</v>
      </c>
      <c r="AD17" s="3">
        <f>(X17+(AC17*'Technical Paramenter'!$D$5))</f>
        <v>1120784304.0860999</v>
      </c>
      <c r="AE17" s="23">
        <f>(Database!$L28+Database!M28-Database!$S28-Database!$R28-AD17)*'Technical Paramenter'!$D$7</f>
        <v>168072032.90913901</v>
      </c>
      <c r="AF17" s="23">
        <f>+AC17*'Technical Paramenter'!$D$6+'12 months Losses'!Z17</f>
        <v>1443128784.2211716</v>
      </c>
      <c r="AG17" s="3">
        <f t="shared" si="7"/>
        <v>1611200817.1303105</v>
      </c>
      <c r="AH17" s="3">
        <f>+AC17*'Technical Paramenter'!$D$8+'12 months Losses'!AB17</f>
        <v>530839010.86077249</v>
      </c>
      <c r="AI17" s="14">
        <f>Database!$L28+Database!M28-Database!$S28-'12 months Losses'!AD17-Database!$R28-Database!$O28-Database!$Q28-'12 months Losses'!AG17-'12 months Losses'!AH17-Database!$N28-Database!$P28</f>
        <v>43.922815322875977</v>
      </c>
      <c r="AJ17" s="27">
        <f>(AD17+(AI17*'Technical Paramenter'!$E$5))</f>
        <v>1120784316.5601795</v>
      </c>
      <c r="AK17" s="27">
        <f>+AI17*'Technical Paramenter'!$D$6+'12 months Losses'!AE17</f>
        <v>168072053.71976891</v>
      </c>
      <c r="AL17" s="27">
        <f>+AI17*'Technical Paramenter'!$E$6+'12 months Losses'!AF17</f>
        <v>1443128803.0640595</v>
      </c>
      <c r="AM17" s="27">
        <f t="shared" si="8"/>
        <v>1611200856.7838285</v>
      </c>
      <c r="AN17" s="29">
        <f>Database!$L28-Database!$S28-'12 months Losses'!AJ17-Database!$R28-Database!$O28-Database!$Q28-'12 months Losses'!AM17-((Database!N28+Database!P28))</f>
        <v>530839002.6559906</v>
      </c>
      <c r="AO17" s="29">
        <f>Database!$L28-Database!$S28-'12 months Losses'!AJ17-Database!$R28-Database!$O28-Database!$Q28-'12 months Losses'!AM17-'12 months Losses'!AN17-Database!$N28-Database!$P28</f>
        <v>0</v>
      </c>
    </row>
    <row r="18" spans="2:41" x14ac:dyDescent="0.25">
      <c r="B18" s="17">
        <v>40391</v>
      </c>
      <c r="C18" s="36">
        <f>(Database!L29-Database!S29)*'Technical Paramenter'!$C$5</f>
        <v>675185417.03999996</v>
      </c>
      <c r="D18" s="37">
        <f>(Database!L29+Database!M29-Database!R29-Database!S29-'12 months Losses'!C18)*'Technical Paramenter'!$C$7</f>
        <v>172448467.3096</v>
      </c>
      <c r="E18" s="37">
        <f>((Database!L29+Database!M29-Database!R29-Database!S29-'12 months Losses'!C18)-(Database!L29+Database!M29-Database!R29-Database!S29-'12 months Losses'!C18)*'Technical Paramenter'!$C$7)*'Technical Paramenter'!$C$6</f>
        <v>771672401.51699793</v>
      </c>
      <c r="F18" s="38">
        <f t="shared" si="0"/>
        <v>944120868.82659793</v>
      </c>
      <c r="G18" s="39">
        <f>(Database!L29-Database!O29-Database!Q29-Database!R29-Database!S29+Database!M29-C18-F18)*'Technical Paramenter'!$C$8</f>
        <v>230900958.68849471</v>
      </c>
      <c r="H18" s="39">
        <f t="shared" si="1"/>
        <v>1850207244.5550926</v>
      </c>
      <c r="I18" s="51">
        <f>+H18/(Database!L29+Database!M29)*100</f>
        <v>8.2205679367282549</v>
      </c>
      <c r="J18" s="36">
        <f t="shared" si="2"/>
        <v>446079866.12912989</v>
      </c>
      <c r="K18" s="39">
        <f>+AM18-F18</f>
        <v>667566696.35010719</v>
      </c>
      <c r="L18" s="39">
        <f>+AN18-G18</f>
        <v>300270595.96567249</v>
      </c>
      <c r="M18" s="39">
        <f t="shared" si="3"/>
        <v>1413917158.4449096</v>
      </c>
      <c r="N18" s="52">
        <f>+M18/(Database!L29+Database!M29)*100</f>
        <v>6.282108175777414</v>
      </c>
      <c r="O18" s="56">
        <f t="shared" si="4"/>
        <v>3264124403.0000019</v>
      </c>
      <c r="P18" s="54">
        <f>+O18/Database!L29*100</f>
        <v>14.502676112505666</v>
      </c>
      <c r="Q18" s="21">
        <f>Database!L29+Database!M29-Database!N29-Database!O29-Database!P29-Database!Q29-Database!R29-Database!S29-'12 months Losses'!H18</f>
        <v>1413917158.4449074</v>
      </c>
      <c r="R18" s="3">
        <f>($C18+(Q18*'Technical Paramenter'!$D$5))</f>
        <v>1119862363.3709233</v>
      </c>
      <c r="S18" s="23">
        <f>(Database!$L29+Database!M29-Database!$S29-Database!$R29-R18)*'Technical Paramenter'!$D$7</f>
        <v>168001697.84629077</v>
      </c>
      <c r="T18" s="23">
        <f>+Q18*'Technical Paramenter'!$D$6+'12 months Losses'!E18</f>
        <v>1441586351.1881952</v>
      </c>
      <c r="U18" s="3">
        <f t="shared" si="5"/>
        <v>1609588049.0344861</v>
      </c>
      <c r="V18" s="3">
        <f>+Q18*'Technical Paramenter'!$D$8+'12 months Losses'!G18</f>
        <v>530227221.13128161</v>
      </c>
      <c r="W18" s="14">
        <f>Database!L29+Database!M29-Database!R29-Database!O29-Database!Q29-Database!S29-'12 months Losses'!R18-'12 months Losses'!U18-'12 months Losses'!V18-Database!N29-Database!P29</f>
        <v>4446769.4633083344</v>
      </c>
      <c r="X18" s="3">
        <f>(R18+(W18*'Technical Paramenter'!$D$5))</f>
        <v>1121260872.3671339</v>
      </c>
      <c r="Y18" s="23">
        <f>(Database!$L29+Database!M29-Database!$S29-Database!$R29-X18)*'Technical Paramenter'!$D$7</f>
        <v>167987712.75632867</v>
      </c>
      <c r="Z18" s="23">
        <f>+W18*'Technical Paramenter'!$D$6+'12 months Losses'!T18</f>
        <v>1443693230.5599108</v>
      </c>
      <c r="AA18" s="3">
        <f t="shared" si="6"/>
        <v>1611680943.3162394</v>
      </c>
      <c r="AB18" s="3">
        <f>+W18*'Technical Paramenter'!$D$8+'12 months Losses'!V18</f>
        <v>531168602.22666401</v>
      </c>
      <c r="AC18" s="14">
        <f>Database!L29+Database!M29-Database!S29-X18-Database!R29-AA18-Database!Q29-Database!O29-AB18-Database!N29-Database!P29</f>
        <v>13985.089963912964</v>
      </c>
      <c r="AD18" s="3">
        <f>(X18+(AC18*'Technical Paramenter'!$D$5))</f>
        <v>1121265270.6779275</v>
      </c>
      <c r="AE18" s="23">
        <f>(Database!$L29+Database!M29-Database!$S29-Database!$R29-AD18)*'Technical Paramenter'!$D$7</f>
        <v>167987668.77322075</v>
      </c>
      <c r="AF18" s="23">
        <f>+AC18*'Technical Paramenter'!$D$6+'12 months Losses'!Z18</f>
        <v>1443699856.6955357</v>
      </c>
      <c r="AG18" s="3">
        <f t="shared" si="7"/>
        <v>1611687525.4687564</v>
      </c>
      <c r="AH18" s="3">
        <f>+AC18*'Technical Paramenter'!$D$8+'12 months Losses'!AB18</f>
        <v>531171562.8702094</v>
      </c>
      <c r="AI18" s="14">
        <f>Database!$L29+Database!M29-Database!$S29-'12 months Losses'!AD18-Database!$R29-Database!$O29-Database!$Q29-'12 months Losses'!AG18-'12 months Losses'!AH18-Database!$N29-Database!$P29</f>
        <v>43.98310661315918</v>
      </c>
      <c r="AJ18" s="27">
        <f>(AD18+(AI18*'Technical Paramenter'!$E$5))</f>
        <v>1121265283.1691298</v>
      </c>
      <c r="AK18" s="27">
        <f>+AI18*'Technical Paramenter'!$D$6+'12 months Losses'!AE18</f>
        <v>167987689.61241665</v>
      </c>
      <c r="AL18" s="27">
        <f>+AI18*'Technical Paramenter'!$E$6+'12 months Losses'!AF18</f>
        <v>1443699875.5642884</v>
      </c>
      <c r="AM18" s="27">
        <f t="shared" si="8"/>
        <v>1611687565.1767051</v>
      </c>
      <c r="AN18" s="29">
        <f>Database!$L29-Database!$S29-'12 months Losses'!AJ18-Database!$R29-Database!$O29-Database!$Q29-'12 months Losses'!AM18-((Database!N29+Database!P29))</f>
        <v>531171554.65416718</v>
      </c>
      <c r="AO18" s="29">
        <f>Database!$L29-Database!$S29-'12 months Losses'!AJ18-Database!$R29-Database!$O29-Database!$Q29-'12 months Losses'!AM18-'12 months Losses'!AN18-Database!$N29-Database!$P29</f>
        <v>0</v>
      </c>
    </row>
    <row r="19" spans="2:41" x14ac:dyDescent="0.25">
      <c r="B19" s="17">
        <v>40422</v>
      </c>
      <c r="C19" s="36">
        <f>(Database!L30-Database!S30)*'Technical Paramenter'!$C$5</f>
        <v>674719436.61000001</v>
      </c>
      <c r="D19" s="37">
        <f>(Database!L30+Database!M30-Database!R30-Database!S30-'12 months Losses'!C19)*'Technical Paramenter'!$C$7</f>
        <v>172445382.25389999</v>
      </c>
      <c r="E19" s="37">
        <f>((Database!L30+Database!M30-Database!R30-Database!S30-'12 months Losses'!C19)-(Database!L30+Database!M30-Database!R30-Database!S30-'12 months Losses'!C19)*'Technical Paramenter'!$C$7)*'Technical Paramenter'!$C$6</f>
        <v>771658596.50975168</v>
      </c>
      <c r="F19" s="38">
        <f t="shared" si="0"/>
        <v>944103978.76365161</v>
      </c>
      <c r="G19" s="39">
        <f>(Database!L30-Database!O30-Database!Q30-Database!R30-Database!S30+Database!M30-C19-F19)*'Technical Paramenter'!$C$8</f>
        <v>231048264.12805223</v>
      </c>
      <c r="H19" s="39">
        <f t="shared" si="1"/>
        <v>1849871679.5017037</v>
      </c>
      <c r="I19" s="51">
        <f>+H19/(Database!L30+Database!M30)*100</f>
        <v>8.2247526293058275</v>
      </c>
      <c r="J19" s="36">
        <f t="shared" si="2"/>
        <v>443008818.7945596</v>
      </c>
      <c r="K19" s="39">
        <f>+AM19-F19</f>
        <v>662970817.72132373</v>
      </c>
      <c r="L19" s="39">
        <f>+AN19-G19</f>
        <v>298203375.98241186</v>
      </c>
      <c r="M19" s="39">
        <f t="shared" si="3"/>
        <v>1404183012.4982953</v>
      </c>
      <c r="N19" s="52">
        <f>+M19/(Database!L30+Database!M30)*100</f>
        <v>6.2431670542590707</v>
      </c>
      <c r="O19" s="56">
        <f t="shared" si="4"/>
        <v>3254054691.999999</v>
      </c>
      <c r="P19" s="54">
        <f>+O19/Database!L30*100</f>
        <v>14.467919683564901</v>
      </c>
      <c r="Q19" s="21">
        <f>Database!L30+Database!M30-Database!N30-Database!O30-Database!P30-Database!Q30-Database!R30-Database!S30-'12 months Losses'!H19</f>
        <v>1404183012.4982963</v>
      </c>
      <c r="R19" s="3">
        <f>($C19+(Q19*'Technical Paramenter'!$D$5))</f>
        <v>1116334994.0407143</v>
      </c>
      <c r="S19" s="23">
        <f>(Database!$L30+Database!M30-Database!$S30-Database!$R30-R19)*'Technical Paramenter'!$D$7</f>
        <v>168029226.67959285</v>
      </c>
      <c r="T19" s="23">
        <f>+Q19*'Technical Paramenter'!$D$6+'12 months Losses'!E19</f>
        <v>1436960507.8314445</v>
      </c>
      <c r="U19" s="3">
        <f t="shared" si="5"/>
        <v>1604989734.5110373</v>
      </c>
      <c r="V19" s="3">
        <f>+Q19*'Technical Paramenter'!$D$8+'12 months Losses'!G19</f>
        <v>528313807.87394154</v>
      </c>
      <c r="W19" s="14">
        <f>Database!L30+Database!M30-Database!R30-Database!O30-Database!Q30-Database!S30-'12 months Losses'!R19-'12 months Losses'!U19-'12 months Losses'!V19-Database!N30-Database!P30</f>
        <v>4416155.574306488</v>
      </c>
      <c r="X19" s="3">
        <f>(R19+(W19*'Technical Paramenter'!$D$5))</f>
        <v>1117723874.9688337</v>
      </c>
      <c r="Y19" s="23">
        <f>(Database!$L30+Database!M30-Database!$S30-Database!$R30-X19)*'Technical Paramenter'!$D$7</f>
        <v>168015337.87031168</v>
      </c>
      <c r="Z19" s="23">
        <f>+W19*'Technical Paramenter'!$D$6+'12 months Losses'!T19</f>
        <v>1439052882.342551</v>
      </c>
      <c r="AA19" s="3">
        <f t="shared" si="6"/>
        <v>1607068220.2128627</v>
      </c>
      <c r="AB19" s="3">
        <f>+W19*'Technical Paramenter'!$D$8+'12 months Losses'!V19</f>
        <v>529248708.00902224</v>
      </c>
      <c r="AC19" s="14">
        <f>Database!L30+Database!M30-Database!S30-X19-Database!R30-AA19-Database!Q30-Database!O30-AB19-Database!N30-Database!P30</f>
        <v>13888.809282302856</v>
      </c>
      <c r="AD19" s="3">
        <f>(X19+(AC19*'Technical Paramenter'!$D$5))</f>
        <v>1117728242.9993529</v>
      </c>
      <c r="AE19" s="23">
        <f>(Database!$L30+Database!M30-Database!$S30-Database!$R30-AD19)*'Technical Paramenter'!$D$7</f>
        <v>168015294.19000646</v>
      </c>
      <c r="AF19" s="23">
        <f>+AC19*'Technical Paramenter'!$D$6+'12 months Losses'!Z19</f>
        <v>1439059462.860389</v>
      </c>
      <c r="AG19" s="3">
        <f t="shared" si="7"/>
        <v>1607074757.0503955</v>
      </c>
      <c r="AH19" s="3">
        <f>+AC19*'Technical Paramenter'!$D$8+'12 months Losses'!AB19</f>
        <v>529251648.26994729</v>
      </c>
      <c r="AI19" s="14">
        <f>Database!$L30+Database!M30-Database!$S30-'12 months Losses'!AD19-Database!$R30-Database!$O30-Database!$Q30-'12 months Losses'!AG19-'12 months Losses'!AH19-Database!$N30-Database!$P30</f>
        <v>43.680305480957031</v>
      </c>
      <c r="AJ19" s="27">
        <f>(AD19+(AI19*'Technical Paramenter'!$E$5))</f>
        <v>1117728255.4045596</v>
      </c>
      <c r="AK19" s="27">
        <f>+AI19*'Technical Paramenter'!$D$6+'12 months Losses'!AE19</f>
        <v>168015314.88573521</v>
      </c>
      <c r="AL19" s="27">
        <f>+AI19*'Technical Paramenter'!$E$6+'12 months Losses'!AF19</f>
        <v>1439059481.5992401</v>
      </c>
      <c r="AM19" s="27">
        <f t="shared" si="8"/>
        <v>1607074796.4849753</v>
      </c>
      <c r="AN19" s="29">
        <f>Database!$L30-Database!$S30-'12 months Losses'!AJ19-Database!$R30-Database!$O30-Database!$Q30-'12 months Losses'!AM19-((Database!N30+Database!P30))</f>
        <v>529251640.1104641</v>
      </c>
      <c r="AO19" s="29">
        <f>Database!$L30-Database!$S30-'12 months Losses'!AJ19-Database!$R30-Database!$O30-Database!$Q30-'12 months Losses'!AM19-'12 months Losses'!AN19-Database!$N30-Database!$P30</f>
        <v>0</v>
      </c>
    </row>
    <row r="20" spans="2:41" x14ac:dyDescent="0.25">
      <c r="B20" s="17">
        <v>40452</v>
      </c>
      <c r="C20" s="36">
        <f>(Database!L31-Database!S31)*'Technical Paramenter'!$C$5</f>
        <v>673126326.60000002</v>
      </c>
      <c r="D20" s="37">
        <f>(Database!L31+Database!M31-Database!R31-Database!S31-'12 months Losses'!C20)*'Technical Paramenter'!$C$7</f>
        <v>171924843.57400003</v>
      </c>
      <c r="E20" s="37">
        <f>((Database!L31+Database!M31-Database!R31-Database!S31-'12 months Losses'!C20)-(Database!L31+Database!M31-Database!R31-Database!S31-'12 months Losses'!C20)*'Technical Paramenter'!$C$7)*'Technical Paramenter'!$C$6</f>
        <v>769329290.02493525</v>
      </c>
      <c r="F20" s="38">
        <f t="shared" si="0"/>
        <v>941254133.59893525</v>
      </c>
      <c r="G20" s="39">
        <f>(Database!L31-Database!O31-Database!Q31-Database!R31-Database!S31+Database!M31-C20-F20)*'Technical Paramenter'!$C$8</f>
        <v>229925972.83658147</v>
      </c>
      <c r="H20" s="39">
        <f t="shared" si="1"/>
        <v>1844306433.0355167</v>
      </c>
      <c r="I20" s="51">
        <f>+H20/(Database!L31+Database!M31)*100</f>
        <v>8.2194196714163361</v>
      </c>
      <c r="J20" s="36">
        <f t="shared" si="2"/>
        <v>427385902.80875838</v>
      </c>
      <c r="K20" s="39">
        <f>+AM20-F20</f>
        <v>639590837.57898438</v>
      </c>
      <c r="L20" s="39">
        <f>+AN20-G20</f>
        <v>287687092.57673907</v>
      </c>
      <c r="M20" s="39">
        <f t="shared" si="3"/>
        <v>1354663832.9644818</v>
      </c>
      <c r="N20" s="52">
        <f>+M20/(Database!L31+Database!M31)*100</f>
        <v>6.0372562592531454</v>
      </c>
      <c r="O20" s="56">
        <f t="shared" si="4"/>
        <v>3198970265.9999986</v>
      </c>
      <c r="P20" s="54">
        <f>+O20/Database!L31*100</f>
        <v>14.256675930669482</v>
      </c>
      <c r="Q20" s="21">
        <f>Database!L31+Database!M31-Database!N31-Database!O31-Database!P31-Database!Q31-Database!R31-Database!S31-'12 months Losses'!H20</f>
        <v>1354663832.9644833</v>
      </c>
      <c r="R20" s="3">
        <f>($C20+(Q20*'Technical Paramenter'!$D$5))</f>
        <v>1099168102.0673299</v>
      </c>
      <c r="S20" s="23">
        <f>(Database!$L31+Database!M31-Database!$S31-Database!$R31-R20)*'Technical Paramenter'!$D$7</f>
        <v>167664425.8193267</v>
      </c>
      <c r="T20" s="23">
        <f>+Q20*'Technical Paramenter'!$D$6+'12 months Losses'!E20</f>
        <v>1411169014.0835075</v>
      </c>
      <c r="U20" s="3">
        <f t="shared" si="5"/>
        <v>1578833439.9028342</v>
      </c>
      <c r="V20" s="3">
        <f>+Q20*'Technical Paramenter'!$D$8+'12 months Losses'!G20</f>
        <v>516708306.27516258</v>
      </c>
      <c r="W20" s="14">
        <f>Database!L31+Database!M31-Database!R31-Database!O31-Database!Q31-Database!S31-'12 months Losses'!R20-'12 months Losses'!U20-'12 months Losses'!V20-Database!N31-Database!P31</f>
        <v>4260417.7546749115</v>
      </c>
      <c r="X20" s="3">
        <f>(R20+(W20*'Technical Paramenter'!$D$5))</f>
        <v>1100508003.4511752</v>
      </c>
      <c r="Y20" s="23">
        <f>(Database!$L31+Database!M31-Database!$S31-Database!$R31-X20)*'Technical Paramenter'!$D$7</f>
        <v>167651026.80548826</v>
      </c>
      <c r="Z20" s="23">
        <f>+W20*'Technical Paramenter'!$D$6+'12 months Losses'!T20</f>
        <v>1413187600.0156724</v>
      </c>
      <c r="AA20" s="3">
        <f t="shared" si="6"/>
        <v>1580838626.8211608</v>
      </c>
      <c r="AB20" s="3">
        <f>+W20*'Technical Paramenter'!$D$8+'12 months Losses'!V20</f>
        <v>517610236.71382725</v>
      </c>
      <c r="AC20" s="14">
        <f>Database!L31+Database!M31-Database!S31-X20-Database!R31-AA20-Database!Q31-Database!O31-AB20-Database!N31-Database!P31</f>
        <v>13399.013835906982</v>
      </c>
      <c r="AD20" s="3">
        <f>(X20+(AC20*'Technical Paramenter'!$D$5))</f>
        <v>1100512217.4410267</v>
      </c>
      <c r="AE20" s="23">
        <f>(Database!$L31+Database!M31-Database!$S31-Database!$R31-AD20)*'Technical Paramenter'!$D$7</f>
        <v>167650984.66558975</v>
      </c>
      <c r="AF20" s="23">
        <f>+AC20*'Technical Paramenter'!$D$6+'12 months Losses'!Z20</f>
        <v>1413193948.4684279</v>
      </c>
      <c r="AG20" s="3">
        <f t="shared" si="7"/>
        <v>1580844933.1340177</v>
      </c>
      <c r="AH20" s="3">
        <f>+AC20*'Technical Paramenter'!$D$8+'12 months Losses'!AB20</f>
        <v>517613073.28505629</v>
      </c>
      <c r="AI20" s="14">
        <f>Database!$L31+Database!M31-Database!$S31-'12 months Losses'!AD20-Database!$R31-Database!$O31-Database!$Q31-'12 months Losses'!AG20-'12 months Losses'!AH20-Database!$N31-Database!$P31</f>
        <v>42.139900207519531</v>
      </c>
      <c r="AJ20" s="27">
        <f>(AD20+(AI20*'Technical Paramenter'!$E$5))</f>
        <v>1100512229.4087584</v>
      </c>
      <c r="AK20" s="27">
        <f>+AI20*'Technical Paramenter'!$D$6+'12 months Losses'!AE20</f>
        <v>167651004.63147447</v>
      </c>
      <c r="AL20" s="27">
        <f>+AI20*'Technical Paramenter'!$E$6+'12 months Losses'!AF20</f>
        <v>1413193966.5464451</v>
      </c>
      <c r="AM20" s="27">
        <f t="shared" si="8"/>
        <v>1580844971.1779196</v>
      </c>
      <c r="AN20" s="29">
        <f>Database!$L31-Database!$S31-'12 months Losses'!AJ20-Database!$R31-Database!$O31-Database!$Q31-'12 months Losses'!AM20-((Database!N31+Database!P31))</f>
        <v>517613065.41332054</v>
      </c>
      <c r="AO20" s="29">
        <f>Database!$L31-Database!$S31-'12 months Losses'!AJ20-Database!$R31-Database!$O31-Database!$Q31-'12 months Losses'!AM20-'12 months Losses'!AN20-Database!$N31-Database!$P31</f>
        <v>0</v>
      </c>
    </row>
    <row r="21" spans="2:41" x14ac:dyDescent="0.25">
      <c r="B21" s="17">
        <v>40483</v>
      </c>
      <c r="C21" s="36">
        <f>(Database!L32-Database!S32)*'Technical Paramenter'!$C$5</f>
        <v>671051328.77999997</v>
      </c>
      <c r="D21" s="37">
        <f>(Database!L32+Database!M32-Database!R32-Database!S32-'12 months Losses'!C21)*'Technical Paramenter'!$C$7</f>
        <v>171296870.68219998</v>
      </c>
      <c r="E21" s="37">
        <f>((Database!L32+Database!M32-Database!R32-Database!S32-'12 months Losses'!C21)-(Database!L32+Database!M32-Database!R32-Database!S32-'12 months Losses'!C21)*'Technical Paramenter'!$C$7)*'Technical Paramenter'!$C$6</f>
        <v>766519236.92870855</v>
      </c>
      <c r="F21" s="38">
        <f t="shared" si="0"/>
        <v>937816107.61090851</v>
      </c>
      <c r="G21" s="39">
        <f>(Database!L32-Database!O32-Database!Q32-Database!R32-Database!S32+Database!M32-C21-F21)*'Technical Paramenter'!$C$8</f>
        <v>229328296.96990362</v>
      </c>
      <c r="H21" s="39">
        <f t="shared" si="1"/>
        <v>1838195733.3608122</v>
      </c>
      <c r="I21" s="51">
        <f>+H21/(Database!L32+Database!M32)*100</f>
        <v>8.2175164941887626</v>
      </c>
      <c r="J21" s="36">
        <f t="shared" si="2"/>
        <v>428577800.77185702</v>
      </c>
      <c r="K21" s="39">
        <f>+AM21-F21</f>
        <v>641374534.72836733</v>
      </c>
      <c r="L21" s="39">
        <f>+AN21-G21</f>
        <v>288489397.13896406</v>
      </c>
      <c r="M21" s="39">
        <f t="shared" si="3"/>
        <v>1358441732.6391883</v>
      </c>
      <c r="N21" s="52">
        <f>+M21/(Database!L32+Database!M32)*100</f>
        <v>6.0728121286340437</v>
      </c>
      <c r="O21" s="56">
        <f t="shared" si="4"/>
        <v>3196637466.0000005</v>
      </c>
      <c r="P21" s="54">
        <f>+O21/Database!L32*100</f>
        <v>14.290328622822807</v>
      </c>
      <c r="Q21" s="21">
        <f>Database!L32+Database!M32-Database!N32-Database!O32-Database!P32-Database!Q32-Database!R32-Database!S32-'12 months Losses'!H21</f>
        <v>1358441732.6391878</v>
      </c>
      <c r="R21" s="3">
        <f>($C21+(Q21*'Technical Paramenter'!$D$5))</f>
        <v>1098281253.6950245</v>
      </c>
      <c r="S21" s="23">
        <f>(Database!$L32+Database!M32-Database!$S32-Database!$R32-R21)*'Technical Paramenter'!$D$7</f>
        <v>167024571.43304977</v>
      </c>
      <c r="T21" s="23">
        <f>+Q21*'Technical Paramenter'!$D$6+'12 months Losses'!E21</f>
        <v>1410148929.8531556</v>
      </c>
      <c r="U21" s="3">
        <f t="shared" si="5"/>
        <v>1577173501.2862053</v>
      </c>
      <c r="V21" s="3">
        <f>+Q21*'Technical Paramenter'!$D$8+'12 months Losses'!G21</f>
        <v>516910411.7696197</v>
      </c>
      <c r="W21" s="14">
        <f>Database!L32+Database!M32-Database!R32-Database!O32-Database!Q32-Database!S32-'12 months Losses'!R21-'12 months Losses'!U21-'12 months Losses'!V21-Database!N32-Database!P32</f>
        <v>4272299.2491512299</v>
      </c>
      <c r="X21" s="3">
        <f>(R21+(W21*'Technical Paramenter'!$D$5))</f>
        <v>1099624891.8088825</v>
      </c>
      <c r="Y21" s="23">
        <f>(Database!$L32+Database!M32-Database!$S32-Database!$R32-X21)*'Technical Paramenter'!$D$7</f>
        <v>167011135.05191118</v>
      </c>
      <c r="Z21" s="23">
        <f>+W21*'Technical Paramenter'!$D$6+'12 months Losses'!T21</f>
        <v>1412173145.2374034</v>
      </c>
      <c r="AA21" s="3">
        <f t="shared" si="6"/>
        <v>1579184280.2893145</v>
      </c>
      <c r="AB21" s="3">
        <f>+W21*'Technical Paramenter'!$D$8+'12 months Losses'!V21</f>
        <v>517814857.52066499</v>
      </c>
      <c r="AC21" s="14">
        <f>Database!L32+Database!M32-Database!S32-X21-Database!R32-AA21-Database!Q32-Database!O32-AB21-Database!N32-Database!P32</f>
        <v>13436.3811378479</v>
      </c>
      <c r="AD21" s="3">
        <f>(X21+(AC21*'Technical Paramenter'!$D$5))</f>
        <v>1099629117.5507503</v>
      </c>
      <c r="AE21" s="23">
        <f>(Database!$L32+Database!M32-Database!$S32-Database!$R32-AD21)*'Technical Paramenter'!$D$7</f>
        <v>167011092.79449248</v>
      </c>
      <c r="AF21" s="23">
        <f>+AC21*'Technical Paramenter'!$D$6+'12 months Losses'!Z21</f>
        <v>1412179511.3947866</v>
      </c>
      <c r="AG21" s="3">
        <f t="shared" si="7"/>
        <v>1579190604.1892791</v>
      </c>
      <c r="AH21" s="3">
        <f>+AC21*'Technical Paramenter'!$D$8+'12 months Losses'!AB21</f>
        <v>517817702.00255185</v>
      </c>
      <c r="AI21" s="14">
        <f>Database!$L32+Database!M32-Database!$S32-'12 months Losses'!AD21-Database!$R32-Database!$O32-Database!$Q32-'12 months Losses'!AG21-'12 months Losses'!AH21-Database!$N32-Database!$P32</f>
        <v>42.257417678833008</v>
      </c>
      <c r="AJ21" s="27">
        <f>(AD21+(AI21*'Technical Paramenter'!$E$5))</f>
        <v>1099629129.551857</v>
      </c>
      <c r="AK21" s="27">
        <f>+AI21*'Technical Paramenter'!$D$6+'12 months Losses'!AE21</f>
        <v>167011112.81605697</v>
      </c>
      <c r="AL21" s="27">
        <f>+AI21*'Technical Paramenter'!$E$6+'12 months Losses'!AF21</f>
        <v>1412179529.5232189</v>
      </c>
      <c r="AM21" s="27">
        <f t="shared" si="8"/>
        <v>1579190642.3392758</v>
      </c>
      <c r="AN21" s="29">
        <f>Database!$L32-Database!$S32-'12 months Losses'!AJ21-Database!$R32-Database!$O32-Database!$Q32-'12 months Losses'!AM21-((Database!N32+Database!P32))</f>
        <v>517817694.10886765</v>
      </c>
      <c r="AO21" s="29">
        <f>Database!$L32-Database!$S32-'12 months Losses'!AJ21-Database!$R32-Database!$O32-Database!$Q32-'12 months Losses'!AM21-'12 months Losses'!AN21-Database!$N32-Database!$P32</f>
        <v>0</v>
      </c>
    </row>
    <row r="22" spans="2:41" x14ac:dyDescent="0.25">
      <c r="B22" s="17">
        <v>40513</v>
      </c>
      <c r="C22" s="36">
        <f>(Database!L33-Database!S33)*'Technical Paramenter'!$C$5</f>
        <v>666455559.17999995</v>
      </c>
      <c r="D22" s="37">
        <f>(Database!L33+Database!M33-Database!R33-Database!S33-'12 months Losses'!C22)*'Technical Paramenter'!$C$7</f>
        <v>169925777.4982</v>
      </c>
      <c r="E22" s="37">
        <f>((Database!L33+Database!M33-Database!R33-Database!S33-'12 months Losses'!C22)-(Database!L33+Database!M33-Database!R33-Database!S33-'12 months Losses'!C22)*'Technical Paramenter'!$C$7)*'Technical Paramenter'!$C$6</f>
        <v>760383869.14894533</v>
      </c>
      <c r="F22" s="38">
        <f t="shared" si="0"/>
        <v>930309646.64714527</v>
      </c>
      <c r="G22" s="39">
        <f>(Database!L33-Database!O33-Database!Q33-Database!R33-Database!S33+Database!M33-C22-F22)*'Technical Paramenter'!$C$8</f>
        <v>227165362.73069167</v>
      </c>
      <c r="H22" s="39">
        <f t="shared" si="1"/>
        <v>1823930568.5578368</v>
      </c>
      <c r="I22" s="51">
        <f>+H22/(Database!L33+Database!M33)*100</f>
        <v>8.2099412912915319</v>
      </c>
      <c r="J22" s="36">
        <f t="shared" si="2"/>
        <v>402157413.46208298</v>
      </c>
      <c r="K22" s="39">
        <f>+AM22-F22</f>
        <v>601835940.83099031</v>
      </c>
      <c r="L22" s="39">
        <f>+AN22-G22</f>
        <v>270704991.14909005</v>
      </c>
      <c r="M22" s="39">
        <f t="shared" si="3"/>
        <v>1274698345.4421635</v>
      </c>
      <c r="N22" s="52">
        <f>+M22/(Database!L33+Database!M33)*100</f>
        <v>5.7377176305901489</v>
      </c>
      <c r="O22" s="56">
        <f t="shared" si="4"/>
        <v>3098628914</v>
      </c>
      <c r="P22" s="54">
        <f>+O22/Database!L33*100</f>
        <v>13.947658921881681</v>
      </c>
      <c r="Q22" s="21">
        <f>Database!L33+Database!M33-Database!N33-Database!O33-Database!P33-Database!Q33-Database!R33-Database!S33-'12 months Losses'!H22</f>
        <v>1274698345.4421632</v>
      </c>
      <c r="R22" s="3">
        <f>($C22+(Q22*'Technical Paramenter'!$D$5))</f>
        <v>1067348188.8215603</v>
      </c>
      <c r="S22" s="23">
        <f>(Database!$L33+Database!M33-Database!$S33-Database!$R33-R22)*'Technical Paramenter'!$D$7</f>
        <v>165916851.2017844</v>
      </c>
      <c r="T22" s="23">
        <f>+Q22*'Technical Paramenter'!$D$6+'12 months Losses'!E22</f>
        <v>1364335945.2194424</v>
      </c>
      <c r="U22" s="3">
        <f t="shared" si="5"/>
        <v>1530252796.4212267</v>
      </c>
      <c r="V22" s="3">
        <f>+Q22*'Technical Paramenter'!$D$8+'12 months Losses'!G22</f>
        <v>497019002.46079761</v>
      </c>
      <c r="W22" s="14">
        <f>Database!L33+Database!M33-Database!R33-Database!O33-Database!Q33-Database!S33-'12 months Losses'!R22-'12 months Losses'!U22-'12 months Losses'!V22-Database!N33-Database!P33</f>
        <v>4008926.296415329</v>
      </c>
      <c r="X22" s="3">
        <f>(R22+(W22*'Technical Paramenter'!$D$5))</f>
        <v>1068608996.1417829</v>
      </c>
      <c r="Y22" s="23">
        <f>(Database!$L33+Database!M33-Database!$S33-Database!$R33-X22)*'Technical Paramenter'!$D$7</f>
        <v>165904243.12858218</v>
      </c>
      <c r="Z22" s="23">
        <f>+W22*'Technical Paramenter'!$D$6+'12 months Losses'!T22</f>
        <v>1366235374.4986839</v>
      </c>
      <c r="AA22" s="3">
        <f t="shared" si="6"/>
        <v>1532139617.6272662</v>
      </c>
      <c r="AB22" s="3">
        <f>+W22*'Technical Paramenter'!$D$8+'12 months Losses'!V22</f>
        <v>497867692.15774876</v>
      </c>
      <c r="AC22" s="14">
        <f>Database!L33+Database!M33-Database!S33-X22-Database!R33-AA22-Database!Q33-Database!O33-AB22-Database!N33-Database!P33</f>
        <v>12608.07320022583</v>
      </c>
      <c r="AD22" s="3">
        <f>(X22+(AC22*'Technical Paramenter'!$D$5))</f>
        <v>1068612961.3808043</v>
      </c>
      <c r="AE22" s="23">
        <f>(Database!$L33+Database!M33-Database!$S33-Database!$R33-AD22)*'Technical Paramenter'!$D$7</f>
        <v>165904203.47619197</v>
      </c>
      <c r="AF22" s="23">
        <f>+AC22*'Technical Paramenter'!$D$6+'12 months Losses'!Z22</f>
        <v>1366241348.2037661</v>
      </c>
      <c r="AG22" s="3">
        <f t="shared" si="7"/>
        <v>1532145551.6799581</v>
      </c>
      <c r="AH22" s="3">
        <f>+AC22*'Technical Paramenter'!$D$8+'12 months Losses'!AB22</f>
        <v>497870361.28684527</v>
      </c>
      <c r="AI22" s="14">
        <f>Database!$L33+Database!M33-Database!$S33-'12 months Losses'!AD22-Database!$R33-Database!$O33-Database!$Q33-'12 months Losses'!AG22-'12 months Losses'!AH22-Database!$N33-Database!$P33</f>
        <v>39.652389526367188</v>
      </c>
      <c r="AJ22" s="27">
        <f>(AD22+(AI22*'Technical Paramenter'!$E$5))</f>
        <v>1068612972.6420829</v>
      </c>
      <c r="AK22" s="27">
        <f>+AI22*'Technical Paramenter'!$D$6+'12 months Losses'!AE22</f>
        <v>165904222.26349413</v>
      </c>
      <c r="AL22" s="27">
        <f>+AI22*'Technical Paramenter'!$E$6+'12 months Losses'!AF22</f>
        <v>1366241365.2146413</v>
      </c>
      <c r="AM22" s="27">
        <f t="shared" si="8"/>
        <v>1532145587.4781356</v>
      </c>
      <c r="AN22" s="29">
        <f>Database!$L33-Database!$S33-'12 months Losses'!AJ22-Database!$R33-Database!$O33-Database!$Q33-'12 months Losses'!AM22-((Database!N33+Database!P33))</f>
        <v>497870353.87978172</v>
      </c>
      <c r="AO22" s="29">
        <f>Database!$L33-Database!$S33-'12 months Losses'!AJ22-Database!$R33-Database!$O33-Database!$Q33-'12 months Losses'!AM22-'12 months Losses'!AN22-Database!$N33-Database!$P33</f>
        <v>0</v>
      </c>
    </row>
    <row r="23" spans="2:41" x14ac:dyDescent="0.25">
      <c r="B23" s="17">
        <v>40544</v>
      </c>
      <c r="C23" s="36">
        <f>(Database!L34-Database!S34)*'Technical Paramenter'!$C$5</f>
        <v>665135393.73000002</v>
      </c>
      <c r="D23" s="37">
        <f>(Database!L34+Database!M34-Database!R34-Database!S34-'12 months Losses'!C23)*'Technical Paramenter'!$C$7</f>
        <v>169539168.57269999</v>
      </c>
      <c r="E23" s="37">
        <f>((Database!L34+Database!M34-Database!R34-Database!S34-'12 months Losses'!C23)-(Database!L34+Database!M34-Database!R34-Database!S34-'12 months Losses'!C23)*'Technical Paramenter'!$C$7)*'Technical Paramenter'!$C$6</f>
        <v>758653871.52911794</v>
      </c>
      <c r="F23" s="38">
        <f t="shared" si="0"/>
        <v>928193040.10181797</v>
      </c>
      <c r="G23" s="39">
        <f>(Database!L34-Database!O34-Database!Q34-Database!R34-Database!S34+Database!M34-C23-F23)*'Technical Paramenter'!$C$8</f>
        <v>226608642.08499727</v>
      </c>
      <c r="H23" s="39">
        <f t="shared" si="1"/>
        <v>1819937075.9168153</v>
      </c>
      <c r="I23" s="51">
        <f>+H23/(Database!L34+Database!M34)*100</f>
        <v>8.208224374564324</v>
      </c>
      <c r="J23" s="36">
        <f t="shared" si="2"/>
        <v>413889068.92179227</v>
      </c>
      <c r="K23" s="39">
        <f>+AM23-F23</f>
        <v>619392578.26884568</v>
      </c>
      <c r="L23" s="39">
        <f>+AN23-G23</f>
        <v>278601942.8925494</v>
      </c>
      <c r="M23" s="39">
        <f t="shared" si="3"/>
        <v>1311883590.0831873</v>
      </c>
      <c r="N23" s="52">
        <f>+M23/(Database!L34+Database!M34)*100</f>
        <v>5.9168171269257446</v>
      </c>
      <c r="O23" s="56">
        <f t="shared" si="4"/>
        <v>3131820666.0000029</v>
      </c>
      <c r="P23" s="54">
        <f>+O23/Database!L34*100</f>
        <v>14.12504150149007</v>
      </c>
      <c r="Q23" s="21">
        <f>Database!L34+Database!M34-Database!N34-Database!O34-Database!P34-Database!Q34-Database!R34-Database!S34-'12 months Losses'!H23</f>
        <v>1311883590.0831847</v>
      </c>
      <c r="R23" s="3">
        <f>($C23+(Q23*'Technical Paramenter'!$D$5))</f>
        <v>1077722782.8111615</v>
      </c>
      <c r="S23" s="23">
        <f>(Database!$L34+Database!M34-Database!$S34-Database!$R34-R23)*'Technical Paramenter'!$D$7</f>
        <v>165413294.6818884</v>
      </c>
      <c r="T23" s="23">
        <f>+Q23*'Technical Paramenter'!$D$6+'12 months Losses'!E23</f>
        <v>1380224316.5105309</v>
      </c>
      <c r="U23" s="3">
        <f t="shared" si="5"/>
        <v>1545637611.1924193</v>
      </c>
      <c r="V23" s="3">
        <f>+Q23*'Technical Paramenter'!$D$8+'12 months Losses'!G23</f>
        <v>504334398.10560751</v>
      </c>
      <c r="W23" s="14">
        <f>Database!L34+Database!M34-Database!R34-Database!O34-Database!Q34-Database!S34-'12 months Losses'!R23-'12 months Losses'!U23-'12 months Losses'!V23-Database!N34-Database!P34</f>
        <v>4125873.8908119202</v>
      </c>
      <c r="X23" s="3">
        <f>(R23+(W23*'Technical Paramenter'!$D$5))</f>
        <v>1079020370.1498218</v>
      </c>
      <c r="Y23" s="23">
        <f>(Database!$L34+Database!M34-Database!$S34-Database!$R34-X23)*'Technical Paramenter'!$D$7</f>
        <v>165400318.80850178</v>
      </c>
      <c r="Z23" s="23">
        <f>+W23*'Technical Paramenter'!$D$6+'12 months Losses'!T23</f>
        <v>1382179155.5599976</v>
      </c>
      <c r="AA23" s="3">
        <f t="shared" si="6"/>
        <v>1547579474.3684993</v>
      </c>
      <c r="AB23" s="3">
        <f>+W23*'Technical Paramenter'!$D$8+'12 months Losses'!V23</f>
        <v>505207845.6082924</v>
      </c>
      <c r="AC23" s="14">
        <f>Database!L34+Database!M34-Database!S34-X23-Database!R34-AA23-Database!Q34-Database!O34-AB23-Database!N34-Database!P34</f>
        <v>12975.873386383057</v>
      </c>
      <c r="AD23" s="3">
        <f>(X23+(AC23*'Technical Paramenter'!$D$5))</f>
        <v>1079024451.0620017</v>
      </c>
      <c r="AE23" s="23">
        <f>(Database!$L34+Database!M34-Database!$S34-Database!$R34-AD23)*'Technical Paramenter'!$D$7</f>
        <v>165400277.99937999</v>
      </c>
      <c r="AF23" s="23">
        <f>+AC23*'Technical Paramenter'!$D$6+'12 months Losses'!Z23</f>
        <v>1382185303.5288081</v>
      </c>
      <c r="AG23" s="3">
        <f t="shared" si="7"/>
        <v>1547585581.5281882</v>
      </c>
      <c r="AH23" s="3">
        <f>+AC23*'Technical Paramenter'!$D$8+'12 months Losses'!AB23</f>
        <v>505210592.60068828</v>
      </c>
      <c r="AI23" s="14">
        <f>Database!$L34+Database!M34-Database!$S34-'12 months Losses'!AD23-Database!$R34-Database!$O34-Database!$Q34-'12 months Losses'!AG23-'12 months Losses'!AH23-Database!$N34-Database!$P34</f>
        <v>40.809122085571289</v>
      </c>
      <c r="AJ23" s="27">
        <f>(AD23+(AI23*'Technical Paramenter'!$E$5))</f>
        <v>1079024462.6517923</v>
      </c>
      <c r="AK23" s="27">
        <f>+AI23*'Technical Paramenter'!$D$6+'12 months Losses'!AE23</f>
        <v>165400297.33474204</v>
      </c>
      <c r="AL23" s="27">
        <f>+AI23*'Technical Paramenter'!$E$6+'12 months Losses'!AF23</f>
        <v>1382185321.0359216</v>
      </c>
      <c r="AM23" s="27">
        <f t="shared" si="8"/>
        <v>1547585618.3706636</v>
      </c>
      <c r="AN23" s="29">
        <f>Database!$L34-Database!$S34-'12 months Losses'!AJ23-Database!$R34-Database!$O34-Database!$Q34-'12 months Losses'!AM23-((Database!N34+Database!P34))</f>
        <v>505210584.97754669</v>
      </c>
      <c r="AO23" s="29">
        <f>Database!$L34-Database!$S34-'12 months Losses'!AJ23-Database!$R34-Database!$O34-Database!$Q34-'12 months Losses'!AM23-'12 months Losses'!AN23-Database!$N34-Database!$P34</f>
        <v>0</v>
      </c>
    </row>
    <row r="24" spans="2:41" x14ac:dyDescent="0.25">
      <c r="B24" s="17">
        <v>40575</v>
      </c>
      <c r="C24" s="36">
        <f>(Database!L35-Database!S35)*'Technical Paramenter'!$C$5</f>
        <v>661994175.09000003</v>
      </c>
      <c r="D24" s="37">
        <f>(Database!L35+Database!M35-Database!R35-Database!S35-'12 months Losses'!C24)*'Technical Paramenter'!$C$7</f>
        <v>168655418.85910001</v>
      </c>
      <c r="E24" s="37">
        <f>((Database!L35+Database!M35-Database!R35-Database!S35-'12 months Losses'!C24)-(Database!L35+Database!M35-Database!R35-Database!S35-'12 months Losses'!C24)*'Technical Paramenter'!$C$7)*'Technical Paramenter'!$C$6</f>
        <v>754699268.31070065</v>
      </c>
      <c r="F24" s="38">
        <f t="shared" si="0"/>
        <v>923354687.16980064</v>
      </c>
      <c r="G24" s="39">
        <f>(Database!L35-Database!O35-Database!Q35-Database!R35-Database!S35+Database!M35-C24-F24)*'Technical Paramenter'!$C$8</f>
        <v>224807239.20435202</v>
      </c>
      <c r="H24" s="39">
        <f t="shared" si="1"/>
        <v>1810156101.4641528</v>
      </c>
      <c r="I24" s="51">
        <f>+H24/(Database!L35+Database!M35)*100</f>
        <v>8.2029894803862184</v>
      </c>
      <c r="J24" s="36">
        <f t="shared" si="2"/>
        <v>393848690.46644449</v>
      </c>
      <c r="K24" s="39">
        <f>+AM24-F24</f>
        <v>589401784.56830657</v>
      </c>
      <c r="L24" s="39">
        <f>+AN24-G24</f>
        <v>265112124.50109422</v>
      </c>
      <c r="M24" s="39">
        <f t="shared" si="3"/>
        <v>1248362599.5358453</v>
      </c>
      <c r="N24" s="52">
        <f>+M24/(Database!L35+Database!M35)*100</f>
        <v>5.6571393281591664</v>
      </c>
      <c r="O24" s="56">
        <f t="shared" si="4"/>
        <v>3058518700.9999981</v>
      </c>
      <c r="P24" s="54">
        <f>+O24/Database!L35*100</f>
        <v>13.860128808545385</v>
      </c>
      <c r="Q24" s="21">
        <f>Database!L35+Database!M35-Database!N35-Database!O35-Database!P35-Database!Q35-Database!R35-Database!S35-'12 months Losses'!H24</f>
        <v>1248362599.5358472</v>
      </c>
      <c r="R24" s="3">
        <f>($C24+(Q24*'Technical Paramenter'!$D$5))</f>
        <v>1054604212.6440239</v>
      </c>
      <c r="S24" s="23">
        <f>(Database!$L35+Database!M35-Database!$S35-Database!$R35-R24)*'Technical Paramenter'!$D$7</f>
        <v>164729318.48355976</v>
      </c>
      <c r="T24" s="23">
        <f>+Q24*'Technical Paramenter'!$D$6+'12 months Losses'!E24</f>
        <v>1346173467.9707851</v>
      </c>
      <c r="U24" s="3">
        <f t="shared" si="5"/>
        <v>1510902786.454345</v>
      </c>
      <c r="V24" s="3">
        <f>+Q24*'Technical Paramenter'!$D$8+'12 months Losses'!G24</f>
        <v>489085601.52609086</v>
      </c>
      <c r="W24" s="14">
        <f>Database!L35+Database!M35-Database!R35-Database!O35-Database!Q35-Database!S35-'12 months Losses'!R24-'12 months Losses'!U24-'12 months Losses'!V24-Database!N35-Database!P35</f>
        <v>3926100.3755397797</v>
      </c>
      <c r="X24" s="3">
        <f>(R24+(W24*'Technical Paramenter'!$D$5))</f>
        <v>1055838971.2121311</v>
      </c>
      <c r="Y24" s="23">
        <f>(Database!$L35+Database!M35-Database!$S35-Database!$R35-X24)*'Technical Paramenter'!$D$7</f>
        <v>164716970.89787868</v>
      </c>
      <c r="Z24" s="23">
        <f>+W24*'Technical Paramenter'!$D$6+'12 months Losses'!T24</f>
        <v>1348033654.3287158</v>
      </c>
      <c r="AA24" s="3">
        <f t="shared" si="6"/>
        <v>1512750625.2265944</v>
      </c>
      <c r="AB24" s="3">
        <f>+W24*'Technical Paramenter'!$D$8+'12 months Losses'!V24</f>
        <v>489916756.97559261</v>
      </c>
      <c r="AC24" s="14">
        <f>Database!L35+Database!M35-Database!S35-X24-Database!R35-AA24-Database!Q35-Database!O35-AB24-Database!N35-Database!P35</f>
        <v>12347.585681915283</v>
      </c>
      <c r="AD24" s="3">
        <f>(X24+(AC24*'Technical Paramenter'!$D$5))</f>
        <v>1055842854.5278281</v>
      </c>
      <c r="AE24" s="23">
        <f>(Database!$L35+Database!M35-Database!$S35-Database!$R35-AD24)*'Technical Paramenter'!$D$7</f>
        <v>164716932.06472173</v>
      </c>
      <c r="AF24" s="23">
        <f>+AC24*'Technical Paramenter'!$D$6+'12 months Losses'!Z24</f>
        <v>1348039504.6148119</v>
      </c>
      <c r="AG24" s="3">
        <f t="shared" si="7"/>
        <v>1512756436.6795337</v>
      </c>
      <c r="AH24" s="3">
        <f>+AC24*'Technical Paramenter'!$D$8+'12 months Losses'!AB24</f>
        <v>489919370.95948148</v>
      </c>
      <c r="AI24" s="14">
        <f>Database!$L35+Database!M35-Database!$S35-'12 months Losses'!AD24-Database!$R35-Database!$O35-Database!$Q35-'12 months Losses'!AG24-'12 months Losses'!AH24-Database!$N35-Database!$P35</f>
        <v>38.833156585693359</v>
      </c>
      <c r="AJ24" s="27">
        <f>(AD24+(AI24*'Technical Paramenter'!$E$5))</f>
        <v>1055842865.5564445</v>
      </c>
      <c r="AK24" s="27">
        <f>+AI24*'Technical Paramenter'!$D$6+'12 months Losses'!AE24</f>
        <v>164716950.46387133</v>
      </c>
      <c r="AL24" s="27">
        <f>+AI24*'Technical Paramenter'!$E$6+'12 months Losses'!AF24</f>
        <v>1348039521.274236</v>
      </c>
      <c r="AM24" s="27">
        <f t="shared" si="8"/>
        <v>1512756471.7381072</v>
      </c>
      <c r="AN24" s="29">
        <f>Database!$L35-Database!$S35-'12 months Losses'!AJ24-Database!$R35-Database!$O35-Database!$Q35-'12 months Losses'!AM24-((Database!N35+Database!P35))</f>
        <v>489919363.70544624</v>
      </c>
      <c r="AO24" s="29">
        <f>Database!$L35-Database!$S35-'12 months Losses'!AJ24-Database!$R35-Database!$O35-Database!$Q35-'12 months Losses'!AM24-'12 months Losses'!AN24-Database!$N35-Database!$P35</f>
        <v>0</v>
      </c>
    </row>
    <row r="25" spans="2:41" x14ac:dyDescent="0.25">
      <c r="B25" s="17">
        <v>40603</v>
      </c>
      <c r="C25" s="36">
        <f>(Database!L36-Database!S36)*'Technical Paramenter'!$C$5</f>
        <v>656945327.27999997</v>
      </c>
      <c r="D25" s="37">
        <f>(Database!L36+Database!M36-Database!R36-Database!S36-'12 months Losses'!C25)*'Technical Paramenter'!$C$7</f>
        <v>167282332.24719998</v>
      </c>
      <c r="E25" s="37">
        <f>((Database!L36+Database!M36-Database!R36-Database!S36-'12 months Losses'!C25)-(Database!L36+Database!M36-Database!R36-Database!S36-'12 months Losses'!C25)*'Technical Paramenter'!$C$7)*'Technical Paramenter'!$C$6</f>
        <v>748554980.33977044</v>
      </c>
      <c r="F25" s="38">
        <f t="shared" si="0"/>
        <v>915837312.58697045</v>
      </c>
      <c r="G25" s="39">
        <f>(Database!L36-Database!O36-Database!Q36-Database!R36-Database!S36+Database!M36-C25-F25)*'Technical Paramenter'!$C$8</f>
        <v>223074715.43148714</v>
      </c>
      <c r="H25" s="39">
        <f t="shared" si="1"/>
        <v>1795857355.2984576</v>
      </c>
      <c r="I25" s="51">
        <f>+H25/(Database!L36+Database!M36)*100</f>
        <v>8.2006933044834067</v>
      </c>
      <c r="J25" s="36">
        <f t="shared" si="2"/>
        <v>396203619.74284136</v>
      </c>
      <c r="K25" s="39">
        <f>+AM25-F25</f>
        <v>592925979.39652073</v>
      </c>
      <c r="L25" s="39">
        <f>+AN25-G25</f>
        <v>266697302.56217855</v>
      </c>
      <c r="M25" s="39">
        <f t="shared" si="3"/>
        <v>1255826901.7015407</v>
      </c>
      <c r="N25" s="52">
        <f>+M25/(Database!L36+Database!M36)*100</f>
        <v>5.7346710939981147</v>
      </c>
      <c r="O25" s="56">
        <f t="shared" si="4"/>
        <v>3051684256.9999981</v>
      </c>
      <c r="P25" s="54">
        <f>+O25/Database!L36*100</f>
        <v>13.93536439848152</v>
      </c>
      <c r="Q25" s="21">
        <f>Database!L36+Database!M36-Database!N36-Database!O36-Database!P36-Database!Q36-Database!R36-Database!S36-'12 months Losses'!H25</f>
        <v>1255826901.7015424</v>
      </c>
      <c r="R25" s="3">
        <f>($C25+(Q25*'Technical Paramenter'!$D$5))</f>
        <v>1051902887.8651351</v>
      </c>
      <c r="S25" s="23">
        <f>(Database!$L36+Database!M36-Database!$S36-Database!$R36-R25)*'Technical Paramenter'!$D$7</f>
        <v>163332756.64134866</v>
      </c>
      <c r="T25" s="23">
        <f>+Q25*'Technical Paramenter'!$D$6+'12 months Losses'!E25</f>
        <v>1343565766.3659611</v>
      </c>
      <c r="U25" s="3">
        <f t="shared" si="5"/>
        <v>1506898523.0073097</v>
      </c>
      <c r="V25" s="3">
        <f>+Q25*'Technical Paramenter'!$D$8+'12 months Losses'!G25</f>
        <v>488933270.52170366</v>
      </c>
      <c r="W25" s="14">
        <f>Database!L36+Database!M36-Database!R36-Database!O36-Database!Q36-Database!S36-'12 months Losses'!R25-'12 months Losses'!U25-'12 months Losses'!V25-Database!N36-Database!P36</f>
        <v>3949575.6058521271</v>
      </c>
      <c r="X25" s="3">
        <f>(R25+(W25*'Technical Paramenter'!$D$5))</f>
        <v>1053145029.3931756</v>
      </c>
      <c r="Y25" s="23">
        <f>(Database!$L36+Database!M36-Database!$S36-Database!$R36-X25)*'Technical Paramenter'!$D$7</f>
        <v>163320335.22606826</v>
      </c>
      <c r="Z25" s="23">
        <f>+W25*'Technical Paramenter'!$D$6+'12 months Losses'!T25</f>
        <v>1345437075.2880137</v>
      </c>
      <c r="AA25" s="3">
        <f t="shared" si="6"/>
        <v>1508757410.514082</v>
      </c>
      <c r="AB25" s="3">
        <f>+W25*'Technical Paramenter'!$D$8+'12 months Losses'!V25</f>
        <v>489769395.67746258</v>
      </c>
      <c r="AC25" s="14">
        <f>Database!L36+Database!M36-Database!S36-X25-Database!R36-AA25-Database!Q36-Database!O36-AB25-Database!N36-Database!P36</f>
        <v>12421.415279388428</v>
      </c>
      <c r="AD25" s="3">
        <f>(X25+(AC25*'Technical Paramenter'!$D$5))</f>
        <v>1053148935.9282809</v>
      </c>
      <c r="AE25" s="23">
        <f>(Database!$L36+Database!M36-Database!$S36-Database!$R36-AD25)*'Technical Paramenter'!$D$7</f>
        <v>163320296.16071719</v>
      </c>
      <c r="AF25" s="23">
        <f>+AC25*'Technical Paramenter'!$D$6+'12 months Losses'!Z25</f>
        <v>1345442960.5545731</v>
      </c>
      <c r="AG25" s="3">
        <f t="shared" si="7"/>
        <v>1508763256.7152903</v>
      </c>
      <c r="AH25" s="3">
        <f>+AC25*'Technical Paramenter'!$D$8+'12 months Losses'!AB25</f>
        <v>489772025.2910772</v>
      </c>
      <c r="AI25" s="14">
        <f>Database!$L36+Database!M36-Database!$S36-'12 months Losses'!AD25-Database!$R36-Database!$O36-Database!$Q36-'12 months Losses'!AG25-'12 months Losses'!AH25-Database!$N36-Database!$P36</f>
        <v>39.065353393554688</v>
      </c>
      <c r="AJ25" s="27">
        <f>(AD25+(AI25*'Technical Paramenter'!$E$5))</f>
        <v>1053148947.0228413</v>
      </c>
      <c r="AK25" s="27">
        <f>+AI25*'Technical Paramenter'!$D$6+'12 months Losses'!AE25</f>
        <v>163320314.66988164</v>
      </c>
      <c r="AL25" s="27">
        <f>+AI25*'Technical Paramenter'!$E$6+'12 months Losses'!AF25</f>
        <v>1345442977.3136096</v>
      </c>
      <c r="AM25" s="27">
        <f t="shared" si="8"/>
        <v>1508763291.9834912</v>
      </c>
      <c r="AN25" s="29">
        <f>Database!$L36-Database!$S36-'12 months Losses'!AJ25-Database!$R36-Database!$O36-Database!$Q36-'12 months Losses'!AM25-((Database!N36+Database!P36))</f>
        <v>489772017.9936657</v>
      </c>
      <c r="AO25" s="29">
        <f>Database!$L36-Database!$S36-'12 months Losses'!AJ25-Database!$R36-Database!$O36-Database!$Q36-'12 months Losses'!AM25-'12 months Losses'!AN25-Database!$N36-Database!$P36</f>
        <v>0</v>
      </c>
    </row>
    <row r="26" spans="2:41" x14ac:dyDescent="0.25">
      <c r="B26" s="17">
        <v>40634</v>
      </c>
      <c r="C26" s="36">
        <f>(Database!L37-Database!S37)*'Technical Paramenter'!$C$5</f>
        <v>653888156.13</v>
      </c>
      <c r="D26" s="37">
        <f>(Database!L37+Database!M37-Database!R37-Database!S37-'12 months Losses'!C26)*'Technical Paramenter'!$C$7</f>
        <v>166376705.10870001</v>
      </c>
      <c r="E26" s="37">
        <f>((Database!L37+Database!M37-Database!R37-Database!S37-'12 months Losses'!C26)-(Database!L37+Database!M37-Database!R37-Database!S37-'12 months Losses'!C26)*'Technical Paramenter'!$C$7)*'Technical Paramenter'!$C$6</f>
        <v>744502480.02041078</v>
      </c>
      <c r="F26" s="38">
        <f t="shared" si="0"/>
        <v>910879185.12911081</v>
      </c>
      <c r="G26" s="39">
        <f>(Database!L37-Database!O37-Database!Q37-Database!R37-Database!S37+Database!M37-C26-F26)*'Technical Paramenter'!$C$8</f>
        <v>221549782.98256597</v>
      </c>
      <c r="H26" s="39">
        <f t="shared" si="1"/>
        <v>1786317124.2416768</v>
      </c>
      <c r="I26" s="51">
        <f>+H26/(Database!L37+Database!M37)*100</f>
        <v>8.1952482873781491</v>
      </c>
      <c r="J26" s="36">
        <f t="shared" si="2"/>
        <v>389095198.25211322</v>
      </c>
      <c r="K26" s="39">
        <f>+AM26-F26</f>
        <v>582288096.33758116</v>
      </c>
      <c r="L26" s="39">
        <f>+AN26-G26</f>
        <v>261912397.16862765</v>
      </c>
      <c r="M26" s="39">
        <f t="shared" si="3"/>
        <v>1233295691.758322</v>
      </c>
      <c r="N26" s="52">
        <f>+M26/(Database!L37+Database!M37)*100</f>
        <v>5.6581019509645625</v>
      </c>
      <c r="O26" s="56">
        <f t="shared" si="4"/>
        <v>3019612815.999999</v>
      </c>
      <c r="P26" s="54">
        <f>+O26/Database!L37*100</f>
        <v>13.853350238342713</v>
      </c>
      <c r="Q26" s="21">
        <f>Database!L37+Database!M37-Database!N37-Database!O37-Database!P37-Database!Q37-Database!R37-Database!S37-'12 months Losses'!H26</f>
        <v>1233295691.7583232</v>
      </c>
      <c r="R26" s="3">
        <f>($C26+(Q26*'Technical Paramenter'!$D$5))</f>
        <v>1041759651.1879926</v>
      </c>
      <c r="S26" s="23">
        <f>(Database!$L37+Database!M37-Database!$S37-Database!$R37-R26)*'Technical Paramenter'!$D$7</f>
        <v>162497990.1581201</v>
      </c>
      <c r="T26" s="23">
        <f>+Q26*'Technical Paramenter'!$D$6+'12 months Losses'!E26</f>
        <v>1328837978.7755044</v>
      </c>
      <c r="U26" s="3">
        <f t="shared" si="5"/>
        <v>1491335968.9336245</v>
      </c>
      <c r="V26" s="3">
        <f>+Q26*'Technical Paramenter'!$D$8+'12 months Losses'!G26</f>
        <v>482638480.92780298</v>
      </c>
      <c r="W26" s="14">
        <f>Database!L37+Database!M37-Database!R37-Database!O37-Database!Q37-Database!S37-'12 months Losses'!R26-'12 months Losses'!U26-'12 months Losses'!V26-Database!N37-Database!P37</f>
        <v>3878714.9505805969</v>
      </c>
      <c r="X26" s="3">
        <f>(R26+(W26*'Technical Paramenter'!$D$5))</f>
        <v>1042979507.0399501</v>
      </c>
      <c r="Y26" s="23">
        <f>(Database!$L37+Database!M37-Database!$S37-Database!$R37-X26)*'Technical Paramenter'!$D$7</f>
        <v>162485791.59960052</v>
      </c>
      <c r="Z26" s="23">
        <f>+W26*'Technical Paramenter'!$D$6+'12 months Losses'!T26</f>
        <v>1330675713.9190896</v>
      </c>
      <c r="AA26" s="3">
        <f t="shared" si="6"/>
        <v>1493161505.5186901</v>
      </c>
      <c r="AB26" s="3">
        <f>+W26*'Technical Paramenter'!$D$8+'12 months Losses'!V26</f>
        <v>483459604.88284087</v>
      </c>
      <c r="AC26" s="14">
        <f>Database!L37+Database!M37-Database!S37-X26-Database!R37-AA26-Database!Q37-Database!O37-AB26-Database!N37-Database!P37</f>
        <v>12198.558517456055</v>
      </c>
      <c r="AD26" s="3">
        <f>(X26+(AC26*'Technical Paramenter'!$D$5))</f>
        <v>1042983343.4866039</v>
      </c>
      <c r="AE26" s="23">
        <f>(Database!$L37+Database!M37-Database!$S37-Database!$R37-AD26)*'Technical Paramenter'!$D$7</f>
        <v>162485753.23513395</v>
      </c>
      <c r="AF26" s="23">
        <f>+AC26*'Technical Paramenter'!$D$6+'12 months Losses'!Z26</f>
        <v>1330681493.5961151</v>
      </c>
      <c r="AG26" s="3">
        <f t="shared" si="7"/>
        <v>1493167246.831249</v>
      </c>
      <c r="AH26" s="3">
        <f>+AC26*'Technical Paramenter'!$D$8+'12 months Losses'!AB26</f>
        <v>483462187.31767899</v>
      </c>
      <c r="AI26" s="14">
        <f>Database!$L37+Database!M37-Database!$S37-'12 months Losses'!AD26-Database!$R37-Database!$O37-Database!$Q37-'12 months Losses'!AG26-'12 months Losses'!AH26-Database!$N37-Database!$P37</f>
        <v>38.364469528198242</v>
      </c>
      <c r="AJ26" s="27">
        <f>(AD26+(AI26*'Technical Paramenter'!$E$5))</f>
        <v>1042983354.3821132</v>
      </c>
      <c r="AK26" s="27">
        <f>+AI26*'Technical Paramenter'!$D$6+'12 months Losses'!AE26</f>
        <v>162485771.41221961</v>
      </c>
      <c r="AL26" s="27">
        <f>+AI26*'Technical Paramenter'!$E$6+'12 months Losses'!AF26</f>
        <v>1330681510.0544724</v>
      </c>
      <c r="AM26" s="27">
        <f t="shared" si="8"/>
        <v>1493167281.466692</v>
      </c>
      <c r="AN26" s="29">
        <f>Database!$L37-Database!$S37-'12 months Losses'!AJ26-Database!$R37-Database!$O37-Database!$Q37-'12 months Losses'!AM26-((Database!N37+Database!P37))</f>
        <v>483462180.15119362</v>
      </c>
      <c r="AO26" s="29">
        <f>Database!$L37-Database!$S37-'12 months Losses'!AJ26-Database!$R37-Database!$O37-Database!$Q37-'12 months Losses'!AM26-'12 months Losses'!AN26-Database!$N37-Database!$P37</f>
        <v>0</v>
      </c>
    </row>
    <row r="27" spans="2:41" x14ac:dyDescent="0.25">
      <c r="B27" s="17">
        <v>40664</v>
      </c>
      <c r="C27" s="36">
        <f>(Database!L38-Database!S38)*'Technical Paramenter'!$C$5</f>
        <v>650499606.65999997</v>
      </c>
      <c r="D27" s="37">
        <f>(Database!L38+Database!M38-Database!R38-Database!S38-'12 months Losses'!C27)*'Technical Paramenter'!$C$7</f>
        <v>165477873.88339999</v>
      </c>
      <c r="E27" s="37">
        <f>((Database!L38+Database!M38-Database!R38-Database!S38-'12 months Losses'!C27)-(Database!L38+Database!M38-Database!R38-Database!S38-'12 months Losses'!C27)*'Technical Paramenter'!$C$7)*'Technical Paramenter'!$C$6</f>
        <v>740480390.05343831</v>
      </c>
      <c r="F27" s="38">
        <f t="shared" si="0"/>
        <v>905958263.93683827</v>
      </c>
      <c r="G27" s="39">
        <f>(Database!L38-Database!O38-Database!Q38-Database!R38-Database!S38+Database!M38-C27-F27)*'Technical Paramenter'!$C$8</f>
        <v>220148763.41494387</v>
      </c>
      <c r="H27" s="39">
        <f t="shared" si="1"/>
        <v>1776606634.0117822</v>
      </c>
      <c r="I27" s="51">
        <f>+H27/(Database!L38+Database!M38)*100</f>
        <v>8.1932221352386581</v>
      </c>
      <c r="J27" s="36">
        <f t="shared" si="2"/>
        <v>381617103.53718364</v>
      </c>
      <c r="K27" s="39">
        <f>+AM27-F27</f>
        <v>571096990.52247465</v>
      </c>
      <c r="L27" s="39">
        <f>+AN27-G27</f>
        <v>256878652.92856199</v>
      </c>
      <c r="M27" s="39">
        <f t="shared" si="3"/>
        <v>1209592746.9882202</v>
      </c>
      <c r="N27" s="52">
        <f>+M27/(Database!L38+Database!M38)*100</f>
        <v>5.5783097279497689</v>
      </c>
      <c r="O27" s="56">
        <f t="shared" si="4"/>
        <v>2986199381.0000024</v>
      </c>
      <c r="P27" s="54">
        <f>+O27/Database!L38*100</f>
        <v>13.771531863188427</v>
      </c>
      <c r="Q27" s="21">
        <f>Database!L38+Database!M38-Database!N38-Database!O38-Database!P38-Database!Q38-Database!R38-Database!S38-'12 months Losses'!H27</f>
        <v>1209592746.9882178</v>
      </c>
      <c r="R27" s="3">
        <f>($C27+(Q27*'Technical Paramenter'!$D$5))</f>
        <v>1030916525.5877945</v>
      </c>
      <c r="S27" s="23">
        <f>(Database!$L38+Database!M38-Database!$S38-Database!$R38-R27)*'Technical Paramenter'!$D$7</f>
        <v>161673704.69412205</v>
      </c>
      <c r="T27" s="23">
        <f>+Q27*'Technical Paramenter'!$D$6+'12 months Losses'!E27</f>
        <v>1313585433.5764561</v>
      </c>
      <c r="U27" s="3">
        <f t="shared" si="5"/>
        <v>1475259138.2705781</v>
      </c>
      <c r="V27" s="3">
        <f>+Q27*'Technical Paramenter'!$D$8+'12 months Losses'!G27</f>
        <v>476219547.95234954</v>
      </c>
      <c r="W27" s="14">
        <f>Database!L38+Database!M38-Database!R38-Database!O38-Database!Q38-Database!S38-'12 months Losses'!R27-'12 months Losses'!U27-'12 months Losses'!V27-Database!N38-Database!P38</f>
        <v>3804169.1892776489</v>
      </c>
      <c r="X27" s="3">
        <f>(R27+(W27*'Technical Paramenter'!$D$5))</f>
        <v>1032112936.7978224</v>
      </c>
      <c r="Y27" s="23">
        <f>(Database!$L38+Database!M38-Database!$S38-Database!$R38-X27)*'Technical Paramenter'!$D$7</f>
        <v>161661740.58202177</v>
      </c>
      <c r="Z27" s="23">
        <f>+W27*'Technical Paramenter'!$D$6+'12 months Losses'!T27</f>
        <v>1315387848.9383359</v>
      </c>
      <c r="AA27" s="3">
        <f t="shared" si="6"/>
        <v>1477049589.5203576</v>
      </c>
      <c r="AB27" s="3">
        <f>+W27*'Technical Paramenter'!$D$8+'12 months Losses'!V27</f>
        <v>477024890.56971961</v>
      </c>
      <c r="AC27" s="14">
        <f>Database!L38+Database!M38-Database!S38-X27-Database!R38-AA27-Database!Q38-Database!O38-AB27-Database!N38-Database!P38</f>
        <v>11964.112102508545</v>
      </c>
      <c r="AD27" s="3">
        <f>(X27+(AC27*'Technical Paramenter'!$D$5))</f>
        <v>1032116699.5110786</v>
      </c>
      <c r="AE27" s="23">
        <f>(Database!$L38+Database!M38-Database!$S38-Database!$R38-AD27)*'Technical Paramenter'!$D$7</f>
        <v>161661702.95488924</v>
      </c>
      <c r="AF27" s="23">
        <f>+AC27*'Technical Paramenter'!$D$6+'12 months Losses'!Z27</f>
        <v>1315393517.5346501</v>
      </c>
      <c r="AG27" s="3">
        <f t="shared" si="7"/>
        <v>1477055220.4895394</v>
      </c>
      <c r="AH27" s="3">
        <f>+AC27*'Technical Paramenter'!$D$8+'12 months Losses'!AB27</f>
        <v>477027423.37225169</v>
      </c>
      <c r="AI27" s="14">
        <f>Database!$L38+Database!M38-Database!$S38-'12 months Losses'!AD27-Database!$R38-Database!$O38-Database!$Q38-'12 months Losses'!AG27-'12 months Losses'!AH27-Database!$N38-Database!$P38</f>
        <v>37.627130508422852</v>
      </c>
      <c r="AJ27" s="27">
        <f>(AD27+(AI27*'Technical Paramenter'!$E$5))</f>
        <v>1032116710.1971836</v>
      </c>
      <c r="AK27" s="27">
        <f>+AI27*'Technical Paramenter'!$D$6+'12 months Losses'!AE27</f>
        <v>161661720.78262368</v>
      </c>
      <c r="AL27" s="27">
        <f>+AI27*'Technical Paramenter'!$E$6+'12 months Losses'!AF27</f>
        <v>1315393533.6766891</v>
      </c>
      <c r="AM27" s="27">
        <f t="shared" si="8"/>
        <v>1477055254.4593129</v>
      </c>
      <c r="AN27" s="29">
        <f>Database!$L38-Database!$S38-'12 months Losses'!AJ27-Database!$R38-Database!$O38-Database!$Q38-'12 months Losses'!AM27-((Database!N38+Database!P38))</f>
        <v>477027416.34350586</v>
      </c>
      <c r="AO27" s="29">
        <f>Database!$L38-Database!$S38-'12 months Losses'!AJ27-Database!$R38-Database!$O38-Database!$Q38-'12 months Losses'!AM27-'12 months Losses'!AN27-Database!$N38-Database!$P38</f>
        <v>0</v>
      </c>
    </row>
    <row r="28" spans="2:41" x14ac:dyDescent="0.25">
      <c r="B28" s="17">
        <v>40695</v>
      </c>
      <c r="C28" s="36">
        <f>(Database!L39-Database!S39)*'Technical Paramenter'!$C$5</f>
        <v>649076893.25999999</v>
      </c>
      <c r="D28" s="37">
        <f>(Database!L39+Database!M39-Database!R39-Database!S39-'12 months Losses'!C28)*'Technical Paramenter'!$C$7</f>
        <v>165161142.96740001</v>
      </c>
      <c r="E28" s="37">
        <f>((Database!L39+Database!M39-Database!R39-Database!S39-'12 months Losses'!C28)-(Database!L39+Database!M39-Database!R39-Database!S39-'12 months Losses'!C28)*'Technical Paramenter'!$C$7)*'Technical Paramenter'!$C$6</f>
        <v>739063082.55052149</v>
      </c>
      <c r="F28" s="38">
        <f t="shared" si="0"/>
        <v>904224225.51792145</v>
      </c>
      <c r="G28" s="39">
        <f>(Database!L39-Database!O39-Database!Q39-Database!R39-Database!S39+Database!M39-C28-F28)*'Technical Paramenter'!$C$8</f>
        <v>219650163.53888598</v>
      </c>
      <c r="H28" s="39">
        <f t="shared" si="1"/>
        <v>1772951282.3168075</v>
      </c>
      <c r="I28" s="51">
        <f>+H28/(Database!L39+Database!M39)*100</f>
        <v>8.1942859499696876</v>
      </c>
      <c r="J28" s="36">
        <f t="shared" si="2"/>
        <v>399432786.11130273</v>
      </c>
      <c r="K28" s="39">
        <f>+AM28-F28</f>
        <v>597758486.05785942</v>
      </c>
      <c r="L28" s="39">
        <f>+AN28-G28</f>
        <v>268870957.51402962</v>
      </c>
      <c r="M28" s="39">
        <f t="shared" si="3"/>
        <v>1266062229.6831918</v>
      </c>
      <c r="N28" s="52">
        <f>+M28/(Database!L39+Database!M39)*100</f>
        <v>5.8515290543818033</v>
      </c>
      <c r="O28" s="56">
        <f t="shared" si="4"/>
        <v>3039013511.999999</v>
      </c>
      <c r="P28" s="54">
        <f>+O28/Database!L39*100</f>
        <v>14.045815004351489</v>
      </c>
      <c r="Q28" s="21">
        <f>Database!L39+Database!M39-Database!N39-Database!O39-Database!P39-Database!Q39-Database!R39-Database!S39-'12 months Losses'!H28</f>
        <v>1266062229.6831925</v>
      </c>
      <c r="R28" s="3">
        <f>($C28+(Q28*'Technical Paramenter'!$D$5))</f>
        <v>1047253464.495364</v>
      </c>
      <c r="S28" s="23">
        <f>(Database!$L39+Database!M39-Database!$S39-Database!$R39-R28)*'Technical Paramenter'!$D$7</f>
        <v>161179377.25504637</v>
      </c>
      <c r="T28" s="23">
        <f>+Q28*'Technical Paramenter'!$D$6+'12 months Losses'!E28</f>
        <v>1338923366.9744182</v>
      </c>
      <c r="U28" s="3">
        <f t="shared" si="5"/>
        <v>1500102744.2294645</v>
      </c>
      <c r="V28" s="3">
        <f>+Q28*'Technical Paramenter'!$D$8+'12 months Losses'!G28</f>
        <v>487675537.56281781</v>
      </c>
      <c r="W28" s="14">
        <f>Database!L39+Database!M39-Database!R39-Database!O39-Database!Q39-Database!S39-'12 months Losses'!R28-'12 months Losses'!U28-'12 months Losses'!V28-Database!N39-Database!P39</f>
        <v>3981765.71235466</v>
      </c>
      <c r="X28" s="3">
        <f>(R28+(W28*'Technical Paramenter'!$D$5))</f>
        <v>1048505729.8118995</v>
      </c>
      <c r="Y28" s="23">
        <f>(Database!$L39+Database!M39-Database!$S39-Database!$R39-X28)*'Technical Paramenter'!$D$7</f>
        <v>161166854.601881</v>
      </c>
      <c r="Z28" s="23">
        <f>+W28*'Technical Paramenter'!$D$6+'12 months Losses'!T28</f>
        <v>1340809927.5689318</v>
      </c>
      <c r="AA28" s="3">
        <f t="shared" si="6"/>
        <v>1501976782.1708128</v>
      </c>
      <c r="AB28" s="3">
        <f>+W28*'Technical Paramenter'!$D$8+'12 months Losses'!V28</f>
        <v>488518477.36412328</v>
      </c>
      <c r="AC28" s="14">
        <f>Database!L39+Database!M39-Database!S39-X28-Database!R39-AA28-Database!Q39-Database!O39-AB28-Database!N39-Database!P39</f>
        <v>12522.653163909912</v>
      </c>
      <c r="AD28" s="3">
        <f>(X28+(AC28*'Technical Paramenter'!$D$5))</f>
        <v>1048509668.1863196</v>
      </c>
      <c r="AE28" s="23">
        <f>(Database!$L39+Database!M39-Database!$S39-Database!$R39-AD28)*'Technical Paramenter'!$D$7</f>
        <v>161166815.21813682</v>
      </c>
      <c r="AF28" s="23">
        <f>+AC28*'Technical Paramenter'!$D$6+'12 months Losses'!Z28</f>
        <v>1340815860.8020008</v>
      </c>
      <c r="AG28" s="3">
        <f t="shared" si="7"/>
        <v>1501982676.0201375</v>
      </c>
      <c r="AH28" s="3">
        <f>+AC28*'Technical Paramenter'!$D$8+'12 months Losses'!AB28</f>
        <v>488521128.40979809</v>
      </c>
      <c r="AI28" s="14">
        <f>Database!$L39+Database!M39-Database!$S39-'12 months Losses'!AD28-Database!$R39-Database!$O39-Database!$Q39-'12 months Losses'!AG28-'12 months Losses'!AH28-Database!$N39-Database!$P39</f>
        <v>39.383743286132813</v>
      </c>
      <c r="AJ28" s="27">
        <f>(AD28+(AI28*'Technical Paramenter'!$E$5))</f>
        <v>1048509679.3713027</v>
      </c>
      <c r="AK28" s="27">
        <f>+AI28*'Technical Paramenter'!$D$6+'12 months Losses'!AE28</f>
        <v>161166833.8781544</v>
      </c>
      <c r="AL28" s="27">
        <f>+AI28*'Technical Paramenter'!$E$6+'12 months Losses'!AF28</f>
        <v>1340815877.6976266</v>
      </c>
      <c r="AM28" s="27">
        <f t="shared" si="8"/>
        <v>1501982711.5757809</v>
      </c>
      <c r="AN28" s="29">
        <f>Database!$L39-Database!$S39-'12 months Losses'!AJ28-Database!$R39-Database!$O39-Database!$Q39-'12 months Losses'!AM28-((Database!N39+Database!P39))</f>
        <v>488521121.05291557</v>
      </c>
      <c r="AO28" s="29">
        <f>Database!$L39-Database!$S39-'12 months Losses'!AJ28-Database!$R39-Database!$O39-Database!$Q39-'12 months Losses'!AM28-'12 months Losses'!AN28-Database!$N39-Database!$P39</f>
        <v>0</v>
      </c>
    </row>
    <row r="29" spans="2:41" x14ac:dyDescent="0.25">
      <c r="B29" s="17">
        <v>40725</v>
      </c>
      <c r="C29" s="36">
        <f>(Database!L40-Database!S40)*'Technical Paramenter'!$C$5</f>
        <v>646259517.14999998</v>
      </c>
      <c r="D29" s="37">
        <f>(Database!L40+Database!M40-Database!R40-Database!S40-'12 months Losses'!C29)*'Technical Paramenter'!$C$7</f>
        <v>164294600.30850002</v>
      </c>
      <c r="E29" s="37">
        <f>((Database!L40+Database!M40-Database!R40-Database!S40-'12 months Losses'!C29)-(Database!L40+Database!M40-Database!R40-Database!S40-'12 months Losses'!C29)*'Technical Paramenter'!$C$7)*'Technical Paramenter'!$C$6</f>
        <v>735185477.4604758</v>
      </c>
      <c r="F29" s="38">
        <f t="shared" ref="F29:F53" si="9">SUM(D29:E29)</f>
        <v>899480077.76897585</v>
      </c>
      <c r="G29" s="39">
        <f>(Database!L40-Database!O40-Database!Q40-Database!R40-Database!S40+Database!M40-C29-F29)*'Technical Paramenter'!$C$8</f>
        <v>218216471.52563667</v>
      </c>
      <c r="H29" s="39">
        <f t="shared" si="1"/>
        <v>1763956066.4446125</v>
      </c>
      <c r="I29" s="51">
        <f>+H29/(Database!L40+Database!M40)*100</f>
        <v>8.1882528497906559</v>
      </c>
      <c r="J29" s="36">
        <f t="shared" si="2"/>
        <v>387887899.68503308</v>
      </c>
      <c r="K29" s="39">
        <f t="shared" ref="K29:K53" si="10">+AM29-F29</f>
        <v>580481351.90204203</v>
      </c>
      <c r="L29" s="39">
        <f t="shared" ref="L29:L53" si="11">+AN29-G29</f>
        <v>261099725.96831131</v>
      </c>
      <c r="M29" s="39">
        <f t="shared" ref="M29:M53" si="12">SUM(J29:L29)</f>
        <v>1229468977.5553865</v>
      </c>
      <c r="N29" s="52">
        <f>+M29/(Database!L40+Database!M40)*100</f>
        <v>5.7071732401410147</v>
      </c>
      <c r="O29" s="56">
        <f t="shared" si="4"/>
        <v>2993425043.999999</v>
      </c>
      <c r="P29" s="54">
        <f>+O29/Database!L40*100</f>
        <v>13.89542608993167</v>
      </c>
      <c r="Q29" s="21">
        <f>Database!L40+Database!M40-Database!N40-Database!O40-Database!P40-Database!Q40-Database!R40-Database!S40-'12 months Losses'!H29</f>
        <v>1229468977.5553875</v>
      </c>
      <c r="R29" s="3">
        <f>($C29+(Q29*'Technical Paramenter'!$D$5))</f>
        <v>1032927510.5911694</v>
      </c>
      <c r="S29" s="23">
        <f>(Database!$L40+Database!M40-Database!$S40-Database!$R40-R29)*'Technical Paramenter'!$D$7</f>
        <v>160427920.37408832</v>
      </c>
      <c r="T29" s="23">
        <f>+Q29*'Technical Paramenter'!$D$6+'12 months Losses'!E29</f>
        <v>1317707879.0262184</v>
      </c>
      <c r="U29" s="3">
        <f t="shared" ref="U29:U53" si="13">+S29+T29</f>
        <v>1478135799.4003067</v>
      </c>
      <c r="V29" s="3">
        <f>+Q29*'Technical Paramenter'!$D$8+'12 months Losses'!G29</f>
        <v>478495054.07411218</v>
      </c>
      <c r="W29" s="14">
        <f>Database!L40+Database!M40-Database!R40-Database!O40-Database!Q40-Database!S40-'12 months Losses'!R29-'12 months Losses'!U29-'12 months Losses'!V29-Database!N40-Database!P40</f>
        <v>3866679.9344120026</v>
      </c>
      <c r="X29" s="3">
        <f>(R29+(W29*'Technical Paramenter'!$D$5))</f>
        <v>1034143581.4305419</v>
      </c>
      <c r="Y29" s="23">
        <f>(Database!$L40+Database!M40-Database!$S40-Database!$R40-X29)*'Technical Paramenter'!$D$7</f>
        <v>160415759.66569459</v>
      </c>
      <c r="Z29" s="23">
        <f>+W29*'Technical Paramenter'!$D$6+'12 months Losses'!T29</f>
        <v>1319539911.9791429</v>
      </c>
      <c r="AA29" s="3">
        <f t="shared" ref="AA29:AA53" si="14">+Y29+Z29</f>
        <v>1479955671.6448374</v>
      </c>
      <c r="AB29" s="3">
        <f>+W29*'Technical Paramenter'!$D$8+'12 months Losses'!V29</f>
        <v>479313630.21622717</v>
      </c>
      <c r="AC29" s="14">
        <f>Database!L40+Database!M40-Database!S40-X29-Database!R40-AA29-Database!Q40-Database!O40-AB29-Database!N40-Database!P40</f>
        <v>12160.708395004272</v>
      </c>
      <c r="AD29" s="3">
        <f>(X29+(AC29*'Technical Paramenter'!$D$5))</f>
        <v>1034147405.973332</v>
      </c>
      <c r="AE29" s="23">
        <f>(Database!$L40+Database!M40-Database!$S40-Database!$R40-AD29)*'Technical Paramenter'!$D$7</f>
        <v>160415721.42026669</v>
      </c>
      <c r="AF29" s="23">
        <f>+AC29*'Technical Paramenter'!$D$6+'12 months Losses'!Z29</f>
        <v>1319545673.7227805</v>
      </c>
      <c r="AG29" s="3">
        <f t="shared" ref="AG29:AG53" si="15">+AE29+AF29</f>
        <v>1479961395.1430471</v>
      </c>
      <c r="AH29" s="3">
        <f>+AC29*'Technical Paramenter'!$D$8+'12 months Losses'!AB29</f>
        <v>479316204.63819438</v>
      </c>
      <c r="AI29" s="14">
        <f>Database!$L40+Database!M40-Database!$S40-'12 months Losses'!AD29-Database!$R40-Database!$O40-Database!$Q40-'12 months Losses'!AG29-'12 months Losses'!AH29-Database!$N40-Database!$P40</f>
        <v>38.245426177978516</v>
      </c>
      <c r="AJ29" s="27">
        <f>(AD29+(AI29*'Technical Paramenter'!$E$5))</f>
        <v>1034147416.8350331</v>
      </c>
      <c r="AK29" s="27">
        <f>+AI29*'Technical Paramenter'!$D$6+'12 months Losses'!AE29</f>
        <v>160415739.54094961</v>
      </c>
      <c r="AL29" s="27">
        <f>+AI29*'Technical Paramenter'!$E$6+'12 months Losses'!AF29</f>
        <v>1319545690.1300683</v>
      </c>
      <c r="AM29" s="27">
        <f t="shared" ref="AM29:AM53" si="16">+AK29+AL29</f>
        <v>1479961429.6710179</v>
      </c>
      <c r="AN29" s="29">
        <f>Database!$L40-Database!$S40-'12 months Losses'!AJ29-Database!$R40-Database!$O40-Database!$Q40-'12 months Losses'!AM29-((Database!N40+Database!P40))</f>
        <v>479316197.49394798</v>
      </c>
      <c r="AO29" s="29">
        <f>Database!$L40-Database!$S40-'12 months Losses'!AJ29-Database!$R40-Database!$O40-Database!$Q40-'12 months Losses'!AM29-'12 months Losses'!AN29-Database!$N40-Database!$P40</f>
        <v>0</v>
      </c>
    </row>
    <row r="30" spans="2:41" x14ac:dyDescent="0.25">
      <c r="B30" s="17">
        <v>40756</v>
      </c>
      <c r="C30" s="36">
        <f>(Database!L41-Database!S41)*'Technical Paramenter'!$C$5</f>
        <v>641947958.78999996</v>
      </c>
      <c r="D30" s="37">
        <f>(Database!L41+Database!M41-Database!R41-Database!S41-'12 months Losses'!C30)*'Technical Paramenter'!$C$7</f>
        <v>163136492.8021</v>
      </c>
      <c r="E30" s="37">
        <f>((Database!L41+Database!M41-Database!R41-Database!S41-'12 months Losses'!C30)-(Database!L41+Database!M41-Database!R41-Database!S41-'12 months Losses'!C30)*'Technical Paramenter'!$C$7)*'Technical Paramenter'!$C$6</f>
        <v>730003177.99083698</v>
      </c>
      <c r="F30" s="38">
        <f t="shared" si="9"/>
        <v>893139670.79293704</v>
      </c>
      <c r="G30" s="39">
        <f>(Database!L41-Database!O41-Database!Q41-Database!R41-Database!S41+Database!M41-C30-F30)*'Technical Paramenter'!$C$8</f>
        <v>216169275.12102467</v>
      </c>
      <c r="H30" s="39">
        <f t="shared" si="1"/>
        <v>1751256904.7039616</v>
      </c>
      <c r="I30" s="51">
        <f>+H30/(Database!L41+Database!M41)*100</f>
        <v>8.1839015168310887</v>
      </c>
      <c r="J30" s="36">
        <f t="shared" si="2"/>
        <v>367555962.65393984</v>
      </c>
      <c r="K30" s="39">
        <f t="shared" si="10"/>
        <v>550054235.44860363</v>
      </c>
      <c r="L30" s="39">
        <f t="shared" si="11"/>
        <v>247413650.19349521</v>
      </c>
      <c r="M30" s="39">
        <f t="shared" si="12"/>
        <v>1165023848.2960386</v>
      </c>
      <c r="N30" s="52">
        <f>+M30/(Database!L41+Database!M41)*100</f>
        <v>5.4443413833826257</v>
      </c>
      <c r="O30" s="56">
        <f t="shared" si="4"/>
        <v>2916280753</v>
      </c>
      <c r="P30" s="54">
        <f>+O30/Database!L41*100</f>
        <v>13.628242900213714</v>
      </c>
      <c r="Q30" s="21">
        <f>Database!L41+Database!M41-Database!N41-Database!O41-Database!P41-Database!Q41-Database!R41-Database!S41-'12 months Losses'!H30</f>
        <v>1165023848.2960384</v>
      </c>
      <c r="R30" s="3">
        <f>($C30+(Q30*'Technical Paramenter'!$D$5))</f>
        <v>1008347959.0791041</v>
      </c>
      <c r="S30" s="23">
        <f>(Database!$L41+Database!M41-Database!$S41-Database!$R41-R30)*'Technical Paramenter'!$D$7</f>
        <v>159472492.79920897</v>
      </c>
      <c r="T30" s="23">
        <f>+Q30*'Technical Paramenter'!$D$6+'12 months Losses'!E30</f>
        <v>1281991477.3134999</v>
      </c>
      <c r="U30" s="3">
        <f t="shared" si="13"/>
        <v>1441463970.1127088</v>
      </c>
      <c r="V30" s="3">
        <f>+Q30*'Technical Paramenter'!$D$8+'12 months Losses'!G30</f>
        <v>462804823.805296</v>
      </c>
      <c r="W30" s="14">
        <f>Database!L41+Database!M41-Database!R41-Database!O41-Database!Q41-Database!S41-'12 months Losses'!R30-'12 months Losses'!U30-'12 months Losses'!V30-Database!N41-Database!P41</f>
        <v>3664000.0028915405</v>
      </c>
      <c r="X30" s="3">
        <f>(R30+(W30*'Technical Paramenter'!$D$5))</f>
        <v>1009500287.0800135</v>
      </c>
      <c r="Y30" s="23">
        <f>(Database!$L41+Database!M41-Database!$S41-Database!$R41-X30)*'Technical Paramenter'!$D$7</f>
        <v>159460969.51919988</v>
      </c>
      <c r="Z30" s="23">
        <f>+W30*'Technical Paramenter'!$D$6+'12 months Losses'!T30</f>
        <v>1283727480.5148699</v>
      </c>
      <c r="AA30" s="3">
        <f t="shared" si="14"/>
        <v>1443188450.0340698</v>
      </c>
      <c r="AB30" s="3">
        <f>+W30*'Technical Paramenter'!$D$8+'12 months Losses'!V30</f>
        <v>463580492.60590816</v>
      </c>
      <c r="AC30" s="14">
        <f>Database!L41+Database!M41-Database!S41-X30-Database!R41-AA30-Database!Q41-Database!O41-AB30-Database!N41-Database!P41</f>
        <v>11523.280010223389</v>
      </c>
      <c r="AD30" s="3">
        <f>(X30+(AC30*'Technical Paramenter'!$D$5))</f>
        <v>1009503911.1515768</v>
      </c>
      <c r="AE30" s="23">
        <f>(Database!$L41+Database!M41-Database!$S41-Database!$R41-AD30)*'Technical Paramenter'!$D$7</f>
        <v>159460933.27848423</v>
      </c>
      <c r="AF30" s="23">
        <f>+AC30*'Technical Paramenter'!$D$6+'12 months Losses'!Z30</f>
        <v>1283732940.2449389</v>
      </c>
      <c r="AG30" s="3">
        <f t="shared" si="15"/>
        <v>1443193873.5234232</v>
      </c>
      <c r="AH30" s="3">
        <f>+AC30*'Technical Paramenter'!$D$8+'12 months Losses'!AB30</f>
        <v>463582932.08428633</v>
      </c>
      <c r="AI30" s="14">
        <f>Database!$L41+Database!M41-Database!$S41-'12 months Losses'!AD30-Database!$R41-Database!$O41-Database!$Q41-'12 months Losses'!AG30-'12 months Losses'!AH30-Database!$N41-Database!$P41</f>
        <v>36.240715026855469</v>
      </c>
      <c r="AJ30" s="27">
        <f>(AD30+(AI30*'Technical Paramenter'!$E$5))</f>
        <v>1009503921.4439398</v>
      </c>
      <c r="AK30" s="27">
        <f>+AI30*'Technical Paramenter'!$D$6+'12 months Losses'!AE30</f>
        <v>159460950.44933501</v>
      </c>
      <c r="AL30" s="27">
        <f>+AI30*'Technical Paramenter'!$E$6+'12 months Losses'!AF30</f>
        <v>1283732955.7922056</v>
      </c>
      <c r="AM30" s="27">
        <f t="shared" si="16"/>
        <v>1443193906.2415407</v>
      </c>
      <c r="AN30" s="29">
        <f>Database!$L41-Database!$S41-'12 months Losses'!AJ30-Database!$R41-Database!$O41-Database!$Q41-'12 months Losses'!AM30-((Database!N41+Database!P41))</f>
        <v>463582925.31451988</v>
      </c>
      <c r="AO30" s="29">
        <f>Database!$L41-Database!$S41-'12 months Losses'!AJ30-Database!$R41-Database!$O41-Database!$Q41-'12 months Losses'!AM30-'12 months Losses'!AN30-Database!$N41-Database!$P41</f>
        <v>0</v>
      </c>
    </row>
    <row r="31" spans="2:41" x14ac:dyDescent="0.25">
      <c r="B31" s="17">
        <v>40787</v>
      </c>
      <c r="C31" s="36">
        <f>(Database!L42-Database!S42)*'Technical Paramenter'!$C$5</f>
        <v>640128514.31999993</v>
      </c>
      <c r="D31" s="37">
        <f>(Database!L42+Database!M42-Database!R42-Database!S42-'12 months Losses'!C31)*'Technical Paramenter'!$C$7</f>
        <v>162562976.32339999</v>
      </c>
      <c r="E31" s="37">
        <f>((Database!L42+Database!M42-Database!R42-Database!S42-'12 months Losses'!C31)-(Database!L42+Database!M42-Database!R42-Database!S42-'12 months Losses'!C31)*'Technical Paramenter'!$C$7)*'Technical Paramenter'!$C$6</f>
        <v>727436806.45195031</v>
      </c>
      <c r="F31" s="38">
        <f t="shared" si="9"/>
        <v>889999782.77535033</v>
      </c>
      <c r="G31" s="39">
        <f>(Database!L42-Database!O42-Database!Q42-Database!R42-Database!S42+Database!M42-C31-F31)*'Technical Paramenter'!$C$8</f>
        <v>215093044.15180591</v>
      </c>
      <c r="H31" s="39">
        <f t="shared" si="1"/>
        <v>1745221341.2471561</v>
      </c>
      <c r="I31" s="51">
        <f>+H31/(Database!L42+Database!M42)*100</f>
        <v>8.1788349187002272</v>
      </c>
      <c r="J31" s="36">
        <f t="shared" si="2"/>
        <v>359170971.31386471</v>
      </c>
      <c r="K31" s="39">
        <f t="shared" si="10"/>
        <v>537505942.21046519</v>
      </c>
      <c r="L31" s="39">
        <f t="shared" si="11"/>
        <v>241701007.22851369</v>
      </c>
      <c r="M31" s="39">
        <f t="shared" si="12"/>
        <v>1138377920.7528436</v>
      </c>
      <c r="N31" s="52">
        <f>+M31/(Database!L42+Database!M42)*100</f>
        <v>5.3349136117469467</v>
      </c>
      <c r="O31" s="56">
        <f t="shared" si="4"/>
        <v>2883599262</v>
      </c>
      <c r="P31" s="54">
        <f>+O31/Database!L42*100</f>
        <v>13.513791872882051</v>
      </c>
      <c r="Q31" s="21">
        <f>Database!L42+Database!M42-Database!N42-Database!O42-Database!P42-Database!Q42-Database!R42-Database!S42-'12 months Losses'!H31</f>
        <v>1138446358.4128437</v>
      </c>
      <c r="R31" s="3">
        <f>($C31+(Q31*'Technical Paramenter'!$D$5))</f>
        <v>998169894.0408392</v>
      </c>
      <c r="S31" s="23">
        <f>(Database!$L42+Database!M42-Database!$S42-Database!$R42-R31)*'Technical Paramenter'!$D$7</f>
        <v>158982562.52619159</v>
      </c>
      <c r="T31" s="23">
        <f>+Q31*'Technical Paramenter'!$D$6+'12 months Losses'!E31</f>
        <v>1266832691.0679555</v>
      </c>
      <c r="U31" s="3">
        <f t="shared" si="13"/>
        <v>1425815253.5941472</v>
      </c>
      <c r="V31" s="3">
        <f>+Q31*'Technical Paramenter'!$D$8+'12 months Losses'!G31</f>
        <v>456102138.2278049</v>
      </c>
      <c r="W31" s="14">
        <f>Database!L42+Database!M42-Database!R42-Database!O42-Database!Q42-Database!S42-'12 months Losses'!R31-'12 months Losses'!U31-'12 months Losses'!V31-Database!N42-Database!P42</f>
        <v>3580413.797208786</v>
      </c>
      <c r="X31" s="3">
        <f>(R31+(W31*'Technical Paramenter'!$D$5))</f>
        <v>999295934.18006134</v>
      </c>
      <c r="Y31" s="23">
        <f>(Database!$L42+Database!M42-Database!$S42-Database!$R42-X31)*'Technical Paramenter'!$D$7</f>
        <v>158971302.1247994</v>
      </c>
      <c r="Z31" s="23">
        <f>+W31*'Technical Paramenter'!$D$6+'12 months Losses'!T31</f>
        <v>1268529091.125073</v>
      </c>
      <c r="AA31" s="3">
        <f t="shared" si="14"/>
        <v>1427500393.2498724</v>
      </c>
      <c r="AB31" s="3">
        <f>+W31*'Technical Paramenter'!$D$8+'12 months Losses'!V31</f>
        <v>456860111.82867402</v>
      </c>
      <c r="AC31" s="14">
        <f>Database!L42+Database!M42-Database!S42-X31-Database!R42-AA31-Database!Q42-Database!O42-AB31-Database!N42-Database!P42</f>
        <v>11260.401391983032</v>
      </c>
      <c r="AD31" s="3">
        <f>(X31+(AC31*'Technical Paramenter'!$D$5))</f>
        <v>999299475.57629907</v>
      </c>
      <c r="AE31" s="23">
        <f>(Database!$L42+Database!M42-Database!$S42-Database!$R42-AD31)*'Technical Paramenter'!$D$7</f>
        <v>158971266.71083701</v>
      </c>
      <c r="AF31" s="23">
        <f>+AC31*'Technical Paramenter'!$D$6+'12 months Losses'!Z31</f>
        <v>1268534426.3032525</v>
      </c>
      <c r="AG31" s="3">
        <f t="shared" si="15"/>
        <v>1427505693.0140896</v>
      </c>
      <c r="AH31" s="3">
        <f>+AC31*'Technical Paramenter'!$D$8+'12 months Losses'!AB31</f>
        <v>456862495.65564871</v>
      </c>
      <c r="AI31" s="14">
        <f>Database!$L42+Database!M42-Database!$S42-'12 months Losses'!AD31-Database!$R42-Database!$O42-Database!$Q42-'12 months Losses'!AG31-'12 months Losses'!AH31-Database!$N42-Database!$P42</f>
        <v>35.413963317871094</v>
      </c>
      <c r="AJ31" s="27">
        <f>(AD31+(AI31*'Technical Paramenter'!$E$5))</f>
        <v>999299485.63386464</v>
      </c>
      <c r="AK31" s="27">
        <f>+AI31*'Technical Paramenter'!$D$6+'12 months Losses'!AE31</f>
        <v>158971283.48997283</v>
      </c>
      <c r="AL31" s="27">
        <f>+AI31*'Technical Paramenter'!$E$6+'12 months Losses'!AF31</f>
        <v>1268534441.4958427</v>
      </c>
      <c r="AM31" s="27">
        <f t="shared" si="16"/>
        <v>1427505724.9858155</v>
      </c>
      <c r="AN31" s="29">
        <f>Database!$L42-Database!$S42-'12 months Losses'!AJ31-Database!$R42-Database!$O42-Database!$Q42-'12 months Losses'!AM31-((Database!N42+Database!P42))</f>
        <v>456794051.3803196</v>
      </c>
      <c r="AO31" s="29">
        <f>Database!$L42-Database!$S42-'12 months Losses'!AJ31-Database!$R42-Database!$O42-Database!$Q42-'12 months Losses'!AM31-'12 months Losses'!AN31-Database!$N42-Database!$P42</f>
        <v>0</v>
      </c>
    </row>
    <row r="32" spans="2:41" x14ac:dyDescent="0.25">
      <c r="B32" s="17">
        <v>40817</v>
      </c>
      <c r="C32" s="36">
        <f>(Database!L43-Database!S43)*'Technical Paramenter'!$C$5</f>
        <v>638553603.56999993</v>
      </c>
      <c r="D32" s="37">
        <f>(Database!L43+Database!M43-Database!R43-Database!S43-'12 months Losses'!C32)*'Technical Paramenter'!$C$7</f>
        <v>162062519.63890001</v>
      </c>
      <c r="E32" s="37">
        <f>((Database!L43+Database!M43-Database!R43-Database!S43-'12 months Losses'!C32)-(Database!L43+Database!M43-Database!R43-Database!S43-'12 months Losses'!C32)*'Technical Paramenter'!$C$7)*'Technical Paramenter'!$C$6</f>
        <v>725197362.8801496</v>
      </c>
      <c r="F32" s="38">
        <f t="shared" si="9"/>
        <v>887259882.51904964</v>
      </c>
      <c r="G32" s="39">
        <f>(Database!L43-Database!O43-Database!Q43-Database!R43-Database!S43+Database!M43-C32-F32)*'Technical Paramenter'!$C$8</f>
        <v>214229837.38629314</v>
      </c>
      <c r="H32" s="39">
        <f t="shared" si="1"/>
        <v>1740043323.4753428</v>
      </c>
      <c r="I32" s="51">
        <f>+H32/(Database!L43+Database!M43)*100</f>
        <v>8.1745965857737399</v>
      </c>
      <c r="J32" s="36">
        <f t="shared" si="2"/>
        <v>358394384.23474014</v>
      </c>
      <c r="K32" s="39">
        <f t="shared" si="10"/>
        <v>536343765.41163683</v>
      </c>
      <c r="L32" s="39">
        <f t="shared" si="11"/>
        <v>240959260.878279</v>
      </c>
      <c r="M32" s="39">
        <f t="shared" si="12"/>
        <v>1135697410.5246561</v>
      </c>
      <c r="N32" s="52">
        <f>+M32/(Database!L43+Database!M43)*100</f>
        <v>5.3354235778477657</v>
      </c>
      <c r="O32" s="56">
        <f t="shared" si="4"/>
        <v>2875740733.999999</v>
      </c>
      <c r="P32" s="54">
        <f>+O32/Database!L43*100</f>
        <v>13.510202600657303</v>
      </c>
      <c r="Q32" s="21">
        <f>Database!L43+Database!M43-Database!N43-Database!O43-Database!P43-Database!Q43-Database!R43-Database!S43-'12 months Losses'!H32</f>
        <v>1135984848.9846563</v>
      </c>
      <c r="R32" s="3">
        <f>($C32+(Q32*'Technical Paramenter'!$D$5))</f>
        <v>995820838.5756743</v>
      </c>
      <c r="S32" s="23">
        <f>(Database!$L43+Database!M43-Database!$S43-Database!$R43-R32)*'Technical Paramenter'!$D$7</f>
        <v>158489847.28884324</v>
      </c>
      <c r="T32" s="23">
        <f>+Q32*'Technical Paramenter'!$D$6+'12 months Losses'!E32</f>
        <v>1263426984.3290796</v>
      </c>
      <c r="U32" s="3">
        <f t="shared" si="13"/>
        <v>1421916831.6179228</v>
      </c>
      <c r="V32" s="3">
        <f>+Q32*'Technical Paramenter'!$D$8+'12 months Losses'!G32</f>
        <v>454717829.91634488</v>
      </c>
      <c r="W32" s="14">
        <f>Database!L43+Database!M43-Database!R43-Database!O43-Database!Q43-Database!S43-'12 months Losses'!R32-'12 months Losses'!U32-'12 months Losses'!V32-Database!N43-Database!P43</f>
        <v>3572672.3500576019</v>
      </c>
      <c r="X32" s="3">
        <f>(R32+(W32*'Technical Paramenter'!$D$5))</f>
        <v>996944444.02976739</v>
      </c>
      <c r="Y32" s="23">
        <f>(Database!$L43+Database!M43-Database!$S43-Database!$R43-X32)*'Technical Paramenter'!$D$7</f>
        <v>158478611.23430231</v>
      </c>
      <c r="Z32" s="23">
        <f>+W32*'Technical Paramenter'!$D$6+'12 months Losses'!T32</f>
        <v>1265119716.4885368</v>
      </c>
      <c r="AA32" s="3">
        <f t="shared" si="14"/>
        <v>1423598327.7228391</v>
      </c>
      <c r="AB32" s="3">
        <f>+W32*'Technical Paramenter'!$D$8+'12 months Losses'!V32</f>
        <v>455474164.65285206</v>
      </c>
      <c r="AC32" s="14">
        <f>Database!L43+Database!M43-Database!S43-X32-Database!R43-AA32-Database!Q43-Database!O43-AB32-Database!N43-Database!P43</f>
        <v>11236.054542541504</v>
      </c>
      <c r="AD32" s="3">
        <f>(X32+(AC32*'Technical Paramenter'!$D$5))</f>
        <v>996947977.76892102</v>
      </c>
      <c r="AE32" s="23">
        <f>(Database!$L43+Database!M43-Database!$S43-Database!$R43-AD32)*'Technical Paramenter'!$D$7</f>
        <v>158478575.89691079</v>
      </c>
      <c r="AF32" s="23">
        <f>+AC32*'Technical Paramenter'!$D$6+'12 months Losses'!Z32</f>
        <v>1265125040.1311791</v>
      </c>
      <c r="AG32" s="3">
        <f t="shared" si="15"/>
        <v>1423603616.02809</v>
      </c>
      <c r="AH32" s="3">
        <f>+AC32*'Technical Paramenter'!$D$8+'12 months Losses'!AB32</f>
        <v>455476543.32559872</v>
      </c>
      <c r="AI32" s="14">
        <f>Database!$L43+Database!M43-Database!$S43-'12 months Losses'!AD32-Database!$R43-Database!$O43-Database!$Q43-'12 months Losses'!AG32-'12 months Losses'!AH32-Database!$N43-Database!$P43</f>
        <v>35.337390899658203</v>
      </c>
      <c r="AJ32" s="27">
        <f>(AD32+(AI32*'Technical Paramenter'!$E$5))</f>
        <v>996947987.80474007</v>
      </c>
      <c r="AK32" s="27">
        <f>+AI32*'Technical Paramenter'!$D$6+'12 months Losses'!AE32</f>
        <v>158478592.6397666</v>
      </c>
      <c r="AL32" s="27">
        <f>+AI32*'Technical Paramenter'!$E$6+'12 months Losses'!AF32</f>
        <v>1265125055.2909198</v>
      </c>
      <c r="AM32" s="27">
        <f t="shared" si="16"/>
        <v>1423603647.9306865</v>
      </c>
      <c r="AN32" s="29">
        <f>Database!$L43-Database!$S43-'12 months Losses'!AJ32-Database!$R43-Database!$O43-Database!$Q43-'12 months Losses'!AM32-((Database!N43+Database!P43))</f>
        <v>455189098.26457214</v>
      </c>
      <c r="AO32" s="29">
        <f>Database!$L43-Database!$S43-'12 months Losses'!AJ32-Database!$R43-Database!$O43-Database!$Q43-'12 months Losses'!AM32-'12 months Losses'!AN32-Database!$N43-Database!$P43</f>
        <v>0</v>
      </c>
    </row>
    <row r="33" spans="2:41" x14ac:dyDescent="0.25">
      <c r="B33" s="17">
        <v>40848</v>
      </c>
      <c r="C33" s="36">
        <f>(Database!L44-Database!S44)*'Technical Paramenter'!$C$5</f>
        <v>638491399.91999996</v>
      </c>
      <c r="D33" s="37">
        <f>(Database!L44+Database!M44-Database!R44-Database!S44-'12 months Losses'!C33)*'Technical Paramenter'!$C$7</f>
        <v>162046954.64039999</v>
      </c>
      <c r="E33" s="37">
        <f>((Database!L44+Database!M44-Database!R44-Database!S44-'12 months Losses'!C33)-(Database!L44+Database!M44-Database!R44-Database!S44-'12 months Losses'!C33)*'Technical Paramenter'!$C$7)*'Technical Paramenter'!$C$6</f>
        <v>725127712.62486184</v>
      </c>
      <c r="F33" s="38">
        <f t="shared" si="9"/>
        <v>887174667.26526189</v>
      </c>
      <c r="G33" s="39">
        <f>(Database!L44-Database!O44-Database!Q44-Database!R44-Database!S44+Database!M44-C33-F33)*'Technical Paramenter'!$C$8</f>
        <v>214602743.97884968</v>
      </c>
      <c r="H33" s="39">
        <f t="shared" si="1"/>
        <v>1740268811.1641114</v>
      </c>
      <c r="I33" s="51">
        <f>+H33/(Database!L44+Database!M44)*100</f>
        <v>8.1763906586094119</v>
      </c>
      <c r="J33" s="36">
        <f t="shared" si="2"/>
        <v>384872412.79824615</v>
      </c>
      <c r="K33" s="39">
        <f t="shared" si="10"/>
        <v>575968620.50179529</v>
      </c>
      <c r="L33" s="39">
        <f t="shared" si="11"/>
        <v>258620427.53584644</v>
      </c>
      <c r="M33" s="39">
        <f t="shared" si="12"/>
        <v>1219461460.8358879</v>
      </c>
      <c r="N33" s="52">
        <f>+M33/(Database!L44+Database!M44)*100</f>
        <v>5.7294558363331323</v>
      </c>
      <c r="O33" s="56">
        <f t="shared" si="4"/>
        <v>2959730271.999999</v>
      </c>
      <c r="P33" s="54">
        <f>+O33/Database!L44*100</f>
        <v>13.906140165427283</v>
      </c>
      <c r="Q33" s="21">
        <f>Database!L44+Database!M44-Database!N44-Database!O44-Database!P44-Database!Q44-Database!R44-Database!S44-'12 months Losses'!H33</f>
        <v>1219910938.7958877</v>
      </c>
      <c r="R33" s="3">
        <f>($C33+(Q33*'Technical Paramenter'!$D$5))</f>
        <v>1022153390.1713066</v>
      </c>
      <c r="S33" s="23">
        <f>(Database!$L44+Database!M44-Database!$S44-Database!$R44-R33)*'Technical Paramenter'!$D$7</f>
        <v>158210334.73788694</v>
      </c>
      <c r="T33" s="23">
        <f>+Q33*'Technical Paramenter'!$D$6+'12 months Losses'!E33</f>
        <v>1303121515.4263535</v>
      </c>
      <c r="U33" s="3">
        <f t="shared" si="13"/>
        <v>1461331850.1642404</v>
      </c>
      <c r="V33" s="3">
        <f>+Q33*'Technical Paramenter'!$D$8+'12 months Losses'!G33</f>
        <v>472857889.72193909</v>
      </c>
      <c r="W33" s="14">
        <f>Database!L44+Database!M44-Database!R44-Database!O44-Database!Q44-Database!S44-'12 months Losses'!R33-'12 months Losses'!U33-'12 months Losses'!V33-Database!N44-Database!P44</f>
        <v>3836619.902513504</v>
      </c>
      <c r="X33" s="3">
        <f>(R33+(W33*'Technical Paramenter'!$D$5))</f>
        <v>1023360007.1306471</v>
      </c>
      <c r="Y33" s="23">
        <f>(Database!$L44+Database!M44-Database!$S44-Database!$R44-X33)*'Technical Paramenter'!$D$7</f>
        <v>158198268.56829351</v>
      </c>
      <c r="Z33" s="23">
        <f>+W33*'Technical Paramenter'!$D$6+'12 months Losses'!T33</f>
        <v>1304939305.9361644</v>
      </c>
      <c r="AA33" s="3">
        <f t="shared" si="14"/>
        <v>1463137574.504458</v>
      </c>
      <c r="AB33" s="3">
        <f>+W33*'Technical Paramenter'!$D$8+'12 months Losses'!V33</f>
        <v>473670102.15530121</v>
      </c>
      <c r="AC33" s="14">
        <f>Database!L44+Database!M44-Database!S44-X33-Database!R44-AA33-Database!Q44-Database!O44-AB33-Database!N44-Database!P44</f>
        <v>12066.169593811035</v>
      </c>
      <c r="AD33" s="3">
        <f>(X33+(AC33*'Technical Paramenter'!$D$5))</f>
        <v>1023363801.9409844</v>
      </c>
      <c r="AE33" s="23">
        <f>(Database!$L44+Database!M44-Database!$S44-Database!$R44-AD33)*'Technical Paramenter'!$D$7</f>
        <v>158198230.62019014</v>
      </c>
      <c r="AF33" s="23">
        <f>+AC33*'Technical Paramenter'!$D$6+'12 months Losses'!Z33</f>
        <v>1304945022.8873179</v>
      </c>
      <c r="AG33" s="3">
        <f t="shared" si="15"/>
        <v>1463143253.507508</v>
      </c>
      <c r="AH33" s="3">
        <f>+AC33*'Technical Paramenter'!$D$8+'12 months Losses'!AB33</f>
        <v>473672656.5634042</v>
      </c>
      <c r="AI33" s="14">
        <f>Database!$L44+Database!M44-Database!$S44-'12 months Losses'!AD33-Database!$R44-Database!$O44-Database!$Q44-'12 months Losses'!AG33-'12 months Losses'!AH33-Database!$N44-Database!$P44</f>
        <v>37.948104858398438</v>
      </c>
      <c r="AJ33" s="27">
        <f>(AD33+(AI33*'Technical Paramenter'!$E$5))</f>
        <v>1023363812.7182461</v>
      </c>
      <c r="AK33" s="27">
        <f>+AI33*'Technical Paramenter'!$D$6+'12 months Losses'!AE33</f>
        <v>158198248.60000223</v>
      </c>
      <c r="AL33" s="27">
        <f>+AI33*'Technical Paramenter'!$E$6+'12 months Losses'!AF33</f>
        <v>1304945039.1670549</v>
      </c>
      <c r="AM33" s="27">
        <f t="shared" si="16"/>
        <v>1463143287.7670572</v>
      </c>
      <c r="AN33" s="29">
        <f>Database!$L44-Database!$S44-'12 months Losses'!AJ33-Database!$R44-Database!$O44-Database!$Q44-'12 months Losses'!AM33-((Database!N44+Database!P44))</f>
        <v>473223171.51469612</v>
      </c>
      <c r="AO33" s="29">
        <f>Database!$L44-Database!$S44-'12 months Losses'!AJ33-Database!$R44-Database!$O44-Database!$Q44-'12 months Losses'!AM33-'12 months Losses'!AN33-Database!$N44-Database!$P44</f>
        <v>0</v>
      </c>
    </row>
    <row r="34" spans="2:41" x14ac:dyDescent="0.25">
      <c r="B34" s="17">
        <v>40878</v>
      </c>
      <c r="C34" s="36">
        <f>(Database!L45-Database!S45)*'Technical Paramenter'!$C$5</f>
        <v>638471611.55999994</v>
      </c>
      <c r="D34" s="37">
        <f>(Database!L45+Database!M45-Database!R45-Database!S45-'12 months Losses'!C34)*'Technical Paramenter'!$C$7</f>
        <v>162369617.33399999</v>
      </c>
      <c r="E34" s="37">
        <f>((Database!L45+Database!M45-Database!R45-Database!S45-'12 months Losses'!C34)-(Database!L45+Database!M45-Database!R45-Database!S45-'12 months Losses'!C34)*'Technical Paramenter'!$C$7)*'Technical Paramenter'!$C$6</f>
        <v>726571563.64618313</v>
      </c>
      <c r="F34" s="38">
        <f t="shared" si="9"/>
        <v>888941180.98018312</v>
      </c>
      <c r="G34" s="39">
        <f>(Database!L45-Database!O45-Database!Q45-Database!R45-Database!S45+Database!M45-C34-F34)*'Technical Paramenter'!$C$8</f>
        <v>215440511.37848029</v>
      </c>
      <c r="H34" s="39">
        <f t="shared" si="1"/>
        <v>1742853303.9186633</v>
      </c>
      <c r="I34" s="51">
        <f>+H34/(Database!L45+Database!M45)*100</f>
        <v>8.1887004657145557</v>
      </c>
      <c r="J34" s="36">
        <f t="shared" si="2"/>
        <v>415372049.87865043</v>
      </c>
      <c r="K34" s="39">
        <f t="shared" si="10"/>
        <v>621611886.45397139</v>
      </c>
      <c r="L34" s="39">
        <f t="shared" si="11"/>
        <v>278846302.74871314</v>
      </c>
      <c r="M34" s="39">
        <f t="shared" si="12"/>
        <v>1315830239.0813351</v>
      </c>
      <c r="N34" s="52">
        <f>+M34/(Database!L45+Database!M45)*100</f>
        <v>6.1823560636687276</v>
      </c>
      <c r="O34" s="56">
        <f t="shared" si="4"/>
        <v>3058683542.9999981</v>
      </c>
      <c r="P34" s="54">
        <f>+O34/Database!L45*100</f>
        <v>14.371565580721308</v>
      </c>
      <c r="Q34" s="21">
        <f>Database!L45+Database!M45-Database!N45-Database!O45-Database!P45-Database!Q45-Database!R45-Database!S45-'12 months Losses'!H34</f>
        <v>1316584121.0413358</v>
      </c>
      <c r="R34" s="3">
        <f>($C34+(Q34*'Technical Paramenter'!$D$5))</f>
        <v>1052537317.6275001</v>
      </c>
      <c r="S34" s="23">
        <f>(Database!$L45+Database!M45-Database!$S45-Database!$R45-R34)*'Technical Paramenter'!$D$7</f>
        <v>158228960.273325</v>
      </c>
      <c r="T34" s="23">
        <f>+Q34*'Technical Paramenter'!$D$6+'12 months Losses'!E34</f>
        <v>1350369120.1955681</v>
      </c>
      <c r="U34" s="3">
        <f t="shared" si="13"/>
        <v>1508598080.4688931</v>
      </c>
      <c r="V34" s="3">
        <f>+Q34*'Technical Paramenter'!$D$8+'12 months Losses'!G34</f>
        <v>494161369.80293107</v>
      </c>
      <c r="W34" s="14">
        <f>Database!L45+Database!M45-Database!R45-Database!O45-Database!Q45-Database!S45-'12 months Losses'!R34-'12 months Losses'!U34-'12 months Losses'!V34-Database!N45-Database!P45</f>
        <v>4140657.0606746674</v>
      </c>
      <c r="X34" s="3">
        <f>(R34+(W34*'Technical Paramenter'!$D$5))</f>
        <v>1053839554.2730823</v>
      </c>
      <c r="Y34" s="23">
        <f>(Database!$L45+Database!M45-Database!$S45-Database!$R45-X34)*'Technical Paramenter'!$D$7</f>
        <v>158215937.90686917</v>
      </c>
      <c r="Z34" s="23">
        <f>+W34*'Technical Paramenter'!$D$6+'12 months Losses'!T34</f>
        <v>1352330963.5109158</v>
      </c>
      <c r="AA34" s="3">
        <f t="shared" si="14"/>
        <v>1510546901.4177849</v>
      </c>
      <c r="AB34" s="3">
        <f>+W34*'Technical Paramenter'!$D$8+'12 months Losses'!V34</f>
        <v>495037946.90267593</v>
      </c>
      <c r="AC34" s="14">
        <f>Database!L45+Database!M45-Database!S45-X34-Database!R45-AA34-Database!Q45-Database!O45-AB34-Database!N45-Database!P45</f>
        <v>13022.366455078125</v>
      </c>
      <c r="AD34" s="3">
        <f>(X34+(AC34*'Technical Paramenter'!$D$5))</f>
        <v>1053843649.8073324</v>
      </c>
      <c r="AE34" s="23">
        <f>(Database!$L45+Database!M45-Database!$S45-Database!$R45-AD34)*'Technical Paramenter'!$D$7</f>
        <v>158215896.95152667</v>
      </c>
      <c r="AF34" s="23">
        <f>+AC34*'Technical Paramenter'!$D$6+'12 months Losses'!Z34</f>
        <v>1352337133.5081422</v>
      </c>
      <c r="AG34" s="3">
        <f t="shared" si="15"/>
        <v>1510553030.4596689</v>
      </c>
      <c r="AH34" s="3">
        <f>+AC34*'Technical Paramenter'!$D$8+'12 months Losses'!AB34</f>
        <v>495040703.73765445</v>
      </c>
      <c r="AI34" s="14">
        <f>Database!$L45+Database!M45-Database!$S45-'12 months Losses'!AD34-Database!$R45-Database!$O45-Database!$Q45-'12 months Losses'!AG34-'12 months Losses'!AH34-Database!$N45-Database!$P45</f>
        <v>40.955345153808594</v>
      </c>
      <c r="AJ34" s="27">
        <f>(AD34+(AI34*'Technical Paramenter'!$E$5))</f>
        <v>1053843661.4386504</v>
      </c>
      <c r="AK34" s="27">
        <f>+AI34*'Technical Paramenter'!$D$6+'12 months Losses'!AE34</f>
        <v>158215916.35616919</v>
      </c>
      <c r="AL34" s="27">
        <f>+AI34*'Technical Paramenter'!$E$6+'12 months Losses'!AF34</f>
        <v>1352337151.0779853</v>
      </c>
      <c r="AM34" s="27">
        <f t="shared" si="16"/>
        <v>1510553067.4341545</v>
      </c>
      <c r="AN34" s="29">
        <f>Database!$L45-Database!$S45-'12 months Losses'!AJ34-Database!$R45-Database!$O45-Database!$Q45-'12 months Losses'!AM34-((Database!N45+Database!P45))</f>
        <v>494286814.12719345</v>
      </c>
      <c r="AO34" s="29">
        <f>Database!$L45-Database!$S45-'12 months Losses'!AJ34-Database!$R45-Database!$O45-Database!$Q45-'12 months Losses'!AM34-'12 months Losses'!AN34-Database!$N45-Database!$P45</f>
        <v>0</v>
      </c>
    </row>
    <row r="35" spans="2:41" x14ac:dyDescent="0.25">
      <c r="B35" s="17">
        <v>40909</v>
      </c>
      <c r="C35" s="36">
        <f>(Database!L46-Database!S46)*'Technical Paramenter'!$C$5</f>
        <v>636898049.57999992</v>
      </c>
      <c r="D35" s="37">
        <f>(Database!L46+Database!M46-Database!R46-Database!S46-'12 months Losses'!C35)*'Technical Paramenter'!$C$7</f>
        <v>162059822.86379999</v>
      </c>
      <c r="E35" s="37">
        <f>((Database!L46+Database!M46-Database!R46-Database!S46-'12 months Losses'!C35)-(Database!L46+Database!M46-Database!R46-Database!S46-'12 months Losses'!C35)*'Technical Paramenter'!$C$7)*'Technical Paramenter'!$C$6</f>
        <v>725185295.35093212</v>
      </c>
      <c r="F35" s="38">
        <f t="shared" si="9"/>
        <v>887245118.21473217</v>
      </c>
      <c r="G35" s="39">
        <f>(Database!L46-Database!O46-Database!Q46-Database!R46-Database!S46+Database!M46-C35-F35)*'Technical Paramenter'!$C$8</f>
        <v>214568264.04113841</v>
      </c>
      <c r="H35" s="39">
        <f t="shared" si="1"/>
        <v>1738711431.8358705</v>
      </c>
      <c r="I35" s="51">
        <f>+H35/(Database!L46+Database!M46)*100</f>
        <v>8.1892686865662778</v>
      </c>
      <c r="J35" s="36">
        <f t="shared" si="2"/>
        <v>397441760.58335435</v>
      </c>
      <c r="K35" s="39">
        <f t="shared" si="10"/>
        <v>594778879.85959077</v>
      </c>
      <c r="L35" s="39">
        <f t="shared" si="11"/>
        <v>266558977.72118497</v>
      </c>
      <c r="M35" s="39">
        <f t="shared" si="12"/>
        <v>1258779618.1641302</v>
      </c>
      <c r="N35" s="52">
        <f>+M35/(Database!L46+Database!M46)*100</f>
        <v>5.928807001306045</v>
      </c>
      <c r="O35" s="56">
        <f t="shared" si="4"/>
        <v>2997491050.000001</v>
      </c>
      <c r="P35" s="54">
        <f>+O35/Database!L46*100</f>
        <v>14.118721893378694</v>
      </c>
      <c r="Q35" s="21">
        <f>Database!L46+Database!M46-Database!N46-Database!O46-Database!P46-Database!Q46-Database!R46-Database!S46-'12 months Losses'!H35</f>
        <v>1259751375.1241286</v>
      </c>
      <c r="R35" s="3">
        <f>($C35+(Q35*'Technical Paramenter'!$D$5))</f>
        <v>1033089857.0565383</v>
      </c>
      <c r="S35" s="23">
        <f>(Database!$L46+Database!M46-Database!$S46-Database!$R46-R35)*'Technical Paramenter'!$D$7</f>
        <v>158097904.78903461</v>
      </c>
      <c r="T35" s="23">
        <f>+Q35*'Technical Paramenter'!$D$6+'12 months Losses'!E35</f>
        <v>1322055496.8847442</v>
      </c>
      <c r="U35" s="3">
        <f t="shared" si="13"/>
        <v>1480153401.6737788</v>
      </c>
      <c r="V35" s="3">
        <f>+Q35*'Technical Paramenter'!$D$8+'12 months Losses'!G35</f>
        <v>481257630.15491641</v>
      </c>
      <c r="W35" s="14">
        <f>Database!L46+Database!M46-Database!R46-Database!O46-Database!Q46-Database!S46-'12 months Losses'!R35-'12 months Losses'!U35-'12 months Losses'!V35-Database!N46-Database!P46</f>
        <v>3961918.0747661591</v>
      </c>
      <c r="X35" s="3">
        <f>(R35+(W35*'Technical Paramenter'!$D$5))</f>
        <v>1034335880.2910523</v>
      </c>
      <c r="Y35" s="23">
        <f>(Database!$L46+Database!M46-Database!$S46-Database!$R46-X35)*'Technical Paramenter'!$D$7</f>
        <v>158085444.55668947</v>
      </c>
      <c r="Z35" s="23">
        <f>+W35*'Technical Paramenter'!$D$6+'12 months Losses'!T35</f>
        <v>1323932653.6685684</v>
      </c>
      <c r="AA35" s="3">
        <f t="shared" si="14"/>
        <v>1482018098.2252579</v>
      </c>
      <c r="AB35" s="3">
        <f>+W35*'Technical Paramenter'!$D$8+'12 months Losses'!V35</f>
        <v>482096368.21134442</v>
      </c>
      <c r="AC35" s="14">
        <f>Database!L46+Database!M46-Database!S46-X35-Database!R46-AA35-Database!Q46-Database!O46-AB35-Database!N46-Database!P46</f>
        <v>12460.232343673706</v>
      </c>
      <c r="AD35" s="3">
        <f>(X35+(AC35*'Technical Paramenter'!$D$5))</f>
        <v>1034339799.0341244</v>
      </c>
      <c r="AE35" s="23">
        <f>(Database!$L46+Database!M46-Database!$S46-Database!$R46-AD35)*'Technical Paramenter'!$D$7</f>
        <v>158085405.36925876</v>
      </c>
      <c r="AF35" s="23">
        <f>+AC35*'Technical Paramenter'!$D$6+'12 months Losses'!Z35</f>
        <v>1323938557.3266528</v>
      </c>
      <c r="AG35" s="3">
        <f t="shared" si="15"/>
        <v>1482023962.6959114</v>
      </c>
      <c r="AH35" s="3">
        <f>+AC35*'Technical Paramenter'!$D$8+'12 months Losses'!AB35</f>
        <v>482099006.04253155</v>
      </c>
      <c r="AI35" s="14">
        <f>Database!$L46+Database!M46-Database!$S46-'12 months Losses'!AD35-Database!$R46-Database!$O46-Database!$Q46-'12 months Losses'!AG35-'12 months Losses'!AH35-Database!$N46-Database!$P46</f>
        <v>39.187429428100586</v>
      </c>
      <c r="AJ35" s="27">
        <f>(AD35+(AI35*'Technical Paramenter'!$E$5))</f>
        <v>1034339810.1633543</v>
      </c>
      <c r="AK35" s="27">
        <f>+AI35*'Technical Paramenter'!$D$6+'12 months Losses'!AE35</f>
        <v>158085423.93626282</v>
      </c>
      <c r="AL35" s="27">
        <f>+AI35*'Technical Paramenter'!$E$6+'12 months Losses'!AF35</f>
        <v>1323938574.1380601</v>
      </c>
      <c r="AM35" s="27">
        <f t="shared" si="16"/>
        <v>1482023998.0743229</v>
      </c>
      <c r="AN35" s="29">
        <f>Database!$L46-Database!$S46-'12 months Losses'!AJ35-Database!$R46-Database!$O46-Database!$Q46-'12 months Losses'!AM35-((Database!N46+Database!P46))</f>
        <v>481127241.76232338</v>
      </c>
      <c r="AO35" s="29">
        <f>Database!$L46-Database!$S46-'12 months Losses'!AJ35-Database!$R46-Database!$O46-Database!$Q46-'12 months Losses'!AM35-'12 months Losses'!AN35-Database!$N46-Database!$P46</f>
        <v>0</v>
      </c>
    </row>
    <row r="36" spans="2:41" x14ac:dyDescent="0.25">
      <c r="B36" s="17">
        <v>40940</v>
      </c>
      <c r="C36" s="36">
        <f>(Database!L47-Database!S47)*'Technical Paramenter'!$C$5</f>
        <v>637161857.78999996</v>
      </c>
      <c r="D36" s="37">
        <f>(Database!L47+Database!M47-Database!R47-Database!S47-'12 months Losses'!C36)*'Technical Paramenter'!$C$7</f>
        <v>162147125.54169998</v>
      </c>
      <c r="E36" s="37">
        <f>((Database!L47+Database!M47-Database!R47-Database!S47-'12 months Losses'!C36)-(Database!L47+Database!M47-Database!R47-Database!S47-'12 months Losses'!C36)*'Technical Paramenter'!$C$7)*'Technical Paramenter'!$C$6</f>
        <v>725575957.373999</v>
      </c>
      <c r="F36" s="38">
        <f t="shared" si="9"/>
        <v>887723082.91569901</v>
      </c>
      <c r="G36" s="39">
        <f>(Database!L47-Database!O47-Database!Q47-Database!R47-Database!S47+Database!M47-C36-F36)*'Technical Paramenter'!$C$8</f>
        <v>215232850.12313685</v>
      </c>
      <c r="H36" s="39">
        <f t="shared" si="1"/>
        <v>1740117790.8288357</v>
      </c>
      <c r="I36" s="51">
        <f>+H36/(Database!L47+Database!M47)*100</f>
        <v>8.1924281423022975</v>
      </c>
      <c r="J36" s="36">
        <f t="shared" si="2"/>
        <v>413756378.58719027</v>
      </c>
      <c r="K36" s="39">
        <f t="shared" si="10"/>
        <v>619194004.75088668</v>
      </c>
      <c r="L36" s="39">
        <f t="shared" si="11"/>
        <v>277313124.83308756</v>
      </c>
      <c r="M36" s="39">
        <f t="shared" si="12"/>
        <v>1310263508.1711645</v>
      </c>
      <c r="N36" s="52">
        <f>+M36/(Database!L47+Database!M47)*100</f>
        <v>6.1686856457345662</v>
      </c>
      <c r="O36" s="56">
        <f t="shared" si="4"/>
        <v>3050381299</v>
      </c>
      <c r="P36" s="54">
        <f>+O36/Database!L47*100</f>
        <v>14.36192483664041</v>
      </c>
      <c r="Q36" s="21">
        <f>Database!L47+Database!M47-Database!N47-Database!O47-Database!P47-Database!Q47-Database!R47-Database!S47-'12 months Losses'!H36</f>
        <v>1311463008.1311634</v>
      </c>
      <c r="R36" s="3">
        <f>($C36+(Q36*'Technical Paramenter'!$D$5))</f>
        <v>1049616973.8472508</v>
      </c>
      <c r="S36" s="23">
        <f>(Database!$L47+Database!M47-Database!$S47-Database!$R47-R36)*'Technical Paramenter'!$D$7</f>
        <v>158022574.38112751</v>
      </c>
      <c r="T36" s="23">
        <f>+Q36*'Technical Paramenter'!$D$6+'12 months Losses'!E36</f>
        <v>1346947130.6265442</v>
      </c>
      <c r="U36" s="3">
        <f t="shared" si="13"/>
        <v>1504969705.0076718</v>
      </c>
      <c r="V36" s="3">
        <f>+Q36*'Technical Paramenter'!$D$8+'12 months Losses'!G36</f>
        <v>492869568.94450414</v>
      </c>
      <c r="W36" s="14">
        <f>Database!L47+Database!M47-Database!R47-Database!O47-Database!Q47-Database!S47-'12 months Losses'!R36-'12 months Losses'!U36-'12 months Losses'!V36-Database!N47-Database!P47</f>
        <v>4124551.1605739594</v>
      </c>
      <c r="X36" s="3">
        <f>(R36+(W36*'Technical Paramenter'!$D$5))</f>
        <v>1050914145.1872513</v>
      </c>
      <c r="Y36" s="23">
        <f>(Database!$L47+Database!M47-Database!$S47-Database!$R47-X36)*'Technical Paramenter'!$D$7</f>
        <v>158009602.66772747</v>
      </c>
      <c r="Z36" s="23">
        <f>+W36*'Technical Paramenter'!$D$6+'12 months Losses'!T36</f>
        <v>1348901342.9664242</v>
      </c>
      <c r="AA36" s="3">
        <f t="shared" si="14"/>
        <v>1506910945.6341517</v>
      </c>
      <c r="AB36" s="3">
        <f>+W36*'Technical Paramenter'!$D$8+'12 months Losses'!V36</f>
        <v>493742736.42519766</v>
      </c>
      <c r="AC36" s="14">
        <f>Database!L47+Database!M47-Database!S47-X36-Database!R47-AA36-Database!Q47-Database!O47-AB36-Database!N47-Database!P47</f>
        <v>12971.713397979736</v>
      </c>
      <c r="AD36" s="3">
        <f>(X36+(AC36*'Technical Paramenter'!$D$5))</f>
        <v>1050918224.791115</v>
      </c>
      <c r="AE36" s="23">
        <f>(Database!$L47+Database!M47-Database!$S47-Database!$R47-AD36)*'Technical Paramenter'!$D$7</f>
        <v>158009561.87168884</v>
      </c>
      <c r="AF36" s="23">
        <f>+AC36*'Technical Paramenter'!$D$6+'12 months Losses'!Z36</f>
        <v>1348907488.9642322</v>
      </c>
      <c r="AG36" s="3">
        <f t="shared" si="15"/>
        <v>1506917050.835921</v>
      </c>
      <c r="AH36" s="3">
        <f>+AC36*'Technical Paramenter'!$D$8+'12 months Losses'!AB36</f>
        <v>493745482.536924</v>
      </c>
      <c r="AI36" s="14">
        <f>Database!$L47+Database!M47-Database!$S47-'12 months Losses'!AD36-Database!$R47-Database!$O47-Database!$Q47-'12 months Losses'!AG36-'12 months Losses'!AH36-Database!$N47-Database!$P47</f>
        <v>40.796039581298828</v>
      </c>
      <c r="AJ36" s="27">
        <f>(AD36+(AI36*'Technical Paramenter'!$E$5))</f>
        <v>1050918236.3771902</v>
      </c>
      <c r="AK36" s="27">
        <f>+AI36*'Technical Paramenter'!$D$6+'12 months Losses'!AE36</f>
        <v>158009581.20085239</v>
      </c>
      <c r="AL36" s="27">
        <f>+AI36*'Technical Paramenter'!$E$6+'12 months Losses'!AF36</f>
        <v>1348907506.4657333</v>
      </c>
      <c r="AM36" s="27">
        <f t="shared" si="16"/>
        <v>1506917087.6665857</v>
      </c>
      <c r="AN36" s="29">
        <f>Database!$L47-Database!$S47-'12 months Losses'!AJ36-Database!$R47-Database!$O47-Database!$Q47-'12 months Losses'!AM36-((Database!N47+Database!P47))</f>
        <v>492545974.95622444</v>
      </c>
      <c r="AO36" s="29">
        <f>Database!$L47-Database!$S47-'12 months Losses'!AJ36-Database!$R47-Database!$O47-Database!$Q47-'12 months Losses'!AM36-'12 months Losses'!AN36-Database!$N47-Database!$P47</f>
        <v>0</v>
      </c>
    </row>
    <row r="37" spans="2:41" x14ac:dyDescent="0.25">
      <c r="B37" s="17">
        <v>40969</v>
      </c>
      <c r="C37" s="36">
        <f>(Database!L48-Database!S48)*'Technical Paramenter'!$C$5</f>
        <v>635475584.39999998</v>
      </c>
      <c r="D37" s="37">
        <f>(Database!L48+Database!M48-Database!R48-Database!S48-'12 months Losses'!C37)*'Technical Paramenter'!$C$7</f>
        <v>161519786.89559999</v>
      </c>
      <c r="E37" s="37">
        <f>((Database!L48+Database!M48-Database!R48-Database!S48-'12 months Losses'!C37)-(Database!L48+Database!M48-Database!R48-Database!S48-'12 months Losses'!C37)*'Technical Paramenter'!$C$7)*'Technical Paramenter'!$C$6</f>
        <v>722768742.4004308</v>
      </c>
      <c r="F37" s="38">
        <f t="shared" si="9"/>
        <v>884288529.29603076</v>
      </c>
      <c r="G37" s="39">
        <f>(Database!L48-Database!O48-Database!Q48-Database!R48-Database!S48+Database!M48-C37-F37)*'Technical Paramenter'!$C$8</f>
        <v>213736018.36693218</v>
      </c>
      <c r="H37" s="39">
        <f t="shared" si="1"/>
        <v>1733500132.0629628</v>
      </c>
      <c r="I37" s="51">
        <f>+H37/(Database!L48+Database!M48)*100</f>
        <v>8.1828852174508899</v>
      </c>
      <c r="J37" s="36">
        <f t="shared" si="2"/>
        <v>386564351.87070203</v>
      </c>
      <c r="K37" s="39">
        <f t="shared" si="10"/>
        <v>578500638.3371346</v>
      </c>
      <c r="L37" s="39">
        <f t="shared" si="11"/>
        <v>258787851.72920009</v>
      </c>
      <c r="M37" s="39">
        <f t="shared" si="12"/>
        <v>1223852841.9370368</v>
      </c>
      <c r="N37" s="52">
        <f>+M37/(Database!L48+Database!M48)*100</f>
        <v>5.777125218158389</v>
      </c>
      <c r="O37" s="56">
        <f t="shared" si="4"/>
        <v>2957352973.9999995</v>
      </c>
      <c r="P37" s="54">
        <f>+O37/Database!L48*100</f>
        <v>13.960946868911281</v>
      </c>
      <c r="Q37" s="21">
        <f>Database!L48+Database!M48-Database!N48-Database!O48-Database!P48-Database!Q48-Database!R48-Database!S48-'12 months Losses'!H37</f>
        <v>1225273793.8970363</v>
      </c>
      <c r="R37" s="3">
        <f>($C37+(Q37*'Technical Paramenter'!$D$5))</f>
        <v>1020824192.5806179</v>
      </c>
      <c r="S37" s="23">
        <f>(Database!$L48+Database!M48-Database!$S48-Database!$R48-R37)*'Technical Paramenter'!$D$7</f>
        <v>157666300.81379381</v>
      </c>
      <c r="T37" s="23">
        <f>+Q37*'Technical Paramenter'!$D$6+'12 months Losses'!E37</f>
        <v>1303303465.9488466</v>
      </c>
      <c r="U37" s="3">
        <f t="shared" si="13"/>
        <v>1460969766.7626405</v>
      </c>
      <c r="V37" s="3">
        <f>+Q37*'Technical Paramenter'!$D$8+'12 months Losses'!G37</f>
        <v>473126480.53493476</v>
      </c>
      <c r="W37" s="14">
        <f>Database!L48+Database!M48-Database!R48-Database!O48-Database!Q48-Database!S48-'12 months Losses'!R37-'12 months Losses'!U37-'12 months Losses'!V37-Database!N48-Database!P48</f>
        <v>3853486.0818061829</v>
      </c>
      <c r="X37" s="3">
        <f>(R37+(W37*'Technical Paramenter'!$D$5))</f>
        <v>1022036113.9533459</v>
      </c>
      <c r="Y37" s="23">
        <f>(Database!$L48+Database!M48-Database!$S48-Database!$R48-X37)*'Technical Paramenter'!$D$7</f>
        <v>157654181.60006654</v>
      </c>
      <c r="Z37" s="23">
        <f>+W37*'Technical Paramenter'!$D$6+'12 months Losses'!T37</f>
        <v>1305129247.6544063</v>
      </c>
      <c r="AA37" s="3">
        <f t="shared" si="14"/>
        <v>1462783429.2544727</v>
      </c>
      <c r="AB37" s="3">
        <f>+W37*'Technical Paramenter'!$D$8+'12 months Losses'!V37</f>
        <v>473942263.5384531</v>
      </c>
      <c r="AC37" s="14">
        <f>Database!L48+Database!M48-Database!S48-X37-Database!R48-AA37-Database!Q48-Database!O48-AB37-Database!N48-Database!P48</f>
        <v>12119.213726043701</v>
      </c>
      <c r="AD37" s="3">
        <f>(X37+(AC37*'Technical Paramenter'!$D$5))</f>
        <v>1022039925.4460627</v>
      </c>
      <c r="AE37" s="23">
        <f>(Database!$L48+Database!M48-Database!$S48-Database!$R48-AD37)*'Technical Paramenter'!$D$7</f>
        <v>157654143.48513937</v>
      </c>
      <c r="AF37" s="23">
        <f>+AC37*'Technical Paramenter'!$D$6+'12 months Losses'!Z37</f>
        <v>1305134989.7378697</v>
      </c>
      <c r="AG37" s="3">
        <f t="shared" si="15"/>
        <v>1462789133.2230091</v>
      </c>
      <c r="AH37" s="3">
        <f>+AC37*'Technical Paramenter'!$D$8+'12 months Losses'!AB37</f>
        <v>473944829.17599893</v>
      </c>
      <c r="AI37" s="14">
        <f>Database!$L48+Database!M48-Database!$S48-'12 months Losses'!AD37-Database!$R48-Database!$O48-Database!$Q48-'12 months Losses'!AG37-'12 months Losses'!AH37-Database!$N48-Database!$P48</f>
        <v>38.114927291870117</v>
      </c>
      <c r="AJ37" s="27">
        <f>(AD37+(AI37*'Technical Paramenter'!$E$5))</f>
        <v>1022039936.270702</v>
      </c>
      <c r="AK37" s="27">
        <f>+AI37*'Technical Paramenter'!$D$6+'12 months Losses'!AE37</f>
        <v>157654161.54399192</v>
      </c>
      <c r="AL37" s="27">
        <f>+AI37*'Technical Paramenter'!$E$6+'12 months Losses'!AF37</f>
        <v>1305135006.0891736</v>
      </c>
      <c r="AM37" s="27">
        <f t="shared" si="16"/>
        <v>1462789167.6331654</v>
      </c>
      <c r="AN37" s="29">
        <f>Database!$L48-Database!$S48-'12 months Losses'!AJ37-Database!$R48-Database!$O48-Database!$Q48-'12 months Losses'!AM37-((Database!N48+Database!P48))</f>
        <v>472523870.09613228</v>
      </c>
      <c r="AO37" s="29">
        <f>Database!$L48-Database!$S48-'12 months Losses'!AJ37-Database!$R48-Database!$O48-Database!$Q48-'12 months Losses'!AM37-'12 months Losses'!AN37-Database!$N48-Database!$P48</f>
        <v>0</v>
      </c>
    </row>
    <row r="38" spans="2:41" x14ac:dyDescent="0.25">
      <c r="B38" s="17">
        <v>41000</v>
      </c>
      <c r="C38" s="36">
        <f>(Database!L49-Database!S49)*'Technical Paramenter'!$C$5</f>
        <v>634811616.26999998</v>
      </c>
      <c r="D38" s="37">
        <f>(Database!L49+Database!M49-Database!R49-Database!S49-'12 months Losses'!C38)*'Technical Paramenter'!$C$7</f>
        <v>161647643.9869</v>
      </c>
      <c r="E38" s="37">
        <f>((Database!L49+Database!M49-Database!R49-Database!S49-'12 months Losses'!C38)-(Database!L49+Database!M49-Database!R49-Database!S49-'12 months Losses'!C38)*'Technical Paramenter'!$C$7)*'Technical Paramenter'!$C$6</f>
        <v>723340877.31257999</v>
      </c>
      <c r="F38" s="38">
        <f t="shared" si="9"/>
        <v>884988521.29947996</v>
      </c>
      <c r="G38" s="39">
        <f>(Database!L49-Database!O49-Database!Q49-Database!R49-Database!S49+Database!M49-C38-F38)*'Technical Paramenter'!$C$8</f>
        <v>214676319.44108847</v>
      </c>
      <c r="H38" s="39">
        <f t="shared" si="1"/>
        <v>1734476457.0105684</v>
      </c>
      <c r="I38" s="51">
        <f>+H38/(Database!L49+Database!M49)*100</f>
        <v>8.1959939301647964</v>
      </c>
      <c r="J38" s="36">
        <f t="shared" si="2"/>
        <v>402242189.85260558</v>
      </c>
      <c r="K38" s="39">
        <f t="shared" si="10"/>
        <v>601962810.25336814</v>
      </c>
      <c r="L38" s="39">
        <f t="shared" si="11"/>
        <v>269109101.88345838</v>
      </c>
      <c r="M38" s="39">
        <f t="shared" si="12"/>
        <v>1273314101.9894321</v>
      </c>
      <c r="N38" s="52">
        <f>+M38/(Database!L49+Database!M49)*100</f>
        <v>6.0168442234641617</v>
      </c>
      <c r="O38" s="56">
        <f t="shared" si="4"/>
        <v>3007790559.0000005</v>
      </c>
      <c r="P38" s="54">
        <f>+O38/Database!L49*100</f>
        <v>14.213948373439427</v>
      </c>
      <c r="Q38" s="21">
        <f>Database!L49+Database!M49-Database!N49-Database!O49-Database!P49-Database!Q49-Database!R49-Database!S49-'12 months Losses'!H38</f>
        <v>1274967056.9494307</v>
      </c>
      <c r="R38" s="3">
        <f>($C38+(Q38*'Technical Paramenter'!$D$5))</f>
        <v>1035788755.6805959</v>
      </c>
      <c r="S38" s="23">
        <f>(Database!$L49+Database!M49-Database!$S49-Database!$R49-R38)*'Technical Paramenter'!$D$7</f>
        <v>157637872.59279403</v>
      </c>
      <c r="T38" s="23">
        <f>+Q38*'Technical Paramenter'!$D$6+'12 months Losses'!E38</f>
        <v>1327420268.8952203</v>
      </c>
      <c r="U38" s="3">
        <f t="shared" si="13"/>
        <v>1485058141.4880142</v>
      </c>
      <c r="V38" s="3">
        <f>+Q38*'Technical Paramenter'!$D$8+'12 months Losses'!G38</f>
        <v>484586845.39728296</v>
      </c>
      <c r="W38" s="14">
        <f>Database!L49+Database!M49-Database!R49-Database!O49-Database!Q49-Database!S49-'12 months Losses'!R38-'12 months Losses'!U38-'12 months Losses'!V38-Database!N49-Database!P49</f>
        <v>4009771.3941059113</v>
      </c>
      <c r="X38" s="3">
        <f>(R38+(W38*'Technical Paramenter'!$D$5))</f>
        <v>1037049828.7840422</v>
      </c>
      <c r="Y38" s="23">
        <f>(Database!$L49+Database!M49-Database!$S49-Database!$R49-X38)*'Technical Paramenter'!$D$7</f>
        <v>157625261.86175957</v>
      </c>
      <c r="Z38" s="23">
        <f>+W38*'Technical Paramenter'!$D$6+'12 months Losses'!T38</f>
        <v>1329320098.5817478</v>
      </c>
      <c r="AA38" s="3">
        <f t="shared" si="14"/>
        <v>1486945360.4435074</v>
      </c>
      <c r="AB38" s="3">
        <f>+W38*'Technical Paramenter'!$D$8+'12 months Losses'!V38</f>
        <v>485435714.00141519</v>
      </c>
      <c r="AC38" s="14">
        <f>Database!L49+Database!M49-Database!S49-X38-Database!R49-AA38-Database!Q49-Database!O49-AB38-Database!N49-Database!P49</f>
        <v>12610.731033325195</v>
      </c>
      <c r="AD38" s="3">
        <f>(X38+(AC38*'Technical Paramenter'!$D$5))</f>
        <v>1037053794.8589522</v>
      </c>
      <c r="AE38" s="23">
        <f>(Database!$L49+Database!M49-Database!$S49-Database!$R49-AD38)*'Technical Paramenter'!$D$7</f>
        <v>157625222.20101047</v>
      </c>
      <c r="AF38" s="23">
        <f>+AC38*'Technical Paramenter'!$D$6+'12 months Losses'!Z38</f>
        <v>1329326073.5461113</v>
      </c>
      <c r="AG38" s="3">
        <f t="shared" si="15"/>
        <v>1486951295.7471218</v>
      </c>
      <c r="AH38" s="3">
        <f>+AC38*'Technical Paramenter'!$D$8+'12 months Losses'!AB38</f>
        <v>485438383.69317496</v>
      </c>
      <c r="AI38" s="14">
        <f>Database!$L49+Database!M49-Database!$S49-'12 months Losses'!AD38-Database!$R49-Database!$O49-Database!$Q49-'12 months Losses'!AG38-'12 months Losses'!AH38-Database!$N49-Database!$P49</f>
        <v>39.660751342773438</v>
      </c>
      <c r="AJ38" s="27">
        <f>(AD38+(AI38*'Technical Paramenter'!$E$5))</f>
        <v>1037053806.1226056</v>
      </c>
      <c r="AK38" s="27">
        <f>+AI38*'Technical Paramenter'!$D$6+'12 months Losses'!AE38</f>
        <v>157625240.99227446</v>
      </c>
      <c r="AL38" s="27">
        <f>+AI38*'Technical Paramenter'!$E$6+'12 months Losses'!AF38</f>
        <v>1329326090.5605736</v>
      </c>
      <c r="AM38" s="27">
        <f t="shared" si="16"/>
        <v>1486951331.5528481</v>
      </c>
      <c r="AN38" s="29">
        <f>Database!$L49-Database!$S49-'12 months Losses'!AJ38-Database!$R49-Database!$O49-Database!$Q49-'12 months Losses'!AM38-((Database!N49+Database!P49))</f>
        <v>483785421.32454681</v>
      </c>
      <c r="AO38" s="29">
        <f>Database!$L49-Database!$S49-'12 months Losses'!AJ38-Database!$R49-Database!$O49-Database!$Q49-'12 months Losses'!AM38-'12 months Losses'!AN38-Database!$N49-Database!$P49</f>
        <v>0</v>
      </c>
    </row>
    <row r="39" spans="2:41" x14ac:dyDescent="0.25">
      <c r="B39" s="17">
        <v>41030</v>
      </c>
      <c r="C39" s="36">
        <f>(Database!L50-Database!S50)*'Technical Paramenter'!$C$5</f>
        <v>635106330.48000002</v>
      </c>
      <c r="D39" s="37">
        <f>(Database!L50+Database!M50-Database!R50-Database!S50-'12 months Losses'!C39)*'Technical Paramenter'!$C$7</f>
        <v>161584461.20480001</v>
      </c>
      <c r="E39" s="37">
        <f>((Database!L50+Database!M50-Database!R50-Database!S50-'12 months Losses'!C39)-(Database!L50+Database!M50-Database!R50-Database!S50-'12 months Losses'!C39)*'Technical Paramenter'!$C$7)*'Technical Paramenter'!$C$6</f>
        <v>723058146.99923897</v>
      </c>
      <c r="F39" s="38">
        <f t="shared" si="9"/>
        <v>884642608.20403898</v>
      </c>
      <c r="G39" s="39">
        <f>(Database!L50-Database!O50-Database!Q50-Database!R50-Database!S50+Database!M50-C39-F39)*'Technical Paramenter'!$C$8</f>
        <v>216890521.16817442</v>
      </c>
      <c r="H39" s="39">
        <f t="shared" si="1"/>
        <v>1736639459.8522136</v>
      </c>
      <c r="I39" s="51">
        <f>+H39/(Database!L50+Database!M50)*100</f>
        <v>8.2023116773016973</v>
      </c>
      <c r="J39" s="36">
        <f t="shared" si="2"/>
        <v>444196552.23975253</v>
      </c>
      <c r="K39" s="39">
        <f t="shared" si="10"/>
        <v>664748282.59332478</v>
      </c>
      <c r="L39" s="39">
        <f t="shared" si="11"/>
        <v>297141899.31470907</v>
      </c>
      <c r="M39" s="39">
        <f t="shared" si="12"/>
        <v>1406086734.1477866</v>
      </c>
      <c r="N39" s="52">
        <f>+M39/(Database!L50+Database!M50)*100</f>
        <v>6.6410800315345009</v>
      </c>
      <c r="O39" s="56">
        <f t="shared" si="4"/>
        <v>3142726194</v>
      </c>
      <c r="P39" s="54">
        <f>+O39/Database!L50*100</f>
        <v>14.844696494437501</v>
      </c>
      <c r="Q39" s="21">
        <f>Database!L50+Database!M50-Database!N50-Database!O50-Database!P50-Database!Q50-Database!R50-Database!S50-'12 months Losses'!H39</f>
        <v>1407947712.1077855</v>
      </c>
      <c r="R39" s="3">
        <f>($C39+(Q39*'Technical Paramenter'!$D$5))</f>
        <v>1077905885.9378986</v>
      </c>
      <c r="S39" s="23">
        <f>(Database!$L50+Database!M50-Database!$S50-Database!$R50-R39)*'Technical Paramenter'!$D$7</f>
        <v>157156465.65022102</v>
      </c>
      <c r="T39" s="23">
        <f>+Q39*'Technical Paramenter'!$D$6+'12 months Losses'!E39</f>
        <v>1390143772.9959078</v>
      </c>
      <c r="U39" s="3">
        <f t="shared" si="13"/>
        <v>1547300238.6461289</v>
      </c>
      <c r="V39" s="3">
        <f>+Q39*'Technical Paramenter'!$D$8+'12 months Losses'!G39</f>
        <v>514953051.82139266</v>
      </c>
      <c r="W39" s="14">
        <f>Database!L50+Database!M50-Database!R50-Database!O50-Database!Q50-Database!S50-'12 months Losses'!R39-'12 months Losses'!U39-'12 months Losses'!V39-Database!N50-Database!P50</f>
        <v>4427995.5545787811</v>
      </c>
      <c r="X39" s="3">
        <f>(R39+(W39*'Technical Paramenter'!$D$5))</f>
        <v>1079298490.5398138</v>
      </c>
      <c r="Y39" s="23">
        <f>(Database!$L50+Database!M50-Database!$S50-Database!$R50-X39)*'Technical Paramenter'!$D$7</f>
        <v>157142539.60420185</v>
      </c>
      <c r="Z39" s="23">
        <f>+W39*'Technical Paramenter'!$D$6+'12 months Losses'!T39</f>
        <v>1392241757.2896671</v>
      </c>
      <c r="AA39" s="3">
        <f t="shared" si="14"/>
        <v>1549384296.8938689</v>
      </c>
      <c r="AB39" s="3">
        <f>+W39*'Technical Paramenter'!$D$8+'12 months Losses'!V39</f>
        <v>515890458.48029697</v>
      </c>
      <c r="AC39" s="14">
        <f>Database!L50+Database!M50-Database!S50-X39-Database!R50-AA39-Database!Q50-Database!O50-AB39-Database!N50-Database!P50</f>
        <v>13926.046018600464</v>
      </c>
      <c r="AD39" s="3">
        <f>(X39+(AC39*'Technical Paramenter'!$D$5))</f>
        <v>1079302870.2812867</v>
      </c>
      <c r="AE39" s="23">
        <f>(Database!$L50+Database!M50-Database!$S50-Database!$R50-AD39)*'Technical Paramenter'!$D$7</f>
        <v>157142495.80678713</v>
      </c>
      <c r="AF39" s="23">
        <f>+AC39*'Technical Paramenter'!$D$6+'12 months Losses'!Z39</f>
        <v>1392248355.4502707</v>
      </c>
      <c r="AG39" s="3">
        <f t="shared" si="15"/>
        <v>1549390851.2570577</v>
      </c>
      <c r="AH39" s="3">
        <f>+AC39*'Technical Paramenter'!$D$8+'12 months Losses'!AB39</f>
        <v>515893406.62423909</v>
      </c>
      <c r="AI39" s="14">
        <f>Database!$L50+Database!M50-Database!$S50-'12 months Losses'!AD39-Database!$R50-Database!$O50-Database!$Q50-'12 months Losses'!AG39-'12 months Losses'!AH39-Database!$N50-Database!$P50</f>
        <v>43.797414779663086</v>
      </c>
      <c r="AJ39" s="27">
        <f>(AD39+(AI39*'Technical Paramenter'!$E$5))</f>
        <v>1079302882.7197526</v>
      </c>
      <c r="AK39" s="27">
        <f>+AI39*'Technical Paramenter'!$D$6+'12 months Losses'!AE39</f>
        <v>157142516.55800226</v>
      </c>
      <c r="AL39" s="27">
        <f>+AI39*'Technical Paramenter'!$E$6+'12 months Losses'!AF39</f>
        <v>1392248374.2393615</v>
      </c>
      <c r="AM39" s="27">
        <f t="shared" si="16"/>
        <v>1549390890.7973638</v>
      </c>
      <c r="AN39" s="29">
        <f>Database!$L50-Database!$S50-'12 months Losses'!AJ39-Database!$R50-Database!$O50-Database!$Q50-'12 months Losses'!AM39-((Database!N50+Database!P50))</f>
        <v>514032420.48288345</v>
      </c>
      <c r="AO39" s="29">
        <f>Database!$L50-Database!$S50-'12 months Losses'!AJ39-Database!$R50-Database!$O50-Database!$Q50-'12 months Losses'!AM39-'12 months Losses'!AN39-Database!$N50-Database!$P50</f>
        <v>0</v>
      </c>
    </row>
    <row r="40" spans="2:41" x14ac:dyDescent="0.25">
      <c r="B40" s="17">
        <v>41061</v>
      </c>
      <c r="C40" s="36">
        <f>(Database!L51-Database!S51)*'Technical Paramenter'!$C$5</f>
        <v>636023705.22000003</v>
      </c>
      <c r="D40" s="37">
        <f>(Database!L51+Database!M51-Database!R51-Database!S51-'12 months Losses'!C40)*'Technical Paramenter'!$C$7</f>
        <v>161710577.2974</v>
      </c>
      <c r="E40" s="37">
        <f>((Database!L51+Database!M51-Database!R51-Database!S51-'12 months Losses'!C40)-(Database!L51+Database!M51-Database!R51-Database!S51-'12 months Losses'!C40)*'Technical Paramenter'!$C$7)*'Technical Paramenter'!$C$6</f>
        <v>723622491.29040551</v>
      </c>
      <c r="F40" s="38">
        <f t="shared" si="9"/>
        <v>885333068.58780551</v>
      </c>
      <c r="G40" s="39">
        <f>(Database!L51-Database!O51-Database!Q51-Database!R51-Database!S51+Database!M51-C40-F40)*'Technical Paramenter'!$C$8</f>
        <v>215427910.75447434</v>
      </c>
      <c r="H40" s="39">
        <f t="shared" si="1"/>
        <v>1736784684.5622799</v>
      </c>
      <c r="I40" s="51">
        <f>+H40/(Database!L51+Database!M51)*100</f>
        <v>8.1910082053988233</v>
      </c>
      <c r="J40" s="36">
        <f t="shared" si="2"/>
        <v>420681370.79357576</v>
      </c>
      <c r="K40" s="39">
        <f t="shared" si="10"/>
        <v>629557382.52353144</v>
      </c>
      <c r="L40" s="39">
        <f t="shared" si="11"/>
        <v>281038160.12061149</v>
      </c>
      <c r="M40" s="39">
        <f t="shared" si="12"/>
        <v>1331276913.4377186</v>
      </c>
      <c r="N40" s="52">
        <f>+M40/(Database!L51+Database!M51)*100</f>
        <v>6.2785561264749514</v>
      </c>
      <c r="O40" s="56">
        <f t="shared" si="4"/>
        <v>3068061597.9999986</v>
      </c>
      <c r="P40" s="54">
        <f>+O40/Database!L51*100</f>
        <v>14.471022041716482</v>
      </c>
      <c r="Q40" s="21">
        <f>Database!L51+Database!M51-Database!N51-Database!O51-Database!P51-Database!Q51-Database!R51-Database!S51-'12 months Losses'!H40</f>
        <v>1333412811.3977191</v>
      </c>
      <c r="R40" s="3">
        <f>($C40+(Q40*'Technical Paramenter'!$D$5))</f>
        <v>1055382034.4045827</v>
      </c>
      <c r="S40" s="23">
        <f>(Database!$L51+Database!M51-Database!$S51-Database!$R51-R40)*'Technical Paramenter'!$D$7</f>
        <v>157516994.00555417</v>
      </c>
      <c r="T40" s="23">
        <f>+Q40*'Technical Paramenter'!$D$6+'12 months Losses'!E40</f>
        <v>1355393481.3306448</v>
      </c>
      <c r="U40" s="3">
        <f t="shared" si="13"/>
        <v>1512910475.336199</v>
      </c>
      <c r="V40" s="3">
        <f>+Q40*'Technical Paramenter'!$D$8+'12 months Losses'!G40</f>
        <v>497711402.9273715</v>
      </c>
      <c r="W40" s="14">
        <f>Database!L51+Database!M51-Database!R51-Database!O51-Database!Q51-Database!S51-'12 months Losses'!R40-'12 months Losses'!U40-'12 months Losses'!V40-Database!N51-Database!P51</f>
        <v>4193583.2918453217</v>
      </c>
      <c r="X40" s="3">
        <f>(R40+(W40*'Technical Paramenter'!$D$5))</f>
        <v>1056700916.3498681</v>
      </c>
      <c r="Y40" s="23">
        <f>(Database!$L51+Database!M51-Database!$S51-Database!$R51-X40)*'Technical Paramenter'!$D$7</f>
        <v>157503805.18610132</v>
      </c>
      <c r="Z40" s="23">
        <f>+W40*'Technical Paramenter'!$D$6+'12 months Losses'!T40</f>
        <v>1357380401.0943213</v>
      </c>
      <c r="AA40" s="3">
        <f t="shared" si="14"/>
        <v>1514884206.2804227</v>
      </c>
      <c r="AB40" s="3">
        <f>+W40*'Technical Paramenter'!$D$8+'12 months Losses'!V40</f>
        <v>498599184.51025516</v>
      </c>
      <c r="AC40" s="14">
        <f>Database!L51+Database!M51-Database!S51-X40-Database!R51-AA40-Database!Q51-Database!O51-AB40-Database!N51-Database!P51</f>
        <v>13188.819452285767</v>
      </c>
      <c r="AD40" s="3">
        <f>(X40+(AC40*'Technical Paramenter'!$D$5))</f>
        <v>1056705064.2335858</v>
      </c>
      <c r="AE40" s="23">
        <f>(Database!$L51+Database!M51-Database!$S51-Database!$R51-AD40)*'Technical Paramenter'!$D$7</f>
        <v>157503763.70726416</v>
      </c>
      <c r="AF40" s="23">
        <f>+AC40*'Technical Paramenter'!$D$6+'12 months Losses'!Z40</f>
        <v>1357386649.9569778</v>
      </c>
      <c r="AG40" s="3">
        <f t="shared" si="15"/>
        <v>1514890413.664242</v>
      </c>
      <c r="AH40" s="3">
        <f>+AC40*'Technical Paramenter'!$D$8+'12 months Losses'!AB40</f>
        <v>498601976.58333319</v>
      </c>
      <c r="AI40" s="14">
        <f>Database!$L51+Database!M51-Database!$S51-'12 months Losses'!AD40-Database!$R51-Database!$O51-Database!$Q51-'12 months Losses'!AG40-'12 months Losses'!AH40-Database!$N51-Database!$P51</f>
        <v>41.478837966918945</v>
      </c>
      <c r="AJ40" s="27">
        <f>(AD40+(AI40*'Technical Paramenter'!$E$5))</f>
        <v>1056705076.0135758</v>
      </c>
      <c r="AK40" s="27">
        <f>+AI40*'Technical Paramenter'!$D$6+'12 months Losses'!AE40</f>
        <v>157503783.35993758</v>
      </c>
      <c r="AL40" s="27">
        <f>+AI40*'Technical Paramenter'!$E$6+'12 months Losses'!AF40</f>
        <v>1357386667.7513993</v>
      </c>
      <c r="AM40" s="27">
        <f t="shared" si="16"/>
        <v>1514890451.1113369</v>
      </c>
      <c r="AN40" s="29">
        <f>Database!$L51-Database!$S51-'12 months Losses'!AJ40-Database!$R51-Database!$O51-Database!$Q51-'12 months Losses'!AM40-((Database!N51+Database!P51))</f>
        <v>496466070.87508583</v>
      </c>
      <c r="AO40" s="29">
        <f>Database!$L51-Database!$S51-'12 months Losses'!AJ40-Database!$R51-Database!$O51-Database!$Q51-'12 months Losses'!AM40-'12 months Losses'!AN40-Database!$N51-Database!$P51</f>
        <v>0</v>
      </c>
    </row>
    <row r="41" spans="2:41" x14ac:dyDescent="0.25">
      <c r="B41" s="17">
        <v>41091</v>
      </c>
      <c r="C41" s="36">
        <f>(Database!L52-Database!S52)*'Technical Paramenter'!$C$5</f>
        <v>636504142.31999993</v>
      </c>
      <c r="D41" s="37">
        <f>(Database!L52+Database!M52-Database!R52-Database!S52-'12 months Losses'!C41)*'Technical Paramenter'!$C$7</f>
        <v>161724412.5264</v>
      </c>
      <c r="E41" s="37">
        <f>((Database!L52+Database!M52-Database!R52-Database!S52-'12 months Losses'!C41)-(Database!L52+Database!M52-Database!R52-Database!S52-'12 months Losses'!C41)*'Technical Paramenter'!$C$7)*'Technical Paramenter'!$C$6</f>
        <v>723684401.17313468</v>
      </c>
      <c r="F41" s="38">
        <f t="shared" si="9"/>
        <v>885408813.69953465</v>
      </c>
      <c r="G41" s="39">
        <f>(Database!L52-Database!O52-Database!Q52-Database!R52-Database!S52+Database!M52-C41-F41)*'Technical Paramenter'!$C$8</f>
        <v>215066082.29019737</v>
      </c>
      <c r="H41" s="39">
        <f t="shared" si="1"/>
        <v>1736979038.309732</v>
      </c>
      <c r="I41" s="51">
        <f>+H41/(Database!L52+Database!M52)*100</f>
        <v>8.1856404707752457</v>
      </c>
      <c r="J41" s="36">
        <f t="shared" si="2"/>
        <v>411406304.3211565</v>
      </c>
      <c r="K41" s="39">
        <f t="shared" si="10"/>
        <v>615677075.53467488</v>
      </c>
      <c r="L41" s="39">
        <f t="shared" si="11"/>
        <v>274543122.83443832</v>
      </c>
      <c r="M41" s="39">
        <f t="shared" si="12"/>
        <v>1301626502.6902697</v>
      </c>
      <c r="N41" s="52">
        <f>+M41/(Database!L52+Database!M52)*100</f>
        <v>6.1340098776455223</v>
      </c>
      <c r="O41" s="56">
        <f t="shared" si="4"/>
        <v>3038605541.0000019</v>
      </c>
      <c r="P41" s="54">
        <f>+O41/Database!L52*100</f>
        <v>14.321261734019414</v>
      </c>
      <c r="Q41" s="21">
        <f>Database!L52+Database!M52-Database!N52-Database!O52-Database!P52-Database!Q52-Database!R52-Database!S52-'12 months Losses'!H41</f>
        <v>1304014094.6502671</v>
      </c>
      <c r="R41" s="3">
        <f>($C41+(Q41*'Technical Paramenter'!$D$5))</f>
        <v>1046616575.0875089</v>
      </c>
      <c r="S41" s="23">
        <f>(Database!$L52+Database!M52-Database!$S52-Database!$R52-R41)*'Technical Paramenter'!$D$7</f>
        <v>157623288.1987249</v>
      </c>
      <c r="T41" s="23">
        <f>+Q41*'Technical Paramenter'!$D$6+'12 months Losses'!E41</f>
        <v>1341526279.2184312</v>
      </c>
      <c r="U41" s="3">
        <f t="shared" si="13"/>
        <v>1499149567.4171562</v>
      </c>
      <c r="V41" s="3">
        <f>+Q41*'Technical Paramenter'!$D$8+'12 months Losses'!G41</f>
        <v>491125866.1276589</v>
      </c>
      <c r="W41" s="14">
        <f>Database!L52+Database!M52-Database!R52-Database!O52-Database!Q52-Database!S52-'12 months Losses'!R41-'12 months Losses'!U41-'12 months Losses'!V41-Database!N52-Database!P52</f>
        <v>4101124.3276748657</v>
      </c>
      <c r="X41" s="3">
        <f>(R41+(W41*'Technical Paramenter'!$D$5))</f>
        <v>1047906378.6885626</v>
      </c>
      <c r="Y41" s="23">
        <f>(Database!$L52+Database!M52-Database!$S52-Database!$R52-X41)*'Technical Paramenter'!$D$7</f>
        <v>157610390.16271436</v>
      </c>
      <c r="Z41" s="23">
        <f>+W41*'Technical Paramenter'!$D$6+'12 months Losses'!T41</f>
        <v>1343469391.9248836</v>
      </c>
      <c r="AA41" s="3">
        <f t="shared" si="14"/>
        <v>1501079782.0875978</v>
      </c>
      <c r="AB41" s="3">
        <f>+W41*'Technical Paramenter'!$D$8+'12 months Losses'!V41</f>
        <v>491994074.14782768</v>
      </c>
      <c r="AC41" s="14">
        <f>Database!L52+Database!M52-Database!S52-X41-Database!R52-AA41-Database!Q52-Database!O52-AB41-Database!N52-Database!P52</f>
        <v>12898.036010742188</v>
      </c>
      <c r="AD41" s="3">
        <f>(X41+(AC41*'Technical Paramenter'!$D$5))</f>
        <v>1047910435.120888</v>
      </c>
      <c r="AE41" s="23">
        <f>(Database!$L52+Database!M52-Database!$S52-Database!$R52-AD41)*'Technical Paramenter'!$D$7</f>
        <v>157610349.59839112</v>
      </c>
      <c r="AF41" s="23">
        <f>+AC41*'Technical Paramenter'!$D$6+'12 months Losses'!Z41</f>
        <v>1343475503.0143454</v>
      </c>
      <c r="AG41" s="3">
        <f t="shared" si="15"/>
        <v>1501085852.6127365</v>
      </c>
      <c r="AH41" s="3">
        <f>+AC41*'Technical Paramenter'!$D$8+'12 months Losses'!AB41</f>
        <v>491996804.66205114</v>
      </c>
      <c r="AI41" s="14">
        <f>Database!$L52+Database!M52-Database!$S52-'12 months Losses'!AD41-Database!$R52-Database!$O52-Database!$Q52-'12 months Losses'!AG41-'12 months Losses'!AH41-Database!$N52-Database!$P52</f>
        <v>40.564325332641602</v>
      </c>
      <c r="AJ41" s="27">
        <f>(AD41+(AI41*'Technical Paramenter'!$E$5))</f>
        <v>1047910446.6411564</v>
      </c>
      <c r="AK41" s="27">
        <f>+AI41*'Technical Paramenter'!$D$6+'12 months Losses'!AE41</f>
        <v>157610368.81776845</v>
      </c>
      <c r="AL41" s="27">
        <f>+AI41*'Technical Paramenter'!$E$6+'12 months Losses'!AF41</f>
        <v>1343475520.416441</v>
      </c>
      <c r="AM41" s="27">
        <f t="shared" si="16"/>
        <v>1501085889.2342095</v>
      </c>
      <c r="AN41" s="29">
        <f>Database!$L52-Database!$S52-'12 months Losses'!AJ41-Database!$R52-Database!$O52-Database!$Q52-'12 months Losses'!AM41-((Database!N52+Database!P52))</f>
        <v>489609205.1246357</v>
      </c>
      <c r="AO41" s="29">
        <f>Database!$L52-Database!$S52-'12 months Losses'!AJ41-Database!$R52-Database!$O52-Database!$Q52-'12 months Losses'!AM41-'12 months Losses'!AN41-Database!$N52-Database!$P52</f>
        <v>0</v>
      </c>
    </row>
    <row r="42" spans="2:41" x14ac:dyDescent="0.25">
      <c r="B42" s="17">
        <v>41122</v>
      </c>
      <c r="C42" s="36">
        <f>(Database!L53-Database!S53)*'Technical Paramenter'!$C$5</f>
        <v>637559243.61000001</v>
      </c>
      <c r="D42" s="37">
        <f>(Database!L53+Database!M53-Database!R53-Database!S53-'12 months Losses'!C42)*'Technical Paramenter'!$C$7</f>
        <v>162145588.44749999</v>
      </c>
      <c r="E42" s="37">
        <f>((Database!L53+Database!M53-Database!R53-Database!S53-'12 months Losses'!C42)-(Database!L53+Database!M53-Database!R53-Database!S53-'12 months Losses'!C42)*'Technical Paramenter'!$C$7)*'Technical Paramenter'!$C$6</f>
        <v>725569079.18487298</v>
      </c>
      <c r="F42" s="38">
        <f t="shared" si="9"/>
        <v>887714667.63237298</v>
      </c>
      <c r="G42" s="39">
        <f>(Database!L53-Database!O53-Database!Q53-Database!R53-Database!S53+Database!M53-C42-F42)*'Technical Paramenter'!$C$8</f>
        <v>215599399.76477605</v>
      </c>
      <c r="H42" s="39">
        <f t="shared" si="1"/>
        <v>1740873311.007149</v>
      </c>
      <c r="I42" s="51">
        <f>+H42/(Database!L53+Database!M53)*100</f>
        <v>8.1903166707409358</v>
      </c>
      <c r="J42" s="36">
        <f t="shared" si="2"/>
        <v>427229897.07535076</v>
      </c>
      <c r="K42" s="39">
        <f t="shared" si="10"/>
        <v>639357372.13933814</v>
      </c>
      <c r="L42" s="39">
        <f t="shared" si="11"/>
        <v>284934092.77816027</v>
      </c>
      <c r="M42" s="39">
        <f t="shared" si="12"/>
        <v>1351521361.9928491</v>
      </c>
      <c r="N42" s="52">
        <f>+M42/(Database!L53+Database!M53)*100</f>
        <v>6.3585258456220135</v>
      </c>
      <c r="O42" s="56">
        <f t="shared" si="4"/>
        <v>3092394672.9999981</v>
      </c>
      <c r="P42" s="54">
        <f>+O42/Database!L53*100</f>
        <v>14.550655241615898</v>
      </c>
      <c r="Q42" s="21">
        <f>Database!L53+Database!M53-Database!N53-Database!O53-Database!P53-Database!Q53-Database!R53-Database!S53-'12 months Losses'!H42</f>
        <v>1354169349.3528516</v>
      </c>
      <c r="R42" s="3">
        <f>($C42+(Q42*'Technical Paramenter'!$D$5))</f>
        <v>1063445503.9814718</v>
      </c>
      <c r="S42" s="23">
        <f>(Database!$L53+Database!M53-Database!$S53-Database!$R53-R42)*'Technical Paramenter'!$D$7</f>
        <v>157886725.84378529</v>
      </c>
      <c r="T42" s="23">
        <f>+Q42*'Technical Paramenter'!$D$6+'12 months Losses'!E42</f>
        <v>1367174516.9082541</v>
      </c>
      <c r="U42" s="3">
        <f t="shared" si="13"/>
        <v>1525061242.7520394</v>
      </c>
      <c r="V42" s="3">
        <f>+Q42*'Technical Paramenter'!$D$8+'12 months Losses'!G42</f>
        <v>502277051.02277476</v>
      </c>
      <c r="W42" s="14">
        <f>Database!L53+Database!M53-Database!R53-Database!O53-Database!Q53-Database!S53-'12 months Losses'!R42-'12 months Losses'!U42-'12 months Losses'!V42-Database!N53-Database!P53</f>
        <v>4258862.6037139893</v>
      </c>
      <c r="X42" s="3">
        <f>(R42+(W42*'Technical Paramenter'!$D$5))</f>
        <v>1064784916.2703398</v>
      </c>
      <c r="Y42" s="23">
        <f>(Database!$L53+Database!M53-Database!$S53-Database!$R53-X42)*'Technical Paramenter'!$D$7</f>
        <v>157873331.7208966</v>
      </c>
      <c r="Z42" s="23">
        <f>+W42*'Technical Paramenter'!$D$6+'12 months Losses'!T42</f>
        <v>1369192366.0098939</v>
      </c>
      <c r="AA42" s="3">
        <f t="shared" si="14"/>
        <v>1527065697.7307906</v>
      </c>
      <c r="AB42" s="3">
        <f>+W42*'Technical Paramenter'!$D$8+'12 months Losses'!V42</f>
        <v>503178652.23598099</v>
      </c>
      <c r="AC42" s="14">
        <f>Database!L53+Database!M53-Database!S53-X42-Database!R53-AA42-Database!Q53-Database!O53-AB42-Database!N53-Database!P53</f>
        <v>13394.122888565063</v>
      </c>
      <c r="AD42" s="3">
        <f>(X42+(AC42*'Technical Paramenter'!$D$5))</f>
        <v>1064789128.7219883</v>
      </c>
      <c r="AE42" s="23">
        <f>(Database!$L53+Database!M53-Database!$S53-Database!$R53-AD42)*'Technical Paramenter'!$D$7</f>
        <v>157873289.59638011</v>
      </c>
      <c r="AF42" s="23">
        <f>+AC42*'Technical Paramenter'!$D$6+'12 months Losses'!Z42</f>
        <v>1369198712.1453185</v>
      </c>
      <c r="AG42" s="3">
        <f t="shared" si="15"/>
        <v>1527072001.7416987</v>
      </c>
      <c r="AH42" s="3">
        <f>+AC42*'Technical Paramenter'!$D$8+'12 months Losses'!AB42</f>
        <v>503181487.77179652</v>
      </c>
      <c r="AI42" s="14">
        <f>Database!$L53+Database!M53-Database!$S53-'12 months Losses'!AD42-Database!$R53-Database!$O53-Database!$Q53-'12 months Losses'!AG42-'12 months Losses'!AH42-Database!$N53-Database!$P53</f>
        <v>42.124515533447266</v>
      </c>
      <c r="AJ42" s="27">
        <f>(AD42+(AI42*'Technical Paramenter'!$E$5))</f>
        <v>1064789140.6853508</v>
      </c>
      <c r="AK42" s="27">
        <f>+AI42*'Technical Paramenter'!$D$6+'12 months Losses'!AE42</f>
        <v>157873309.55497557</v>
      </c>
      <c r="AL42" s="27">
        <f>+AI42*'Technical Paramenter'!$E$6+'12 months Losses'!AF42</f>
        <v>1369198730.2167356</v>
      </c>
      <c r="AM42" s="27">
        <f t="shared" si="16"/>
        <v>1527072039.7717111</v>
      </c>
      <c r="AN42" s="29">
        <f>Database!$L53-Database!$S53-'12 months Losses'!AJ42-Database!$R53-Database!$O53-Database!$Q53-'12 months Losses'!AM42-((Database!N53+Database!P53))</f>
        <v>500533492.54293633</v>
      </c>
      <c r="AO42" s="29">
        <f>Database!$L53-Database!$S53-'12 months Losses'!AJ42-Database!$R53-Database!$O53-Database!$Q53-'12 months Losses'!AM42-'12 months Losses'!AN42-Database!$N53-Database!$P53</f>
        <v>0</v>
      </c>
    </row>
    <row r="43" spans="2:41" x14ac:dyDescent="0.25">
      <c r="B43" s="17">
        <v>41153</v>
      </c>
      <c r="C43" s="36">
        <f>(Database!L54-Database!S54)*'Technical Paramenter'!$C$5</f>
        <v>638043908.06999993</v>
      </c>
      <c r="D43" s="37">
        <f>(Database!L54+Database!M54-Database!R54-Database!S54-'12 months Losses'!C43)*'Technical Paramenter'!$C$7</f>
        <v>162592393.46630001</v>
      </c>
      <c r="E43" s="37">
        <f>((Database!L54+Database!M54-Database!R54-Database!S54-'12 months Losses'!C43)-(Database!L54+Database!M54-Database!R54-Database!S54-'12 months Losses'!C43)*'Technical Paramenter'!$C$7)*'Technical Paramenter'!$C$6</f>
        <v>727568442.28299916</v>
      </c>
      <c r="F43" s="38">
        <f t="shared" si="9"/>
        <v>890160835.74929917</v>
      </c>
      <c r="G43" s="39">
        <f>(Database!L54-Database!O54-Database!Q54-Database!R54-Database!S54+Database!M54-C43-F43)*'Technical Paramenter'!$C$8</f>
        <v>216510465.89679015</v>
      </c>
      <c r="H43" s="39">
        <f t="shared" si="1"/>
        <v>1744715209.7160892</v>
      </c>
      <c r="I43" s="51">
        <f>+H43/(Database!L54+Database!M54)*100</f>
        <v>8.2021027081788969</v>
      </c>
      <c r="J43" s="36">
        <f t="shared" si="2"/>
        <v>438985153.87406564</v>
      </c>
      <c r="K43" s="39">
        <f t="shared" si="10"/>
        <v>656949329.41363156</v>
      </c>
      <c r="L43" s="39">
        <f t="shared" si="11"/>
        <v>292663246.99621332</v>
      </c>
      <c r="M43" s="39">
        <f t="shared" si="12"/>
        <v>1388597730.2839108</v>
      </c>
      <c r="N43" s="52">
        <f>+M43/(Database!L54+Database!M54)*100</f>
        <v>6.5279543278504981</v>
      </c>
      <c r="O43" s="56">
        <f t="shared" si="4"/>
        <v>3133312940</v>
      </c>
      <c r="P43" s="54">
        <f>+O43/Database!L54*100</f>
        <v>14.732018163405899</v>
      </c>
      <c r="Q43" s="21">
        <f>Database!L54+Database!M54-Database!N54-Database!O54-Database!P54-Database!Q54-Database!R54-Database!S54-'12 months Losses'!H43</f>
        <v>1391429401.9839115</v>
      </c>
      <c r="R43" s="3">
        <f>($C43+(Q43*'Technical Paramenter'!$D$5))</f>
        <v>1075648454.9939401</v>
      </c>
      <c r="S43" s="23">
        <f>(Database!$L54+Database!M54-Database!$S54-Database!$R54-R43)*'Technical Paramenter'!$D$7</f>
        <v>158216347.9970606</v>
      </c>
      <c r="T43" s="23">
        <f>+Q43*'Technical Paramenter'!$D$6+'12 months Losses'!E43</f>
        <v>1386827692.9429765</v>
      </c>
      <c r="U43" s="3">
        <f t="shared" si="13"/>
        <v>1545044040.940037</v>
      </c>
      <c r="V43" s="3">
        <f>+Q43*'Technical Paramenter'!$D$8+'12 months Losses'!G43</f>
        <v>511076070.29678422</v>
      </c>
      <c r="W43" s="14">
        <f>Database!L54+Database!M54-Database!R54-Database!O54-Database!Q54-Database!S54-'12 months Losses'!R43-'12 months Losses'!U43-'12 months Losses'!V43-Database!N54-Database!P54</f>
        <v>4376045.4692401886</v>
      </c>
      <c r="X43" s="3">
        <f>(R43+(W43*'Technical Paramenter'!$D$5))</f>
        <v>1077024721.2940161</v>
      </c>
      <c r="Y43" s="23">
        <f>(Database!$L54+Database!M54-Database!$S54-Database!$R54-X43)*'Technical Paramenter'!$D$7</f>
        <v>158202585.33405986</v>
      </c>
      <c r="Z43" s="23">
        <f>+W43*'Technical Paramenter'!$D$6+'12 months Losses'!T43</f>
        <v>1388901063.2863026</v>
      </c>
      <c r="AA43" s="3">
        <f t="shared" si="14"/>
        <v>1547103648.6203625</v>
      </c>
      <c r="AB43" s="3">
        <f>+W43*'Technical Paramenter'!$D$8+'12 months Losses'!V43</f>
        <v>512002479.12262237</v>
      </c>
      <c r="AC43" s="14">
        <f>Database!L54+Database!M54-Database!S54-X43-Database!R54-AA43-Database!Q54-Database!O54-AB43-Database!N54-Database!P54</f>
        <v>13762.662998199463</v>
      </c>
      <c r="AD43" s="3">
        <f>(X43+(AC43*'Technical Paramenter'!$D$5))</f>
        <v>1077029049.6515291</v>
      </c>
      <c r="AE43" s="23">
        <f>(Database!$L54+Database!M54-Database!$S54-Database!$R54-AD43)*'Technical Paramenter'!$D$7</f>
        <v>158202542.05048472</v>
      </c>
      <c r="AF43" s="23">
        <f>+AC43*'Technical Paramenter'!$D$6+'12 months Losses'!Z43</f>
        <v>1388907584.036031</v>
      </c>
      <c r="AG43" s="3">
        <f t="shared" si="15"/>
        <v>1547110126.0865157</v>
      </c>
      <c r="AH43" s="3">
        <f>+AC43*'Technical Paramenter'!$D$8+'12 months Losses'!AB43</f>
        <v>512005392.67837912</v>
      </c>
      <c r="AI43" s="14">
        <f>Database!$L54+Database!M54-Database!$S54-'12 months Losses'!AD43-Database!$R54-Database!$O54-Database!$Q54-'12 months Losses'!AG43-'12 months Losses'!AH43-Database!$N54-Database!$P54</f>
        <v>43.283578872680664</v>
      </c>
      <c r="AJ43" s="27">
        <f>(AD43+(AI43*'Technical Paramenter'!$E$5))</f>
        <v>1077029061.9440656</v>
      </c>
      <c r="AK43" s="27">
        <f>+AI43*'Technical Paramenter'!$D$6+'12 months Losses'!AE43</f>
        <v>158202562.55824438</v>
      </c>
      <c r="AL43" s="27">
        <f>+AI43*'Technical Paramenter'!$E$6+'12 months Losses'!AF43</f>
        <v>1388907602.6046863</v>
      </c>
      <c r="AM43" s="27">
        <f t="shared" si="16"/>
        <v>1547110165.1629307</v>
      </c>
      <c r="AN43" s="29">
        <f>Database!$L54-Database!$S54-'12 months Losses'!AJ43-Database!$R54-Database!$O54-Database!$Q54-'12 months Losses'!AM43-((Database!N54+Database!P54))</f>
        <v>509173712.89300346</v>
      </c>
      <c r="AO43" s="29">
        <f>Database!$L54-Database!$S54-'12 months Losses'!AJ43-Database!$R54-Database!$O54-Database!$Q54-'12 months Losses'!AM43-'12 months Losses'!AN43-Database!$N54-Database!$P54</f>
        <v>0</v>
      </c>
    </row>
    <row r="44" spans="2:41" x14ac:dyDescent="0.25">
      <c r="B44" s="17">
        <v>41183</v>
      </c>
      <c r="C44" s="36">
        <f>(Database!L55-Database!S55)*'Technical Paramenter'!$C$5</f>
        <v>638212815.11099994</v>
      </c>
      <c r="D44" s="37">
        <f>(Database!L55+Database!M55-Database!R55-Database!S55-'12 months Losses'!C44)*'Technical Paramenter'!$C$7</f>
        <v>162801786.71489003</v>
      </c>
      <c r="E44" s="37">
        <f>((Database!L55+Database!M55-Database!R55-Database!S55-'12 months Losses'!C44)-(Database!L55+Database!M55-Database!R55-Database!S55-'12 months Losses'!C44)*'Technical Paramenter'!$C$7)*'Technical Paramenter'!$C$6</f>
        <v>728505435.19178987</v>
      </c>
      <c r="F44" s="38">
        <f t="shared" si="9"/>
        <v>891307221.90667987</v>
      </c>
      <c r="G44" s="39">
        <f>(Database!L55-Database!O55-Database!Q55-Database!R55-Database!S55+Database!M55-C44-F44)*'Technical Paramenter'!$C$8</f>
        <v>216762417.46076289</v>
      </c>
      <c r="H44" s="39">
        <f t="shared" si="1"/>
        <v>1746282454.4784427</v>
      </c>
      <c r="I44" s="51">
        <f>+H44/(Database!L55+Database!M55)*100</f>
        <v>8.2072975059669453</v>
      </c>
      <c r="J44" s="36">
        <f t="shared" si="2"/>
        <v>432304620.62797463</v>
      </c>
      <c r="K44" s="39">
        <f t="shared" si="10"/>
        <v>646951788.9560225</v>
      </c>
      <c r="L44" s="39">
        <f t="shared" si="11"/>
        <v>288195727.63756096</v>
      </c>
      <c r="M44" s="39">
        <f t="shared" si="12"/>
        <v>1367452137.2215581</v>
      </c>
      <c r="N44" s="52">
        <f>+M44/(Database!L55+Database!M55)*100</f>
        <v>6.4268449165055781</v>
      </c>
      <c r="O44" s="56">
        <f t="shared" si="4"/>
        <v>3113734591.7000008</v>
      </c>
      <c r="P44" s="54">
        <f>+O44/Database!L55*100</f>
        <v>14.636070064923294</v>
      </c>
      <c r="Q44" s="21">
        <f>Database!L55+Database!M55-Database!N55-Database!O55-Database!P55-Database!Q55-Database!R55-Database!S55-'12 months Losses'!H44</f>
        <v>1370254448.1215596</v>
      </c>
      <c r="R44" s="3">
        <f>($C44+(Q44*'Technical Paramenter'!$D$5))</f>
        <v>1069157839.0452304</v>
      </c>
      <c r="S44" s="23">
        <f>(Database!$L55+Database!M55-Database!$S55-Database!$R55-R44)*'Technical Paramenter'!$D$7</f>
        <v>158492336.47554773</v>
      </c>
      <c r="T44" s="23">
        <f>+Q44*'Technical Paramenter'!$D$6+'12 months Losses'!E44</f>
        <v>1377731992.7117848</v>
      </c>
      <c r="U44" s="3">
        <f t="shared" si="13"/>
        <v>1536224329.1873326</v>
      </c>
      <c r="V44" s="3">
        <f>+Q44*'Technical Paramenter'!$D$8+'12 months Losses'!G44</f>
        <v>506845284.12809706</v>
      </c>
      <c r="W44" s="14">
        <f>Database!L55+Database!M55-Database!R55-Database!O55-Database!Q55-Database!S55-'12 months Losses'!R44-'12 months Losses'!U44-'12 months Losses'!V44-Database!N55-Database!P55</f>
        <v>4309450.2393417358</v>
      </c>
      <c r="X44" s="3">
        <f>(R44+(W44*'Technical Paramenter'!$D$5))</f>
        <v>1070513161.1455034</v>
      </c>
      <c r="Y44" s="23">
        <f>(Database!$L55+Database!M55-Database!$S55-Database!$R55-X44)*'Technical Paramenter'!$D$7</f>
        <v>158478783.25454497</v>
      </c>
      <c r="Z44" s="23">
        <f>+W44*'Technical Paramenter'!$D$6+'12 months Losses'!T44</f>
        <v>1379773810.2351849</v>
      </c>
      <c r="AA44" s="3">
        <f t="shared" si="14"/>
        <v>1538252593.4897299</v>
      </c>
      <c r="AB44" s="3">
        <f>+W44*'Technical Paramenter'!$D$8+'12 months Losses'!V44</f>
        <v>507757594.74376571</v>
      </c>
      <c r="AC44" s="14">
        <f>Database!L55+Database!M55-Database!S55-X44-Database!R55-AA44-Database!Q55-Database!O55-AB44-Database!N55-Database!P55</f>
        <v>13553.221002578735</v>
      </c>
      <c r="AD44" s="3">
        <f>(X44+(AC44*'Technical Paramenter'!$D$5))</f>
        <v>1070517423.6335087</v>
      </c>
      <c r="AE44" s="23">
        <f>(Database!$L55+Database!M55-Database!$S55-Database!$R55-AD44)*'Technical Paramenter'!$D$7</f>
        <v>158478740.62966493</v>
      </c>
      <c r="AF44" s="23">
        <f>+AC44*'Technical Paramenter'!$D$6+'12 months Losses'!Z44</f>
        <v>1379780231.751296</v>
      </c>
      <c r="AG44" s="3">
        <f t="shared" si="15"/>
        <v>1538258972.3809609</v>
      </c>
      <c r="AH44" s="3">
        <f>+AC44*'Technical Paramenter'!$D$8+'12 months Losses'!AB44</f>
        <v>507760463.96065193</v>
      </c>
      <c r="AI44" s="14">
        <f>Database!$L55+Database!M55-Database!$S55-'12 months Losses'!AD44-Database!$R55-Database!$O55-Database!$Q55-'12 months Losses'!AG44-'12 months Losses'!AH44-Database!$N55-Database!$P55</f>
        <v>42.624879837036133</v>
      </c>
      <c r="AJ44" s="27">
        <f>(AD44+(AI44*'Technical Paramenter'!$E$5))</f>
        <v>1070517435.7389746</v>
      </c>
      <c r="AK44" s="27">
        <f>+AI44*'Technical Paramenter'!$D$6+'12 months Losses'!AE44</f>
        <v>158478760.825333</v>
      </c>
      <c r="AL44" s="27">
        <f>+AI44*'Technical Paramenter'!$E$6+'12 months Losses'!AF44</f>
        <v>1379780250.0373695</v>
      </c>
      <c r="AM44" s="27">
        <f t="shared" si="16"/>
        <v>1538259010.8627024</v>
      </c>
      <c r="AN44" s="29">
        <f>Database!$L55-Database!$S55-'12 months Losses'!AJ44-Database!$R55-Database!$O55-Database!$Q55-'12 months Losses'!AM44-((Database!N55+Database!P55))</f>
        <v>504958145.09832382</v>
      </c>
      <c r="AO44" s="29">
        <f>Database!$L55-Database!$S55-'12 months Losses'!AJ44-Database!$R55-Database!$O55-Database!$Q55-'12 months Losses'!AM44-'12 months Losses'!AN44-Database!$N55-Database!$P55</f>
        <v>0</v>
      </c>
    </row>
    <row r="45" spans="2:41" x14ac:dyDescent="0.25">
      <c r="B45" s="17">
        <v>41214</v>
      </c>
      <c r="C45" s="36">
        <f>(Database!L56-Database!S56)*'Technical Paramenter'!$C$5</f>
        <v>638985984.99510002</v>
      </c>
      <c r="D45" s="37">
        <f>(Database!L56+Database!M56-Database!R56-Database!S56-'12 months Losses'!C45)*'Technical Paramenter'!$C$7</f>
        <v>163144711.13574904</v>
      </c>
      <c r="E45" s="37">
        <f>((Database!L56+Database!M56-Database!R56-Database!S56-'12 months Losses'!C45)-(Database!L56+Database!M56-Database!R56-Database!S56-'12 months Losses'!C45)*'Technical Paramenter'!$C$7)*'Technical Paramenter'!$C$6</f>
        <v>730039953.39024973</v>
      </c>
      <c r="F45" s="38">
        <f t="shared" si="9"/>
        <v>893184664.52599883</v>
      </c>
      <c r="G45" s="39">
        <f>(Database!L56-Database!O56-Database!Q56-Database!R56-Database!S56+Database!M56-C45-F45)*'Technical Paramenter'!$C$8</f>
        <v>217373357.17818782</v>
      </c>
      <c r="H45" s="39">
        <f t="shared" si="1"/>
        <v>1749544006.6992867</v>
      </c>
      <c r="I45" s="51">
        <f>+H45/(Database!L56+Database!M56)*100</f>
        <v>8.2126464355573621</v>
      </c>
      <c r="J45" s="36">
        <f t="shared" si="2"/>
        <v>404755687.33565366</v>
      </c>
      <c r="K45" s="39">
        <f t="shared" si="10"/>
        <v>605724305.30940342</v>
      </c>
      <c r="L45" s="39">
        <f t="shared" si="11"/>
        <v>269568865.82565928</v>
      </c>
      <c r="M45" s="39">
        <f t="shared" si="12"/>
        <v>1280048858.4707165</v>
      </c>
      <c r="N45" s="52">
        <f>+M45/(Database!L56+Database!M56)*100</f>
        <v>6.0087592278927531</v>
      </c>
      <c r="O45" s="56">
        <f t="shared" si="4"/>
        <v>3029592865.1700029</v>
      </c>
      <c r="P45" s="54">
        <f>+O45/Database!L56*100</f>
        <v>14.223331952410037</v>
      </c>
      <c r="Q45" s="21">
        <f>Database!L56+Database!M56-Database!N56-Database!O56-Database!P56-Database!Q56-Database!R56-Database!S56-'12 months Losses'!H45</f>
        <v>1282933964.8707168</v>
      </c>
      <c r="R45" s="3">
        <f>($C45+(Q45*'Technical Paramenter'!$D$5))</f>
        <v>1042468716.9469404</v>
      </c>
      <c r="S45" s="23">
        <f>(Database!$L56+Database!M56-Database!$S56-Database!$R56-R45)*'Technical Paramenter'!$D$7</f>
        <v>159109883.81623062</v>
      </c>
      <c r="T45" s="23">
        <f>+Q45*'Technical Paramenter'!$D$6+'12 months Losses'!E45</f>
        <v>1337894065.9459953</v>
      </c>
      <c r="U45" s="3">
        <f t="shared" si="13"/>
        <v>1497003949.7622259</v>
      </c>
      <c r="V45" s="3">
        <f>+Q45*'Technical Paramenter'!$D$8+'12 months Losses'!G45</f>
        <v>488970477.54131854</v>
      </c>
      <c r="W45" s="14">
        <f>Database!L56+Database!M56-Database!R56-Database!O56-Database!Q56-Database!S56-'12 months Losses'!R45-'12 months Losses'!U45-'12 months Losses'!V45-Database!N56-Database!P56</f>
        <v>4034827.3195171356</v>
      </c>
      <c r="X45" s="3">
        <f>(R45+(W45*'Technical Paramenter'!$D$5))</f>
        <v>1043737670.1389285</v>
      </c>
      <c r="Y45" s="23">
        <f>(Database!$L56+Database!M56-Database!$S56-Database!$R56-X45)*'Technical Paramenter'!$D$7</f>
        <v>159097194.28431076</v>
      </c>
      <c r="Z45" s="23">
        <f>+W45*'Technical Paramenter'!$D$6+'12 months Losses'!T45</f>
        <v>1339805767.1299825</v>
      </c>
      <c r="AA45" s="3">
        <f t="shared" si="14"/>
        <v>1498902961.4142933</v>
      </c>
      <c r="AB45" s="3">
        <f>+W45*'Technical Paramenter'!$D$8+'12 months Losses'!V45</f>
        <v>489824650.4848603</v>
      </c>
      <c r="AC45" s="14">
        <f>Database!L56+Database!M56-Database!S56-X45-Database!R56-AA45-Database!Q56-Database!O56-AB45-Database!N56-Database!P56</f>
        <v>12689.531923294067</v>
      </c>
      <c r="AD45" s="3">
        <f>(X45+(AC45*'Technical Paramenter'!$D$5))</f>
        <v>1043741660.9967184</v>
      </c>
      <c r="AE45" s="23">
        <f>(Database!$L56+Database!M56-Database!$S56-Database!$R56-AD45)*'Technical Paramenter'!$D$7</f>
        <v>159097154.37573284</v>
      </c>
      <c r="AF45" s="23">
        <f>+AC45*'Technical Paramenter'!$D$6+'12 months Losses'!Z45</f>
        <v>1339811779.4302077</v>
      </c>
      <c r="AG45" s="3">
        <f t="shared" si="15"/>
        <v>1498908933.8059406</v>
      </c>
      <c r="AH45" s="3">
        <f>+AC45*'Technical Paramenter'!$D$8+'12 months Losses'!AB45</f>
        <v>489827336.85876846</v>
      </c>
      <c r="AI45" s="14">
        <f>Database!$L56+Database!M56-Database!$S56-'12 months Losses'!AD45-Database!$R56-Database!$O56-Database!$Q56-'12 months Losses'!AG45-'12 months Losses'!AH45-Database!$N56-Database!$P56</f>
        <v>39.908575057983398</v>
      </c>
      <c r="AJ45" s="27">
        <f>(AD45+(AI45*'Technical Paramenter'!$E$5))</f>
        <v>1043741672.3307537</v>
      </c>
      <c r="AK45" s="27">
        <f>+AI45*'Technical Paramenter'!$D$6+'12 months Losses'!AE45</f>
        <v>159097173.28441569</v>
      </c>
      <c r="AL45" s="27">
        <f>+AI45*'Technical Paramenter'!$E$6+'12 months Losses'!AF45</f>
        <v>1339811796.5509865</v>
      </c>
      <c r="AM45" s="27">
        <f t="shared" si="16"/>
        <v>1498908969.8354023</v>
      </c>
      <c r="AN45" s="29">
        <f>Database!$L56-Database!$S56-'12 months Losses'!AJ45-Database!$R56-Database!$O56-Database!$Q56-'12 months Losses'!AM45-((Database!N56+Database!P56))</f>
        <v>486942223.00384712</v>
      </c>
      <c r="AO45" s="29">
        <f>Database!$L56-Database!$S56-'12 months Losses'!AJ45-Database!$R56-Database!$O56-Database!$Q56-'12 months Losses'!AM45-'12 months Losses'!AN45-Database!$N56-Database!$P56</f>
        <v>0</v>
      </c>
    </row>
    <row r="46" spans="2:41" x14ac:dyDescent="0.25">
      <c r="B46" s="17">
        <v>41244</v>
      </c>
      <c r="C46" s="36">
        <f>(Database!L57-Database!S57)*'Technical Paramenter'!$C$5</f>
        <v>638786433.11760008</v>
      </c>
      <c r="D46" s="37">
        <f>(Database!L57+Database!M57-Database!R57-Database!S57-'12 months Losses'!C46)*'Technical Paramenter'!$C$7</f>
        <v>162749647.534024</v>
      </c>
      <c r="E46" s="37">
        <f>((Database!L57+Database!M57-Database!R57-Database!S57-'12 months Losses'!C46)-(Database!L57+Database!M57-Database!R57-Database!S57-'12 months Losses'!C46)*'Technical Paramenter'!$C$7)*'Technical Paramenter'!$C$6</f>
        <v>728272122.78525066</v>
      </c>
      <c r="F46" s="38">
        <f t="shared" si="9"/>
        <v>891021770.31927466</v>
      </c>
      <c r="G46" s="39">
        <f>(Database!L57-Database!O57-Database!Q57-Database!R57-Database!S57+Database!M57-C46-F46)*'Technical Paramenter'!$C$8</f>
        <v>216845254.35807917</v>
      </c>
      <c r="H46" s="39">
        <f t="shared" si="1"/>
        <v>1746653457.7949541</v>
      </c>
      <c r="I46" s="51">
        <f>+H46/(Database!L57+Database!M57)*100</f>
        <v>8.201665180403845</v>
      </c>
      <c r="J46" s="36">
        <f t="shared" si="2"/>
        <v>368271999.20409679</v>
      </c>
      <c r="K46" s="39">
        <f t="shared" si="10"/>
        <v>551125797.27093458</v>
      </c>
      <c r="L46" s="39">
        <f t="shared" si="11"/>
        <v>245082448.65001562</v>
      </c>
      <c r="M46" s="39">
        <f t="shared" si="12"/>
        <v>1164480245.125047</v>
      </c>
      <c r="N46" s="52">
        <f>+M46/(Database!L57+Database!M57)*100</f>
        <v>5.4679862436864788</v>
      </c>
      <c r="O46" s="56">
        <f t="shared" si="4"/>
        <v>2911133702.920001</v>
      </c>
      <c r="P46" s="54">
        <f>+O46/Database!L57*100</f>
        <v>13.671457387512739</v>
      </c>
      <c r="Q46" s="21">
        <f>Database!L57+Database!M57-Database!N57-Database!O57-Database!P57-Database!Q57-Database!R57-Database!S57-'12 months Losses'!H46</f>
        <v>1167293433.7250464</v>
      </c>
      <c r="R46" s="3">
        <f>($C46+(Q46*'Technical Paramenter'!$D$5))</f>
        <v>1005900218.0241272</v>
      </c>
      <c r="S46" s="23">
        <f>(Database!$L57+Database!M57-Database!$S57-Database!$R57-R46)*'Technical Paramenter'!$D$7</f>
        <v>159078509.68495873</v>
      </c>
      <c r="T46" s="23">
        <f>+Q46*'Technical Paramenter'!$D$6+'12 months Losses'!E46</f>
        <v>1281335751.6841776</v>
      </c>
      <c r="U46" s="3">
        <f t="shared" si="13"/>
        <v>1440414261.3691363</v>
      </c>
      <c r="V46" s="3">
        <f>+Q46*'Technical Paramenter'!$D$8+'12 months Losses'!G46</f>
        <v>463961274.27767146</v>
      </c>
      <c r="W46" s="14">
        <f>Database!L57+Database!M57-Database!R57-Database!O57-Database!Q57-Database!S57-'12 months Losses'!R46-'12 months Losses'!U46-'12 months Losses'!V46-Database!N57-Database!P57</f>
        <v>3671137.8490638733</v>
      </c>
      <c r="X46" s="3">
        <f>(R46+(W46*'Technical Paramenter'!$D$5))</f>
        <v>1007054790.8776579</v>
      </c>
      <c r="Y46" s="23">
        <f>(Database!$L57+Database!M57-Database!$S57-Database!$R57-X46)*'Technical Paramenter'!$D$7</f>
        <v>159066963.95642343</v>
      </c>
      <c r="Z46" s="23">
        <f>+W46*'Technical Paramenter'!$D$6+'12 months Losses'!T46</f>
        <v>1283075136.7970641</v>
      </c>
      <c r="AA46" s="3">
        <f t="shared" si="14"/>
        <v>1442142100.7534876</v>
      </c>
      <c r="AB46" s="3">
        <f>+W46*'Technical Paramenter'!$D$8+'12 months Losses'!V46</f>
        <v>464738454.16031826</v>
      </c>
      <c r="AC46" s="14">
        <f>Database!L57+Database!M57-Database!S57-X46-Database!R57-AA46-Database!Q57-Database!O57-AB46-Database!N57-Database!P57</f>
        <v>11545.728536605835</v>
      </c>
      <c r="AD46" s="3">
        <f>(X46+(AC46*'Technical Paramenter'!$D$5))</f>
        <v>1007058422.0092827</v>
      </c>
      <c r="AE46" s="23">
        <f>(Database!$L57+Database!M57-Database!$S57-Database!$R57-AD46)*'Technical Paramenter'!$D$7</f>
        <v>159066927.64510718</v>
      </c>
      <c r="AF46" s="23">
        <f>+AC46*'Technical Paramenter'!$D$6+'12 months Losses'!Z46</f>
        <v>1283080607.1632447</v>
      </c>
      <c r="AG46" s="3">
        <f t="shared" si="15"/>
        <v>1442147534.808352</v>
      </c>
      <c r="AH46" s="3">
        <f>+AC46*'Technical Paramenter'!$D$8+'12 months Losses'!AB46</f>
        <v>464740898.39104944</v>
      </c>
      <c r="AI46" s="14">
        <f>Database!$L57+Database!M57-Database!$S57-'12 months Losses'!AD46-Database!$R57-Database!$O57-Database!$Q57-'12 months Losses'!AG46-'12 months Losses'!AH46-Database!$N57-Database!$P57</f>
        <v>36.311317443847656</v>
      </c>
      <c r="AJ46" s="27">
        <f>(AD46+(AI46*'Technical Paramenter'!$E$5))</f>
        <v>1007058432.3216969</v>
      </c>
      <c r="AK46" s="27">
        <f>+AI46*'Technical Paramenter'!$D$6+'12 months Losses'!AE46</f>
        <v>159066944.84940937</v>
      </c>
      <c r="AL46" s="27">
        <f>+AI46*'Technical Paramenter'!$E$6+'12 months Losses'!AF46</f>
        <v>1283080622.7407999</v>
      </c>
      <c r="AM46" s="27">
        <f t="shared" si="16"/>
        <v>1442147567.5902092</v>
      </c>
      <c r="AN46" s="29">
        <f>Database!$L57-Database!$S57-'12 months Losses'!AJ46-Database!$R57-Database!$O57-Database!$Q57-'12 months Losses'!AM46-((Database!N57+Database!P57))</f>
        <v>461927703.00809479</v>
      </c>
      <c r="AO46" s="29">
        <f>Database!$L57-Database!$S57-'12 months Losses'!AJ46-Database!$R57-Database!$O57-Database!$Q57-'12 months Losses'!AM46-'12 months Losses'!AN46-Database!$N57-Database!$P57</f>
        <v>0</v>
      </c>
    </row>
    <row r="47" spans="2:41" x14ac:dyDescent="0.25">
      <c r="B47" s="17">
        <v>41275</v>
      </c>
      <c r="C47" s="36">
        <f>(Database!L58-Database!S58)*'Technical Paramenter'!$C$5</f>
        <v>638812028.24970007</v>
      </c>
      <c r="D47" s="37">
        <f>(Database!L58+Database!M58-Database!R58-Database!S58-'12 months Losses'!C47)*'Technical Paramenter'!$C$7</f>
        <v>162741402.78340301</v>
      </c>
      <c r="E47" s="37">
        <f>((Database!L58+Database!M58-Database!R58-Database!S58-'12 months Losses'!C47)-(Database!L58+Database!M58-Database!R58-Database!S58-'12 months Losses'!C47)*'Technical Paramenter'!$C$7)*'Technical Paramenter'!$C$6</f>
        <v>728235229.17517161</v>
      </c>
      <c r="F47" s="38">
        <f t="shared" si="9"/>
        <v>890976631.95857465</v>
      </c>
      <c r="G47" s="39">
        <f>(Database!L58-Database!O58-Database!Q58-Database!R58-Database!S58+Database!M58-C47-F47)*'Technical Paramenter'!$C$8</f>
        <v>217547326.47311088</v>
      </c>
      <c r="H47" s="39">
        <f t="shared" si="1"/>
        <v>1747335986.6813858</v>
      </c>
      <c r="I47" s="51">
        <f>+H47/(Database!L58+Database!M58)*100</f>
        <v>8.2045935491679511</v>
      </c>
      <c r="J47" s="36">
        <f t="shared" si="2"/>
        <v>377125220.84849644</v>
      </c>
      <c r="K47" s="39">
        <f t="shared" si="10"/>
        <v>564374805.74220383</v>
      </c>
      <c r="L47" s="39">
        <f t="shared" si="11"/>
        <v>251026904.7179139</v>
      </c>
      <c r="M47" s="39">
        <f t="shared" si="12"/>
        <v>1192526931.3086143</v>
      </c>
      <c r="N47" s="52">
        <f>+M47/(Database!L58+Database!M58)*100</f>
        <v>5.5994947980246614</v>
      </c>
      <c r="O47" s="56">
        <f t="shared" si="4"/>
        <v>2939862917.9899998</v>
      </c>
      <c r="P47" s="54">
        <f>+O47/Database!L58*100</f>
        <v>13.805921689976902</v>
      </c>
      <c r="Q47" s="21">
        <f>Database!L58+Database!M58-Database!N58-Database!O58-Database!P58-Database!Q58-Database!R58-Database!S58-'12 months Losses'!H47</f>
        <v>1195355049.9086144</v>
      </c>
      <c r="R47" s="3">
        <f>($C47+(Q47*'Technical Paramenter'!$D$5))</f>
        <v>1014751191.4459593</v>
      </c>
      <c r="S47" s="23">
        <f>(Database!$L58+Database!M58-Database!$S58-Database!$R58-R47)*'Technical Paramenter'!$D$7</f>
        <v>158982011.15144041</v>
      </c>
      <c r="T47" s="23">
        <f>+Q47*'Technical Paramenter'!$D$6+'12 months Losses'!E47</f>
        <v>1294594451.8218732</v>
      </c>
      <c r="U47" s="3">
        <f t="shared" si="13"/>
        <v>1453576462.9733136</v>
      </c>
      <c r="V47" s="3">
        <f>+Q47*'Technical Paramenter'!$D$8+'12 months Losses'!G47</f>
        <v>470603990.5387646</v>
      </c>
      <c r="W47" s="14">
        <f>Database!L58+Database!M58-Database!R58-Database!O58-Database!Q58-Database!S58-'12 months Losses'!R47-'12 months Losses'!U47-'12 months Losses'!V47-Database!N58-Database!P58</f>
        <v>3759391.6319618225</v>
      </c>
      <c r="X47" s="3">
        <f>(R47+(W47*'Technical Paramenter'!$D$5))</f>
        <v>1015933520.1142113</v>
      </c>
      <c r="Y47" s="23">
        <f>(Database!$L58+Database!M58-Database!$S58-Database!$R58-X47)*'Technical Paramenter'!$D$7</f>
        <v>158970187.8647579</v>
      </c>
      <c r="Z47" s="23">
        <f>+W47*'Technical Paramenter'!$D$6+'12 months Losses'!T47</f>
        <v>1296375651.5770967</v>
      </c>
      <c r="AA47" s="3">
        <f t="shared" si="14"/>
        <v>1455345839.4418545</v>
      </c>
      <c r="AB47" s="3">
        <f>+W47*'Technical Paramenter'!$D$8+'12 months Losses'!V47</f>
        <v>471399853.74725091</v>
      </c>
      <c r="AC47" s="14">
        <f>Database!L58+Database!M58-Database!S58-X47-Database!R58-AA47-Database!Q58-Database!O58-AB47-Database!N58-Database!P58</f>
        <v>11823.286682128906</v>
      </c>
      <c r="AD47" s="3">
        <f>(X47+(AC47*'Technical Paramenter'!$D$5))</f>
        <v>1015937238.5378728</v>
      </c>
      <c r="AE47" s="23">
        <f>(Database!$L58+Database!M58-Database!$S58-Database!$R58-AD47)*'Technical Paramenter'!$D$7</f>
        <v>158970150.68052128</v>
      </c>
      <c r="AF47" s="23">
        <f>+AC47*'Technical Paramenter'!$D$6+'12 months Losses'!Z47</f>
        <v>1296381253.4503267</v>
      </c>
      <c r="AG47" s="3">
        <f t="shared" si="15"/>
        <v>1455351404.1308479</v>
      </c>
      <c r="AH47" s="3">
        <f>+AC47*'Technical Paramenter'!$D$8+'12 months Losses'!AB47</f>
        <v>471402356.73704153</v>
      </c>
      <c r="AI47" s="14">
        <f>Database!$L58+Database!M58-Database!$S58-'12 months Losses'!AD47-Database!$R58-Database!$O58-Database!$Q58-'12 months Losses'!AG47-'12 months Losses'!AH47-Database!$N58-Database!$P58</f>
        <v>37.184238433837891</v>
      </c>
      <c r="AJ47" s="27">
        <f>(AD47+(AI47*'Technical Paramenter'!$E$5))</f>
        <v>1015937249.0981965</v>
      </c>
      <c r="AK47" s="27">
        <f>+AI47*'Technical Paramenter'!$D$6+'12 months Losses'!AE47</f>
        <v>158970168.29841346</v>
      </c>
      <c r="AL47" s="27">
        <f>+AI47*'Technical Paramenter'!$E$6+'12 months Losses'!AF47</f>
        <v>1296381269.402365</v>
      </c>
      <c r="AM47" s="27">
        <f t="shared" si="16"/>
        <v>1455351437.7007785</v>
      </c>
      <c r="AN47" s="29">
        <f>Database!$L58-Database!$S58-'12 months Losses'!AJ47-Database!$R58-Database!$O58-Database!$Q58-'12 months Losses'!AM47-((Database!N58+Database!P58))</f>
        <v>468574231.19102478</v>
      </c>
      <c r="AO47" s="29">
        <f>Database!$L58-Database!$S58-'12 months Losses'!AJ47-Database!$R58-Database!$O58-Database!$Q58-'12 months Losses'!AM47-'12 months Losses'!AN47-Database!$N58-Database!$P58</f>
        <v>0</v>
      </c>
    </row>
    <row r="48" spans="2:41" x14ac:dyDescent="0.25">
      <c r="B48" s="17">
        <v>41306</v>
      </c>
      <c r="C48" s="36">
        <f>(Database!L59-Database!S59)*'Technical Paramenter'!$C$5</f>
        <v>636582271.44809985</v>
      </c>
      <c r="D48" s="37">
        <f>(Database!L59+Database!M59-Database!R59-Database!S59-'12 months Losses'!C48)*'Technical Paramenter'!$C$7</f>
        <v>162220561.55421898</v>
      </c>
      <c r="E48" s="37">
        <f>((Database!L59+Database!M59-Database!R59-Database!S59-'12 months Losses'!C48)-(Database!L59+Database!M59-Database!R59-Database!S59-'12 months Losses'!C48)*'Technical Paramenter'!$C$7)*'Technical Paramenter'!$C$6</f>
        <v>725904568.84281898</v>
      </c>
      <c r="F48" s="38">
        <f t="shared" si="9"/>
        <v>888125130.39703798</v>
      </c>
      <c r="G48" s="39">
        <f>(Database!L59-Database!O59-Database!Q59-Database!R59-Database!S59+Database!M59-C48-F48)*'Technical Paramenter'!$C$8</f>
        <v>215904120.11610216</v>
      </c>
      <c r="H48" s="39">
        <f t="shared" si="1"/>
        <v>1740611521.9612401</v>
      </c>
      <c r="I48" s="51">
        <f>+H48/(Database!L59+Database!M59)*100</f>
        <v>8.2013987545266236</v>
      </c>
      <c r="J48" s="36">
        <f t="shared" si="2"/>
        <v>354296132.3589052</v>
      </c>
      <c r="K48" s="39">
        <f t="shared" si="10"/>
        <v>530210656.35809088</v>
      </c>
      <c r="L48" s="39">
        <f t="shared" si="11"/>
        <v>235627472.59175879</v>
      </c>
      <c r="M48" s="39">
        <f t="shared" si="12"/>
        <v>1120134261.3087549</v>
      </c>
      <c r="N48" s="52">
        <f>+M48/(Database!L59+Database!M59)*100</f>
        <v>5.2778392074810077</v>
      </c>
      <c r="O48" s="56">
        <f t="shared" si="4"/>
        <v>2860745783.2699947</v>
      </c>
      <c r="P48" s="54">
        <f>+O48/Database!L59*100</f>
        <v>13.481054989131533</v>
      </c>
      <c r="Q48" s="21">
        <f>Database!L59+Database!M59-Database!N59-Database!O59-Database!P59-Database!Q59-Database!R59-Database!S59-'12 months Losses'!H48</f>
        <v>1122994823.9087551</v>
      </c>
      <c r="R48" s="3">
        <f>($C48+(Q48*'Technical Paramenter'!$D$5))</f>
        <v>989764143.56740332</v>
      </c>
      <c r="S48" s="23">
        <f>(Database!$L59+Database!M59-Database!$S59-Database!$R59-R48)*'Technical Paramenter'!$D$7</f>
        <v>158688742.8330259</v>
      </c>
      <c r="T48" s="23">
        <f>+Q48*'Technical Paramenter'!$D$6+'12 months Losses'!E48</f>
        <v>1257979516.4107871</v>
      </c>
      <c r="U48" s="3">
        <f t="shared" si="13"/>
        <v>1416668259.243813</v>
      </c>
      <c r="V48" s="3">
        <f>+Q48*'Technical Paramenter'!$D$8+'12 months Losses'!G48</f>
        <v>453642124.33758557</v>
      </c>
      <c r="W48" s="14">
        <f>Database!L59+Database!M59-Database!R59-Database!O59-Database!Q59-Database!S59-'12 months Losses'!R48-'12 months Losses'!U48-'12 months Losses'!V48-Database!N59-Database!P59</f>
        <v>3531818.7211933136</v>
      </c>
      <c r="X48" s="3">
        <f>(R48+(W48*'Technical Paramenter'!$D$5))</f>
        <v>990874900.55521858</v>
      </c>
      <c r="Y48" s="23">
        <f>(Database!$L59+Database!M59-Database!$S59-Database!$R59-X48)*'Technical Paramenter'!$D$7</f>
        <v>158677635.26314777</v>
      </c>
      <c r="Z48" s="23">
        <f>+W48*'Technical Paramenter'!$D$6+'12 months Losses'!T48</f>
        <v>1259652892.1208885</v>
      </c>
      <c r="AA48" s="3">
        <f t="shared" si="14"/>
        <v>1418330527.3840363</v>
      </c>
      <c r="AB48" s="3">
        <f>+W48*'Technical Paramenter'!$D$8+'12 months Losses'!V48</f>
        <v>454389810.3608622</v>
      </c>
      <c r="AC48" s="14">
        <f>Database!L59+Database!M59-Database!S59-X48-Database!R59-AA48-Database!Q59-Database!O59-AB48-Database!N59-Database!P59</f>
        <v>11107.569877624512</v>
      </c>
      <c r="AD48" s="3">
        <f>(X48+(AC48*'Technical Paramenter'!$D$5))</f>
        <v>990878393.88594508</v>
      </c>
      <c r="AE48" s="23">
        <f>(Database!$L59+Database!M59-Database!$S59-Database!$R59-AD48)*'Technical Paramenter'!$D$7</f>
        <v>158677600.32984051</v>
      </c>
      <c r="AF48" s="23">
        <f>+AC48*'Technical Paramenter'!$D$6+'12 months Losses'!Z48</f>
        <v>1259658154.8874965</v>
      </c>
      <c r="AG48" s="3">
        <f t="shared" si="15"/>
        <v>1418335755.2173369</v>
      </c>
      <c r="AH48" s="3">
        <f>+AC48*'Technical Paramenter'!$D$8+'12 months Losses'!AB48</f>
        <v>454392161.83340532</v>
      </c>
      <c r="AI48" s="14">
        <f>Database!$L59+Database!M59-Database!$S59-'12 months Losses'!AD48-Database!$R59-Database!$O59-Database!$Q59-'12 months Losses'!AG48-'12 months Losses'!AH48-Database!$N59-Database!$P59</f>
        <v>34.933309555053711</v>
      </c>
      <c r="AJ48" s="27">
        <f>(AD48+(AI48*'Technical Paramenter'!$E$5))</f>
        <v>990878403.80700505</v>
      </c>
      <c r="AK48" s="27">
        <f>+AI48*'Technical Paramenter'!$D$6+'12 months Losses'!AE48</f>
        <v>158677616.88124257</v>
      </c>
      <c r="AL48" s="27">
        <f>+AI48*'Technical Paramenter'!$E$6+'12 months Losses'!AF48</f>
        <v>1259658169.8738863</v>
      </c>
      <c r="AM48" s="27">
        <f t="shared" si="16"/>
        <v>1418335786.7551289</v>
      </c>
      <c r="AN48" s="29">
        <f>Database!$L59-Database!$S59-'12 months Losses'!AJ48-Database!$R59-Database!$O59-Database!$Q59-'12 months Losses'!AM48-((Database!N59+Database!P59))</f>
        <v>451531592.70786095</v>
      </c>
      <c r="AO48" s="29">
        <f>Database!$L59-Database!$S59-'12 months Losses'!AJ48-Database!$R59-Database!$O59-Database!$Q59-'12 months Losses'!AM48-'12 months Losses'!AN48-Database!$N59-Database!$P59</f>
        <v>0</v>
      </c>
    </row>
    <row r="49" spans="2:41" x14ac:dyDescent="0.25">
      <c r="B49" s="17">
        <v>41334</v>
      </c>
      <c r="C49" s="36">
        <f>(Database!L60-Database!S60)*'Technical Paramenter'!$C$5</f>
        <v>636392398.42589998</v>
      </c>
      <c r="D49" s="37">
        <f>(Database!L60+Database!M60-Database!R60-Database!S60-'12 months Losses'!C49)*'Technical Paramenter'!$C$7</f>
        <v>162373183.73404098</v>
      </c>
      <c r="E49" s="37">
        <f>((Database!L60+Database!M60-Database!R60-Database!S60-'12 months Losses'!C49)-(Database!L60+Database!M60-Database!R60-Database!S60-'12 months Losses'!C49)*'Technical Paramenter'!$C$7)*'Technical Paramenter'!$C$6</f>
        <v>726587522.5730865</v>
      </c>
      <c r="F49" s="38">
        <f t="shared" si="9"/>
        <v>888960706.30712748</v>
      </c>
      <c r="G49" s="39">
        <f>(Database!L60-Database!O60-Database!Q60-Database!R60-Database!S60+Database!M60-C49-F49)*'Technical Paramenter'!$C$8</f>
        <v>215588705.23795882</v>
      </c>
      <c r="H49" s="39">
        <f t="shared" si="1"/>
        <v>1740941809.9709864</v>
      </c>
      <c r="I49" s="51">
        <f>+H49/(Database!L60+Database!M60)*100</f>
        <v>8.2053192924348277</v>
      </c>
      <c r="J49" s="36">
        <f t="shared" si="2"/>
        <v>362971613.18360066</v>
      </c>
      <c r="K49" s="39">
        <f t="shared" si="10"/>
        <v>543193672.4346652</v>
      </c>
      <c r="L49" s="39">
        <f t="shared" si="11"/>
        <v>241416261.9407464</v>
      </c>
      <c r="M49" s="39">
        <f t="shared" si="12"/>
        <v>1147581547.5590122</v>
      </c>
      <c r="N49" s="52">
        <f>+M49/(Database!L60+Database!M60)*100</f>
        <v>5.4087235758816687</v>
      </c>
      <c r="O49" s="56">
        <f t="shared" si="4"/>
        <v>2888523357.5299988</v>
      </c>
      <c r="P49" s="54">
        <f>+O49/Database!L60*100</f>
        <v>13.615911299769035</v>
      </c>
      <c r="Q49" s="21">
        <f>Database!L60+Database!M60-Database!N60-Database!O60-Database!P60-Database!Q60-Database!R60-Database!S60-'12 months Losses'!H49</f>
        <v>1150493063.8590117</v>
      </c>
      <c r="R49" s="3">
        <f>($C49+(Q49*'Technical Paramenter'!$D$5))</f>
        <v>998222467.00955915</v>
      </c>
      <c r="S49" s="23">
        <f>(Database!$L60+Database!M60-Database!$S60-Database!$R60-R49)*'Technical Paramenter'!$D$7</f>
        <v>158754883.04820439</v>
      </c>
      <c r="T49" s="23">
        <f>+Q49*'Technical Paramenter'!$D$6+'12 months Losses'!E49</f>
        <v>1271691136.2294862</v>
      </c>
      <c r="U49" s="3">
        <f t="shared" si="13"/>
        <v>1430446019.2776906</v>
      </c>
      <c r="V49" s="3">
        <f>+Q49*'Technical Paramenter'!$D$8+'12 months Losses'!G49</f>
        <v>459148086.85691154</v>
      </c>
      <c r="W49" s="14">
        <f>Database!L60+Database!M60-Database!R60-Database!O60-Database!Q60-Database!S60-'12 months Losses'!R49-'12 months Losses'!U49-'12 months Losses'!V49-Database!N60-Database!P60</f>
        <v>3618300.685836792</v>
      </c>
      <c r="X49" s="3">
        <f>(R49+(W49*'Technical Paramenter'!$D$5))</f>
        <v>999360422.5752548</v>
      </c>
      <c r="Y49" s="23">
        <f>(Database!$L60+Database!M60-Database!$S60-Database!$R60-X49)*'Technical Paramenter'!$D$7</f>
        <v>158743503.49254745</v>
      </c>
      <c r="Z49" s="23">
        <f>+W49*'Technical Paramenter'!$D$6+'12 months Losses'!T49</f>
        <v>1273405487.0944357</v>
      </c>
      <c r="AA49" s="3">
        <f t="shared" si="14"/>
        <v>1432148990.5869832</v>
      </c>
      <c r="AB49" s="3">
        <f>+W49*'Technical Paramenter'!$D$8+'12 months Losses'!V49</f>
        <v>459914081.11210316</v>
      </c>
      <c r="AC49" s="14">
        <f>Database!L60+Database!M60-Database!S60-X49-Database!R60-AA49-Database!Q60-Database!O60-AB49-Database!N60-Database!P60</f>
        <v>11379.555656433105</v>
      </c>
      <c r="AD49" s="3">
        <f>(X49+(AC49*'Technical Paramenter'!$D$5))</f>
        <v>999364001.44550872</v>
      </c>
      <c r="AE49" s="23">
        <f>(Database!$L60+Database!M60-Database!$S60-Database!$R60-AD49)*'Technical Paramenter'!$D$7</f>
        <v>158743467.7038449</v>
      </c>
      <c r="AF49" s="23">
        <f>+AC49*'Technical Paramenter'!$D$6+'12 months Losses'!Z49</f>
        <v>1273410878.7279058</v>
      </c>
      <c r="AG49" s="3">
        <f t="shared" si="15"/>
        <v>1432154346.4317508</v>
      </c>
      <c r="AH49" s="3">
        <f>+AC49*'Technical Paramenter'!$D$8+'12 months Losses'!AB49</f>
        <v>459916490.16403562</v>
      </c>
      <c r="AI49" s="14">
        <f>Database!$L60+Database!M60-Database!$S60-'12 months Losses'!AD49-Database!$R60-Database!$O60-Database!$Q60-'12 months Losses'!AG49-'12 months Losses'!AH49-Database!$N60-Database!$P60</f>
        <v>35.788703918457031</v>
      </c>
      <c r="AJ49" s="27">
        <f>(AD49+(AI49*'Technical Paramenter'!$E$5))</f>
        <v>999364011.60950065</v>
      </c>
      <c r="AK49" s="27">
        <f>+AI49*'Technical Paramenter'!$D$6+'12 months Losses'!AE49</f>
        <v>158743484.66053283</v>
      </c>
      <c r="AL49" s="27">
        <f>+AI49*'Technical Paramenter'!$E$6+'12 months Losses'!AF49</f>
        <v>1273410894.0812597</v>
      </c>
      <c r="AM49" s="27">
        <f t="shared" si="16"/>
        <v>1432154378.7417927</v>
      </c>
      <c r="AN49" s="29">
        <f>Database!$L60-Database!$S60-'12 months Losses'!AJ49-Database!$R60-Database!$O60-Database!$Q60-'12 months Losses'!AM49-((Database!N60+Database!P60))</f>
        <v>457004967.17870522</v>
      </c>
      <c r="AO49" s="29">
        <f>Database!$L60-Database!$S60-'12 months Losses'!AJ49-Database!$R60-Database!$O60-Database!$Q60-'12 months Losses'!AM49-'12 months Losses'!AN49-Database!$N60-Database!$P60</f>
        <v>0</v>
      </c>
    </row>
    <row r="50" spans="2:41" x14ac:dyDescent="0.25">
      <c r="B50" s="17">
        <v>41365</v>
      </c>
      <c r="C50" s="36">
        <f>(Database!L61-Database!S61)*'Technical Paramenter'!$C$5</f>
        <v>636147306.24179995</v>
      </c>
      <c r="D50" s="37">
        <f>(Database!L61+Database!M61-Database!R61-Database!S61-'12 months Losses'!C50)*'Technical Paramenter'!$C$7</f>
        <v>162145349.637182</v>
      </c>
      <c r="E50" s="37">
        <f>((Database!L61+Database!M61-Database!R61-Database!S61-'12 months Losses'!C50)-(Database!L61+Database!M61-Database!R61-Database!S61-'12 months Losses'!C50)*'Technical Paramenter'!$C$7)*'Technical Paramenter'!$C$6</f>
        <v>725568010.55646193</v>
      </c>
      <c r="F50" s="38">
        <f t="shared" si="9"/>
        <v>887713360.19364393</v>
      </c>
      <c r="G50" s="39">
        <f>(Database!L61-Database!O61-Database!Q61-Database!R61-Database!S61+Database!M61-C50-F50)*'Technical Paramenter'!$C$8</f>
        <v>214188842.78219596</v>
      </c>
      <c r="H50" s="39">
        <f t="shared" si="1"/>
        <v>1738049509.2176399</v>
      </c>
      <c r="I50" s="51">
        <f>+H50/(Database!L61+Database!M61)*100</f>
        <v>8.1947958437977135</v>
      </c>
      <c r="J50" s="36">
        <f t="shared" si="2"/>
        <v>346214615.42182148</v>
      </c>
      <c r="K50" s="39">
        <f t="shared" si="10"/>
        <v>518116518.12674296</v>
      </c>
      <c r="L50" s="39">
        <f t="shared" si="11"/>
        <v>230104445.29379472</v>
      </c>
      <c r="M50" s="39">
        <f t="shared" si="12"/>
        <v>1094435578.8423591</v>
      </c>
      <c r="N50" s="52">
        <f>+M50/(Database!L61+Database!M61)*100</f>
        <v>5.1601960043352495</v>
      </c>
      <c r="O50" s="56">
        <f t="shared" si="4"/>
        <v>2832485088.059999</v>
      </c>
      <c r="P50" s="54">
        <f>+O50/Database!L61*100</f>
        <v>13.356845669900984</v>
      </c>
      <c r="Q50" s="21">
        <f>Database!L61+Database!M61-Database!N61-Database!O61-Database!P61-Database!Q61-Database!R61-Database!S61-'12 months Losses'!H50</f>
        <v>1097379241.7423592</v>
      </c>
      <c r="R50" s="3">
        <f>($C50+(Q50*'Technical Paramenter'!$D$5))</f>
        <v>981273077.76977193</v>
      </c>
      <c r="S50" s="23">
        <f>(Database!$L61+Database!M61-Database!$S61-Database!$R61-R50)*'Technical Paramenter'!$D$7</f>
        <v>158694091.92190227</v>
      </c>
      <c r="T50" s="23">
        <f>+Q50*'Technical Paramenter'!$D$6+'12 months Losses'!E50</f>
        <v>1245506295.2939916</v>
      </c>
      <c r="U50" s="3">
        <f t="shared" si="13"/>
        <v>1404200387.2158937</v>
      </c>
      <c r="V50" s="3">
        <f>+Q50*'Technical Paramenter'!$D$8+'12 months Losses'!G50</f>
        <v>446504028.25905335</v>
      </c>
      <c r="W50" s="14">
        <f>Database!L61+Database!M61-Database!R61-Database!O61-Database!Q61-Database!S61-'12 months Losses'!R50-'12 months Losses'!U50-'12 months Losses'!V50-Database!N61-Database!P61</f>
        <v>3451257.7152805328</v>
      </c>
      <c r="X50" s="3">
        <f>(R50+(W50*'Technical Paramenter'!$D$5))</f>
        <v>982358498.32122767</v>
      </c>
      <c r="Y50" s="23">
        <f>(Database!$L61+Database!M61-Database!$S61-Database!$R61-X50)*'Technical Paramenter'!$D$7</f>
        <v>158683237.71638772</v>
      </c>
      <c r="Z50" s="23">
        <f>+W50*'Technical Paramenter'!$D$6+'12 months Losses'!T50</f>
        <v>1247141501.1994915</v>
      </c>
      <c r="AA50" s="3">
        <f t="shared" si="14"/>
        <v>1405824738.9158792</v>
      </c>
      <c r="AB50" s="3">
        <f>+W50*'Technical Paramenter'!$D$8+'12 months Losses'!V50</f>
        <v>447234659.51737821</v>
      </c>
      <c r="AC50" s="14">
        <f>Database!L61+Database!M61-Database!S61-X50-Database!R61-AA50-Database!Q61-Database!O61-AB50-Database!N61-Database!P61</f>
        <v>10854.205514907837</v>
      </c>
      <c r="AD50" s="3">
        <f>(X50+(AC50*'Technical Paramenter'!$D$5))</f>
        <v>982361911.96886206</v>
      </c>
      <c r="AE50" s="23">
        <f>(Database!$L61+Database!M61-Database!$S61-Database!$R61-AD50)*'Technical Paramenter'!$D$7</f>
        <v>158683203.57991138</v>
      </c>
      <c r="AF50" s="23">
        <f>+AC50*'Technical Paramenter'!$D$6+'12 months Losses'!Z50</f>
        <v>1247146643.9220645</v>
      </c>
      <c r="AG50" s="3">
        <f t="shared" si="15"/>
        <v>1405829847.501976</v>
      </c>
      <c r="AH50" s="3">
        <f>+AC50*'Technical Paramenter'!$D$8+'12 months Losses'!AB50</f>
        <v>447236957.35268569</v>
      </c>
      <c r="AI50" s="14">
        <f>Database!$L61+Database!M61-Database!$S61-'12 months Losses'!AD50-Database!$R61-Database!$O61-Database!$Q61-'12 months Losses'!AG50-'12 months Losses'!AH50-Database!$N61-Database!$P61</f>
        <v>34.136476516723633</v>
      </c>
      <c r="AJ50" s="27">
        <f>(AD50+(AI50*'Technical Paramenter'!$E$5))</f>
        <v>982361921.66362143</v>
      </c>
      <c r="AK50" s="27">
        <f>+AI50*'Technical Paramenter'!$D$6+'12 months Losses'!AE50</f>
        <v>158683219.75377396</v>
      </c>
      <c r="AL50" s="27">
        <f>+AI50*'Technical Paramenter'!$E$6+'12 months Losses'!AF50</f>
        <v>1247146658.566613</v>
      </c>
      <c r="AM50" s="27">
        <f t="shared" si="16"/>
        <v>1405829878.3203869</v>
      </c>
      <c r="AN50" s="29">
        <f>Database!$L61-Database!$S61-'12 months Losses'!AJ50-Database!$R61-Database!$O61-Database!$Q61-'12 months Losses'!AM50-((Database!N61+Database!P61))</f>
        <v>444293288.07599068</v>
      </c>
      <c r="AO50" s="29">
        <f>Database!$L61-Database!$S61-'12 months Losses'!AJ50-Database!$R61-Database!$O61-Database!$Q61-'12 months Losses'!AM50-'12 months Losses'!AN50-Database!$N61-Database!$P61</f>
        <v>0</v>
      </c>
    </row>
    <row r="51" spans="2:41" x14ac:dyDescent="0.25">
      <c r="B51" s="17">
        <v>41395</v>
      </c>
      <c r="C51" s="36">
        <f>(Database!L62-Database!S62)*'Technical Paramenter'!$C$5</f>
        <v>634770468.20067</v>
      </c>
      <c r="D51" s="37">
        <f>(Database!L62+Database!M62-Database!R62-Database!S62-'12 months Losses'!C51)*'Technical Paramenter'!$C$7</f>
        <v>162167678.34788328</v>
      </c>
      <c r="E51" s="37">
        <f>((Database!L62+Database!M62-Database!R62-Database!S62-'12 months Losses'!C51)-(Database!L62+Database!M62-Database!R62-Database!S62-'12 months Losses'!C51)*'Technical Paramenter'!$C$7)*'Technical Paramenter'!$C$6</f>
        <v>725667927.0711081</v>
      </c>
      <c r="F51" s="38">
        <f t="shared" si="9"/>
        <v>887835605.41899133</v>
      </c>
      <c r="G51" s="39">
        <f>(Database!L62-Database!O62-Database!Q62-Database!R62-Database!S62+Database!M62-C51-F51)*'Technical Paramenter'!$C$8</f>
        <v>211683884.4514606</v>
      </c>
      <c r="H51" s="39">
        <f t="shared" si="1"/>
        <v>1734289958.0711219</v>
      </c>
      <c r="I51" s="51">
        <f>+H51/(Database!L62+Database!M62)*100</f>
        <v>8.1948053136225738</v>
      </c>
      <c r="J51" s="36">
        <f t="shared" si="2"/>
        <v>309775734.85894203</v>
      </c>
      <c r="K51" s="39">
        <f t="shared" si="10"/>
        <v>463585065.43612552</v>
      </c>
      <c r="L51" s="39">
        <f t="shared" si="11"/>
        <v>205543526.3228085</v>
      </c>
      <c r="M51" s="39">
        <f t="shared" si="12"/>
        <v>978904326.61787605</v>
      </c>
      <c r="N51" s="52">
        <f>+M51/(Database!L62+Database!M62)*100</f>
        <v>4.6254839566840902</v>
      </c>
      <c r="O51" s="56">
        <f t="shared" si="4"/>
        <v>2713194284.6889982</v>
      </c>
      <c r="P51" s="54">
        <f>+O51/Database!L62*100</f>
        <v>12.822092571814848</v>
      </c>
      <c r="Q51" s="21">
        <f>Database!L62+Database!M62-Database!N62-Database!O62-Database!P62-Database!Q62-Database!R62-Database!S62-'12 months Losses'!H51</f>
        <v>981880734.91787648</v>
      </c>
      <c r="R51" s="3">
        <f>($C51+(Q51*'Technical Paramenter'!$D$5))</f>
        <v>943571959.33234215</v>
      </c>
      <c r="S51" s="23">
        <f>(Database!$L62+Database!M62-Database!$S62-Database!$R62-R51)*'Technical Paramenter'!$D$7</f>
        <v>159079663.43656656</v>
      </c>
      <c r="T51" s="23">
        <f>+Q51*'Technical Paramenter'!$D$6+'12 months Losses'!E51</f>
        <v>1190883019.275198</v>
      </c>
      <c r="U51" s="3">
        <f t="shared" si="13"/>
        <v>1349962682.7117646</v>
      </c>
      <c r="V51" s="3">
        <f>+Q51*'Technical Paramenter'!$D$8+'12 months Losses'!G51</f>
        <v>419548036.03357506</v>
      </c>
      <c r="W51" s="14">
        <f>Database!L62+Database!M62-Database!R62-Database!O62-Database!Q62-Database!S62-'12 months Losses'!R51-'12 months Losses'!U51-'12 months Losses'!V51-Database!N62-Database!P62</f>
        <v>3088014.911315918</v>
      </c>
      <c r="X51" s="3">
        <f>(R51+(W51*'Technical Paramenter'!$D$5))</f>
        <v>944543140.02195096</v>
      </c>
      <c r="Y51" s="23">
        <f>(Database!$L62+Database!M62-Database!$S62-Database!$R62-X51)*'Technical Paramenter'!$D$7</f>
        <v>159069951.62967047</v>
      </c>
      <c r="Z51" s="23">
        <f>+W51*'Technical Paramenter'!$D$6+'12 months Losses'!T51</f>
        <v>1192346120.7401795</v>
      </c>
      <c r="AA51" s="3">
        <f t="shared" si="14"/>
        <v>1351416072.3698499</v>
      </c>
      <c r="AB51" s="3">
        <f>+W51*'Technical Paramenter'!$D$8+'12 months Losses'!V51</f>
        <v>420201768.79030067</v>
      </c>
      <c r="AC51" s="14">
        <f>Database!L62+Database!M62-Database!S62-X51-Database!R62-AA51-Database!Q62-Database!O62-AB51-Database!N62-Database!P62</f>
        <v>9711.8068981170654</v>
      </c>
      <c r="AD51" s="3">
        <f>(X51+(AC51*'Technical Paramenter'!$D$5))</f>
        <v>944546194.38522041</v>
      </c>
      <c r="AE51" s="23">
        <f>(Database!$L62+Database!M62-Database!$S62-Database!$R62-AD51)*'Technical Paramenter'!$D$7</f>
        <v>159069921.08603778</v>
      </c>
      <c r="AF51" s="23">
        <f>+AC51*'Technical Paramenter'!$D$6+'12 months Losses'!Z51</f>
        <v>1192350722.1942878</v>
      </c>
      <c r="AG51" s="3">
        <f t="shared" si="15"/>
        <v>1351420643.2803257</v>
      </c>
      <c r="AH51" s="3">
        <f>+AC51*'Technical Paramenter'!$D$8+'12 months Losses'!AB51</f>
        <v>420203824.77982098</v>
      </c>
      <c r="AI51" s="14">
        <f>Database!$L62+Database!M62-Database!$S62-'12 months Losses'!AD51-Database!$R62-Database!$O62-Database!$Q62-'12 months Losses'!AG51-'12 months Losses'!AH51-Database!$N62-Database!$P62</f>
        <v>30.543632507324219</v>
      </c>
      <c r="AJ51" s="27">
        <f>(AD51+(AI51*'Technical Paramenter'!$E$5))</f>
        <v>944546203.05961204</v>
      </c>
      <c r="AK51" s="27">
        <f>+AI51*'Technical Paramenter'!$D$6+'12 months Losses'!AE51</f>
        <v>159069935.55761087</v>
      </c>
      <c r="AL51" s="27">
        <f>+AI51*'Technical Paramenter'!$E$6+'12 months Losses'!AF51</f>
        <v>1192350735.2975061</v>
      </c>
      <c r="AM51" s="27">
        <f t="shared" si="16"/>
        <v>1351420670.8551168</v>
      </c>
      <c r="AN51" s="29">
        <f>Database!$L62-Database!$S62-'12 months Losses'!AJ51-Database!$R62-Database!$O62-Database!$Q62-'12 months Losses'!AM51-((Database!N62+Database!P62))</f>
        <v>417227410.7742691</v>
      </c>
      <c r="AO51" s="29">
        <f>Database!$L62-Database!$S62-'12 months Losses'!AJ51-Database!$R62-Database!$O62-Database!$Q62-'12 months Losses'!AM51-'12 months Losses'!AN51-Database!$N62-Database!$P62</f>
        <v>0</v>
      </c>
    </row>
    <row r="52" spans="2:41" x14ac:dyDescent="0.25">
      <c r="B52" s="17">
        <v>41426</v>
      </c>
      <c r="C52" s="36">
        <f>(Database!L63-Database!S63)*'Technical Paramenter'!$C$5</f>
        <v>630145608.31017005</v>
      </c>
      <c r="D52" s="37">
        <f>(Database!L63+Database!M63-Database!R63-Database!S63-'12 months Losses'!C52)*'Technical Paramenter'!$C$7</f>
        <v>161056223.58728835</v>
      </c>
      <c r="E52" s="37">
        <f>((Database!L63+Database!M63-Database!R63-Database!S63-'12 months Losses'!C52)-(Database!L63+Database!M63-Database!R63-Database!S63-'12 months Losses'!C52)*'Technical Paramenter'!$C$7)*'Technical Paramenter'!$C$6</f>
        <v>720694389.30839789</v>
      </c>
      <c r="F52" s="38">
        <f t="shared" si="9"/>
        <v>881750612.89568627</v>
      </c>
      <c r="G52" s="39">
        <f>(Database!L63-Database!O63-Database!Q63-Database!R63-Database!S63+Database!M63-C52-F52)*'Technical Paramenter'!$C$8</f>
        <v>211417573.3774296</v>
      </c>
      <c r="H52" s="39">
        <f t="shared" si="1"/>
        <v>1723313794.5832858</v>
      </c>
      <c r="I52" s="51">
        <f>+H52/(Database!L63+Database!M63)*100</f>
        <v>8.2027518662610781</v>
      </c>
      <c r="J52" s="36">
        <f t="shared" si="2"/>
        <v>312782325.42612088</v>
      </c>
      <c r="K52" s="39">
        <f t="shared" si="10"/>
        <v>468084483.33100975</v>
      </c>
      <c r="L52" s="39">
        <f t="shared" si="11"/>
        <v>207582809.99858892</v>
      </c>
      <c r="M52" s="39">
        <f t="shared" si="12"/>
        <v>988449618.75571954</v>
      </c>
      <c r="N52" s="52">
        <f>+M52/(Database!L63+Database!M63)*100</f>
        <v>4.7048929686738363</v>
      </c>
      <c r="O52" s="56">
        <f t="shared" si="4"/>
        <v>2711763413.3390055</v>
      </c>
      <c r="P52" s="54">
        <f>+O52/Database!L63*100</f>
        <v>12.909464265499157</v>
      </c>
      <c r="Q52" s="21">
        <f>Database!L63+Database!M63-Database!N63-Database!O63-Database!P63-Database!Q63-Database!R63-Database!S63-'12 months Losses'!H52</f>
        <v>991410575.45571947</v>
      </c>
      <c r="R52" s="3">
        <f>($C52+(Q52*'Technical Paramenter'!$D$5))</f>
        <v>941944234.29099381</v>
      </c>
      <c r="S52" s="23">
        <f>(Database!$L63+Database!M63-Database!$S63-Database!$R63-R52)*'Technical Paramenter'!$D$7</f>
        <v>157938237.32748011</v>
      </c>
      <c r="T52" s="23">
        <f>+Q52*'Technical Paramenter'!$D$6+'12 months Losses'!E52</f>
        <v>1190424719.9593177</v>
      </c>
      <c r="U52" s="3">
        <f t="shared" si="13"/>
        <v>1348362957.2867978</v>
      </c>
      <c r="V52" s="3">
        <f>+Q52*'Technical Paramenter'!$D$8+'12 months Losses'!G52</f>
        <v>421299192.20140541</v>
      </c>
      <c r="W52" s="14">
        <f>Database!L63+Database!M63-Database!R63-Database!O63-Database!Q63-Database!S63-'12 months Losses'!R52-'12 months Losses'!U52-'12 months Losses'!V52-Database!N63-Database!P63</f>
        <v>3117986.2598075867</v>
      </c>
      <c r="X52" s="3">
        <f>(R52+(W52*'Technical Paramenter'!$D$5))</f>
        <v>942924840.96970332</v>
      </c>
      <c r="Y52" s="23">
        <f>(Database!$L63+Database!M63-Database!$S63-Database!$R63-X52)*'Technical Paramenter'!$D$7</f>
        <v>157928431.26069301</v>
      </c>
      <c r="Z52" s="23">
        <f>+W52*'Technical Paramenter'!$D$6+'12 months Losses'!T52</f>
        <v>1191902021.8492146</v>
      </c>
      <c r="AA52" s="3">
        <f t="shared" si="14"/>
        <v>1349830453.1099076</v>
      </c>
      <c r="AB52" s="3">
        <f>+W52*'Technical Paramenter'!$D$8+'12 months Losses'!V52</f>
        <v>421959269.89260668</v>
      </c>
      <c r="AC52" s="14">
        <f>Database!L63+Database!M63-Database!S63-X52-Database!R63-AA52-Database!Q63-Database!O63-AB52-Database!N63-Database!P63</f>
        <v>9806.0667877197266</v>
      </c>
      <c r="AD52" s="3">
        <f>(X52+(AC52*'Technical Paramenter'!$D$5))</f>
        <v>942927924.9777081</v>
      </c>
      <c r="AE52" s="23">
        <f>(Database!$L63+Database!M63-Database!$S63-Database!$R63-AD52)*'Technical Paramenter'!$D$7</f>
        <v>157928400.42061296</v>
      </c>
      <c r="AF52" s="23">
        <f>+AC52*'Technical Paramenter'!$D$6+'12 months Losses'!Z52</f>
        <v>1191906667.9636586</v>
      </c>
      <c r="AG52" s="3">
        <f t="shared" si="15"/>
        <v>1349835068.3842716</v>
      </c>
      <c r="AH52" s="3">
        <f>+AC52*'Technical Paramenter'!$D$8+'12 months Losses'!AB52</f>
        <v>421961345.83694565</v>
      </c>
      <c r="AI52" s="14">
        <f>Database!$L63+Database!M63-Database!$S63-'12 months Losses'!AD52-Database!$R63-Database!$O63-Database!$Q63-'12 months Losses'!AG52-'12 months Losses'!AH52-Database!$N63-Database!$P63</f>
        <v>30.840080261230469</v>
      </c>
      <c r="AJ52" s="27">
        <f>(AD52+(AI52*'Technical Paramenter'!$E$5))</f>
        <v>942927933.73629093</v>
      </c>
      <c r="AK52" s="27">
        <f>+AI52*'Technical Paramenter'!$D$6+'12 months Losses'!AE52</f>
        <v>157928415.03264299</v>
      </c>
      <c r="AL52" s="27">
        <f>+AI52*'Technical Paramenter'!$E$6+'12 months Losses'!AF52</f>
        <v>1191906681.1940529</v>
      </c>
      <c r="AM52" s="27">
        <f t="shared" si="16"/>
        <v>1349835096.226696</v>
      </c>
      <c r="AN52" s="29">
        <f>Database!$L63-Database!$S63-'12 months Losses'!AJ52-Database!$R63-Database!$O63-Database!$Q63-'12 months Losses'!AM52-((Database!N63+Database!P63))</f>
        <v>419000383.37601852</v>
      </c>
      <c r="AO52" s="29">
        <f>Database!$L63-Database!$S63-'12 months Losses'!AJ52-Database!$R63-Database!$O63-Database!$Q63-'12 months Losses'!AM52-'12 months Losses'!AN52-Database!$N63-Database!$P63</f>
        <v>0</v>
      </c>
    </row>
    <row r="53" spans="2:41" x14ac:dyDescent="0.25">
      <c r="B53" s="17">
        <v>41456</v>
      </c>
      <c r="C53" s="36">
        <f>(Database!L64-Database!S64)*'Technical Paramenter'!$C$5</f>
        <v>628164075.50292003</v>
      </c>
      <c r="D53" s="37">
        <f>(Database!L64+Database!M64-Database!R64-Database!S64-'12 months Losses'!C53)*'Technical Paramenter'!$C$7</f>
        <v>160674585.76461086</v>
      </c>
      <c r="E53" s="37">
        <f>((Database!L64+Database!M64-Database!R64-Database!S64-'12 months Losses'!C53)-(Database!L64+Database!M64-Database!R64-Database!S64-'12 months Losses'!C53)*'Technical Paramenter'!$C$7)*'Technical Paramenter'!$C$6</f>
        <v>718986636.3794806</v>
      </c>
      <c r="F53" s="38">
        <f t="shared" si="9"/>
        <v>879661222.14409149</v>
      </c>
      <c r="G53" s="39">
        <f>(Database!L64-Database!O64-Database!Q64-Database!R64-Database!S64+Database!M64-C53-F53)*'Technical Paramenter'!$C$8</f>
        <v>210990265.45560327</v>
      </c>
      <c r="H53" s="39">
        <f t="shared" si="1"/>
        <v>1718815563.1026149</v>
      </c>
      <c r="I53" s="51">
        <f>+H53/(Database!L64+Database!M64)*100</f>
        <v>8.2070069384192568</v>
      </c>
      <c r="J53" s="36">
        <f t="shared" si="2"/>
        <v>317850218.77309334</v>
      </c>
      <c r="K53" s="39">
        <f t="shared" si="10"/>
        <v>475668678.61973798</v>
      </c>
      <c r="L53" s="39">
        <f t="shared" si="11"/>
        <v>210797367.26855788</v>
      </c>
      <c r="M53" s="39">
        <f t="shared" si="12"/>
        <v>1004316264.6613892</v>
      </c>
      <c r="N53" s="52">
        <f>+M53/(Database!L64+Database!M64)*100</f>
        <v>4.7954130328940083</v>
      </c>
      <c r="O53" s="56">
        <f t="shared" si="4"/>
        <v>2723131827.7640042</v>
      </c>
      <c r="P53" s="54">
        <f>+O53/Database!L64*100</f>
        <v>13.004380730894056</v>
      </c>
      <c r="Q53" s="21">
        <f>Database!L64+Database!M64-Database!N64-Database!O64-Database!P64-Database!Q64-Database!R64-Database!S64-'12 months Losses'!H53</f>
        <v>1007474024.8613896</v>
      </c>
      <c r="R53" s="3">
        <f>($C53+(Q53*'Technical Paramenter'!$D$5))</f>
        <v>945014656.32182705</v>
      </c>
      <c r="S53" s="23">
        <f>(Database!$L64+Database!M64-Database!$S64-Database!$R64-R53)*'Technical Paramenter'!$D$7</f>
        <v>157506079.95642179</v>
      </c>
      <c r="T53" s="23">
        <f>+Q53*'Technical Paramenter'!$D$6+'12 months Losses'!E53</f>
        <v>1196327829.3588071</v>
      </c>
      <c r="U53" s="3">
        <f t="shared" si="13"/>
        <v>1353833909.3152289</v>
      </c>
      <c r="V53" s="3">
        <f>+Q53*'Technical Paramenter'!$D$8+'12 months Losses'!G53</f>
        <v>424272516.51875949</v>
      </c>
      <c r="W53" s="14">
        <f>Database!L64+Database!M64-Database!R64-Database!O64-Database!Q64-Database!S64-'12 months Losses'!R53-'12 months Losses'!U53-'12 months Losses'!V53-Database!N64-Database!P64</f>
        <v>3168505.8081893921</v>
      </c>
      <c r="X53" s="3">
        <f>(R53+(W53*'Technical Paramenter'!$D$5))</f>
        <v>946011151.39850259</v>
      </c>
      <c r="Y53" s="23">
        <f>(Database!$L64+Database!M64-Database!$S64-Database!$R64-X53)*'Technical Paramenter'!$D$7</f>
        <v>157496115.00565502</v>
      </c>
      <c r="Z53" s="23">
        <f>+W53*'Technical Paramenter'!$D$6+'12 months Losses'!T53</f>
        <v>1197829067.4107273</v>
      </c>
      <c r="AA53" s="3">
        <f t="shared" si="14"/>
        <v>1355325182.4163823</v>
      </c>
      <c r="AB53" s="3">
        <f>+W53*'Technical Paramenter'!$D$8+'12 months Losses'!V53</f>
        <v>424943289.19835317</v>
      </c>
      <c r="AC53" s="14">
        <f>Database!L64+Database!M64-Database!S64-X53-Database!R64-AA53-Database!Q64-Database!O64-AB53-Database!N64-Database!P64</f>
        <v>9964.9507675170898</v>
      </c>
      <c r="AD53" s="3">
        <f>(X53+(AC53*'Technical Paramenter'!$D$5))</f>
        <v>946014285.37551892</v>
      </c>
      <c r="AE53" s="23">
        <f>(Database!$L64+Database!M64-Database!$S64-Database!$R64-AD53)*'Technical Paramenter'!$D$7</f>
        <v>157496083.66588485</v>
      </c>
      <c r="AF53" s="23">
        <f>+AC53*'Technical Paramenter'!$D$6+'12 months Losses'!Z53</f>
        <v>1197833788.8044009</v>
      </c>
      <c r="AG53" s="3">
        <f t="shared" si="15"/>
        <v>1355329872.4702859</v>
      </c>
      <c r="AH53" s="3">
        <f>+AC53*'Technical Paramenter'!$D$8+'12 months Losses'!AB53</f>
        <v>424945398.77843064</v>
      </c>
      <c r="AI53" s="14">
        <f>Database!$L64+Database!M64-Database!$S64-'12 months Losses'!AD53-Database!$R64-Database!$O64-Database!$Q64-'12 months Losses'!AG53-'12 months Losses'!AH53-Database!$N64-Database!$P64</f>
        <v>31.33976936340332</v>
      </c>
      <c r="AJ53" s="27">
        <f>(AD53+(AI53*'Technical Paramenter'!$E$5))</f>
        <v>946014294.27601337</v>
      </c>
      <c r="AK53" s="27">
        <f>+AI53*'Technical Paramenter'!$D$6+'12 months Losses'!AE53</f>
        <v>157496098.51466757</v>
      </c>
      <c r="AL53" s="27">
        <f>+AI53*'Technical Paramenter'!$E$6+'12 months Losses'!AF53</f>
        <v>1197833802.249162</v>
      </c>
      <c r="AM53" s="27">
        <f t="shared" si="16"/>
        <v>1355329900.7638295</v>
      </c>
      <c r="AN53" s="29">
        <f>Database!$L64-Database!$S64-'12 months Losses'!AJ53-Database!$R64-Database!$O64-Database!$Q64-'12 months Losses'!AM53-((Database!N64+Database!P64))</f>
        <v>421787632.72416115</v>
      </c>
      <c r="AO53" s="29">
        <f>Database!$L64-Database!$S64-'12 months Losses'!AJ53-Database!$R64-Database!$O64-Database!$Q64-'12 months Losses'!AM53-'12 months Losses'!AN53-Database!$N64-Database!$P64</f>
        <v>0</v>
      </c>
    </row>
    <row r="54" spans="2:41" x14ac:dyDescent="0.25">
      <c r="B54" s="17">
        <v>41487</v>
      </c>
      <c r="C54" s="36">
        <f>(Database!L65-Database!S65)*'Technical Paramenter'!$C$5</f>
        <v>627020831.1307199</v>
      </c>
      <c r="D54" s="37">
        <f>(Database!L65+Database!M65-Database!R65-Database!S65-'12 months Losses'!C54)*'Technical Paramenter'!$C$7</f>
        <v>160275168.74693277</v>
      </c>
      <c r="E54" s="37">
        <f>((Database!L65+Database!M65-Database!R65-Database!S65-'12 months Losses'!C54)-(Database!L65+Database!M65-Database!R65-Database!S65-'12 months Losses'!C54)*'Technical Paramenter'!$C$7)*'Technical Paramenter'!$C$6</f>
        <v>717199325.10877466</v>
      </c>
      <c r="F54" s="38">
        <f t="shared" ref="F54:F117" si="17">SUM(D54:E54)</f>
        <v>877474493.85570741</v>
      </c>
      <c r="G54" s="39">
        <f>(Database!L65-Database!O65-Database!Q65-Database!R65-Database!S65+Database!M65-C54-F54)*'Technical Paramenter'!$C$8</f>
        <v>210581291.35751891</v>
      </c>
      <c r="H54" s="39">
        <f t="shared" si="1"/>
        <v>1715076616.3439462</v>
      </c>
      <c r="I54" s="51">
        <f>+H54/(Database!L65+Database!M65)*100</f>
        <v>8.2038216379712878</v>
      </c>
      <c r="J54" s="36">
        <f t="shared" si="2"/>
        <v>314605313.94903529</v>
      </c>
      <c r="K54" s="39">
        <f t="shared" ref="K54:K117" si="18">+AM54-F54</f>
        <v>470812619.07111144</v>
      </c>
      <c r="L54" s="39">
        <f t="shared" ref="L54:L117" si="19">+AN54-G54</f>
        <v>208518337.65990663</v>
      </c>
      <c r="M54" s="39">
        <f t="shared" ref="M54:M117" si="20">SUM(J54:L54)</f>
        <v>993936270.68005335</v>
      </c>
      <c r="N54" s="52">
        <f>+M54/(Database!L65+Database!M65)*100</f>
        <v>4.7543508006958133</v>
      </c>
      <c r="O54" s="56">
        <f t="shared" si="4"/>
        <v>2709012887.0239997</v>
      </c>
      <c r="P54" s="54">
        <f>+O54/Database!L65*100</f>
        <v>12.960188792592273</v>
      </c>
      <c r="Q54" s="21">
        <f>Database!L65+Database!M65-Database!N65-Database!O65-Database!P65-Database!Q65-Database!R65-Database!S65-'12 months Losses'!H54</f>
        <v>997188811.48005128</v>
      </c>
      <c r="R54" s="3">
        <f>($C54+(Q54*'Technical Paramenter'!$D$5))</f>
        <v>940636712.34119606</v>
      </c>
      <c r="S54" s="23">
        <f>(Database!$L65+Database!M65-Database!$S65-Database!$R65-R54)*'Technical Paramenter'!$D$7</f>
        <v>157139009.93482801</v>
      </c>
      <c r="T54" s="23">
        <f>+Q54*'Technical Paramenter'!$D$6+'12 months Losses'!E54</f>
        <v>1189667383.988023</v>
      </c>
      <c r="U54" s="3">
        <f t="shared" ref="U54:U117" si="21">+S54+T54</f>
        <v>1346806393.9228511</v>
      </c>
      <c r="V54" s="3">
        <f>+Q54*'Technical Paramenter'!$D$8+'12 months Losses'!G54</f>
        <v>421686162.74784577</v>
      </c>
      <c r="W54" s="14">
        <f>Database!L65+Database!M65-Database!R65-Database!O65-Database!Q65-Database!S65-'12 months Losses'!R54-'12 months Losses'!U54-'12 months Losses'!V54-Database!N65-Database!P65</f>
        <v>3136158.8121032715</v>
      </c>
      <c r="X54" s="3">
        <f>(R54+(W54*'Technical Paramenter'!$D$5))</f>
        <v>941623034.28760254</v>
      </c>
      <c r="Y54" s="23">
        <f>(Database!$L65+Database!M65-Database!$S65-Database!$R65-X54)*'Technical Paramenter'!$D$7</f>
        <v>157129146.71536395</v>
      </c>
      <c r="Z54" s="23">
        <f>+W54*'Technical Paramenter'!$D$6+'12 months Losses'!T54</f>
        <v>1191153296.0331976</v>
      </c>
      <c r="AA54" s="3">
        <f t="shared" ref="AA54:AA117" si="22">+Y54+Z54</f>
        <v>1348282442.7485616</v>
      </c>
      <c r="AB54" s="3">
        <f>+W54*'Technical Paramenter'!$D$8+'12 months Losses'!V54</f>
        <v>422350087.56836802</v>
      </c>
      <c r="AC54" s="14">
        <f>Database!L65+Database!M65-Database!S65-X54-Database!R65-AA54-Database!Q65-Database!O65-AB54-Database!N65-Database!P65</f>
        <v>9863.2194652557373</v>
      </c>
      <c r="AD54" s="3">
        <f>(X54+(AC54*'Technical Paramenter'!$D$5))</f>
        <v>941626136.27012432</v>
      </c>
      <c r="AE54" s="23">
        <f>(Database!$L65+Database!M65-Database!$S65-Database!$R65-AD54)*'Technical Paramenter'!$D$7</f>
        <v>157129115.69553873</v>
      </c>
      <c r="AF54" s="23">
        <f>+AC54*'Technical Paramenter'!$D$6+'12 months Losses'!Z54</f>
        <v>1191157969.2265804</v>
      </c>
      <c r="AG54" s="3">
        <f t="shared" ref="AG54:AG117" si="23">+AE54+AF54</f>
        <v>1348287084.9221191</v>
      </c>
      <c r="AH54" s="3">
        <f>+AC54*'Technical Paramenter'!$D$8+'12 months Losses'!AB54</f>
        <v>422352175.61192882</v>
      </c>
      <c r="AI54" s="14">
        <f>Database!$L65+Database!M65-Database!$S65-'12 months Losses'!AD54-Database!$R65-Database!$O65-Database!$Q65-'12 months Losses'!AG54-'12 months Losses'!AH54-Database!$N65-Database!$P65</f>
        <v>31.019826889038086</v>
      </c>
      <c r="AJ54" s="27">
        <f>(AD54+(AI54*'Technical Paramenter'!$E$5))</f>
        <v>941626145.07975519</v>
      </c>
      <c r="AK54" s="27">
        <f>+AI54*'Technical Paramenter'!$D$6+'12 months Losses'!AE54</f>
        <v>157129130.39273271</v>
      </c>
      <c r="AL54" s="27">
        <f>+AI54*'Technical Paramenter'!$E$6+'12 months Losses'!AF54</f>
        <v>1191157982.5340862</v>
      </c>
      <c r="AM54" s="27">
        <f t="shared" ref="AM54:AM117" si="24">+AK54+AL54</f>
        <v>1348287112.9268188</v>
      </c>
      <c r="AN54" s="29">
        <f>Database!$L65-Database!$S65-'12 months Losses'!AJ54-Database!$R65-Database!$O65-Database!$Q65-'12 months Losses'!AM54-((Database!N65+Database!P65))</f>
        <v>419099629.01742554</v>
      </c>
      <c r="AO54" s="29">
        <f>Database!$L65-Database!$S65-'12 months Losses'!AJ54-Database!$R65-Database!$O65-Database!$Q65-'12 months Losses'!AM54-'12 months Losses'!AN54-Database!$N65-Database!$P65</f>
        <v>0</v>
      </c>
    </row>
    <row r="55" spans="2:41" x14ac:dyDescent="0.25">
      <c r="B55" s="17">
        <v>41518</v>
      </c>
      <c r="C55" s="36">
        <f>(Database!L66-Database!S66)*'Technical Paramenter'!$C$5</f>
        <v>625164003.05330992</v>
      </c>
      <c r="D55" s="37">
        <f>(Database!L66+Database!M66-Database!R66-Database!S66-'12 months Losses'!C55)*'Technical Paramenter'!$C$7</f>
        <v>159764144.85523686</v>
      </c>
      <c r="E55" s="37">
        <f>((Database!L66+Database!M66-Database!R66-Database!S66-'12 months Losses'!C55)-(Database!L66+Database!M66-Database!R66-Database!S66-'12 months Losses'!C55)*'Technical Paramenter'!$C$7)*'Technical Paramenter'!$C$6</f>
        <v>714912595.39821386</v>
      </c>
      <c r="F55" s="38">
        <f t="shared" si="17"/>
        <v>874676740.25345075</v>
      </c>
      <c r="G55" s="39">
        <f>(Database!L66-Database!O66-Database!Q66-Database!R66-Database!S66+Database!M66-C55-F55)*'Technical Paramenter'!$C$8</f>
        <v>209617098.34065875</v>
      </c>
      <c r="H55" s="39">
        <f t="shared" si="1"/>
        <v>1709457841.6474195</v>
      </c>
      <c r="I55" s="51">
        <f>+H55/(Database!L66+Database!M66)*100</f>
        <v>8.2011557760860576</v>
      </c>
      <c r="J55" s="36">
        <f t="shared" si="2"/>
        <v>308586939.03192496</v>
      </c>
      <c r="K55" s="39">
        <f t="shared" si="18"/>
        <v>461806010.69024932</v>
      </c>
      <c r="L55" s="39">
        <f t="shared" si="19"/>
        <v>204287808.40740147</v>
      </c>
      <c r="M55" s="39">
        <f t="shared" si="20"/>
        <v>974680758.12957573</v>
      </c>
      <c r="N55" s="52">
        <f>+M55/(Database!L66+Database!M66)*100</f>
        <v>4.6760490575602001</v>
      </c>
      <c r="O55" s="56">
        <f t="shared" si="4"/>
        <v>2684138599.7769952</v>
      </c>
      <c r="P55" s="54">
        <f>+O55/Database!L66*100</f>
        <v>12.879325369628361</v>
      </c>
      <c r="Q55" s="21">
        <f>Database!L66+Database!M66-Database!N66-Database!O66-Database!P66-Database!Q66-Database!R66-Database!S66-'12 months Losses'!H55</f>
        <v>978112667.9295764</v>
      </c>
      <c r="R55" s="3">
        <f>($C55+(Q55*'Technical Paramenter'!$D$5))</f>
        <v>932780437.11716175</v>
      </c>
      <c r="S55" s="23">
        <f>(Database!$L66+Database!M66-Database!$S66-Database!$R66-R55)*'Technical Paramenter'!$D$7</f>
        <v>156687980.51459834</v>
      </c>
      <c r="T55" s="23">
        <f>+Q55*'Technical Paramenter'!$D$6+'12 months Losses'!E55</f>
        <v>1178342377.4632473</v>
      </c>
      <c r="U55" s="3">
        <f t="shared" si="21"/>
        <v>1335030357.9778457</v>
      </c>
      <c r="V55" s="3">
        <f>+Q55*'Technical Paramenter'!$D$8+'12 months Losses'!G55</f>
        <v>416683550.14135009</v>
      </c>
      <c r="W55" s="14">
        <f>Database!L66+Database!M66-Database!R66-Database!O66-Database!Q66-Database!S66-'12 months Losses'!R55-'12 months Losses'!U55-'12 months Losses'!V55-Database!N66-Database!P66</f>
        <v>3076164.3406391144</v>
      </c>
      <c r="X55" s="3">
        <f>(R55+(W55*'Technical Paramenter'!$D$5))</f>
        <v>933747890.8022927</v>
      </c>
      <c r="Y55" s="23">
        <f>(Database!$L66+Database!M66-Database!$S66-Database!$R66-X55)*'Technical Paramenter'!$D$7</f>
        <v>156678305.97774705</v>
      </c>
      <c r="Z55" s="23">
        <f>+W55*'Technical Paramenter'!$D$6+'12 months Losses'!T55</f>
        <v>1179799864.1278422</v>
      </c>
      <c r="AA55" s="3">
        <f t="shared" si="22"/>
        <v>1336478170.1055892</v>
      </c>
      <c r="AB55" s="3">
        <f>+W55*'Technical Paramenter'!$D$8+'12 months Losses'!V55</f>
        <v>417334774.13226336</v>
      </c>
      <c r="AC55" s="14">
        <f>Database!L66+Database!M66-Database!S66-X55-Database!R66-AA55-Database!Q66-Database!O66-AB55-Database!N66-Database!P66</f>
        <v>9674.5368518829346</v>
      </c>
      <c r="AD55" s="3">
        <f>(X55+(AC55*'Technical Paramenter'!$D$5))</f>
        <v>933750933.44413257</v>
      </c>
      <c r="AE55" s="23">
        <f>(Database!$L66+Database!M66-Database!$S66-Database!$R66-AD55)*'Technical Paramenter'!$D$7</f>
        <v>156678275.55132863</v>
      </c>
      <c r="AF55" s="23">
        <f>+AC55*'Technical Paramenter'!$D$6+'12 months Losses'!Z55</f>
        <v>1179804447.9234025</v>
      </c>
      <c r="AG55" s="3">
        <f t="shared" si="23"/>
        <v>1336482723.4747312</v>
      </c>
      <c r="AH55" s="3">
        <f>+AC55*'Technical Paramenter'!$D$8+'12 months Losses'!AB55</f>
        <v>417336822.2317149</v>
      </c>
      <c r="AI55" s="14">
        <f>Database!$L66+Database!M66-Database!$S66-'12 months Losses'!AD55-Database!$R66-Database!$O66-Database!$Q66-'12 months Losses'!AG55-'12 months Losses'!AH55-Database!$N66-Database!$P66</f>
        <v>30.426416397094727</v>
      </c>
      <c r="AJ55" s="27">
        <f>(AD55+(AI55*'Technical Paramenter'!$E$5))</f>
        <v>933750942.08523488</v>
      </c>
      <c r="AK55" s="27">
        <f>+AI55*'Technical Paramenter'!$D$6+'12 months Losses'!AE55</f>
        <v>156678289.96736473</v>
      </c>
      <c r="AL55" s="27">
        <f>+AI55*'Technical Paramenter'!$E$6+'12 months Losses'!AF55</f>
        <v>1179804460.9763353</v>
      </c>
      <c r="AM55" s="27">
        <f t="shared" si="24"/>
        <v>1336482750.9437001</v>
      </c>
      <c r="AN55" s="29">
        <f>Database!$L66-Database!$S66-'12 months Losses'!AJ55-Database!$R66-Database!$O66-Database!$Q66-'12 months Losses'!AM55-((Database!N66+Database!P66))</f>
        <v>413904906.74806023</v>
      </c>
      <c r="AO55" s="29">
        <f>Database!$L66-Database!$S66-'12 months Losses'!AJ55-Database!$R66-Database!$O66-Database!$Q66-'12 months Losses'!AM55-'12 months Losses'!AN55-Database!$N66-Database!$P66</f>
        <v>0</v>
      </c>
    </row>
    <row r="56" spans="2:41" x14ac:dyDescent="0.25">
      <c r="B56" s="17">
        <v>41548</v>
      </c>
      <c r="C56" s="36">
        <f>(Database!L67-Database!S67)*'Technical Paramenter'!$C$5</f>
        <v>623545384.03854001</v>
      </c>
      <c r="D56" s="37">
        <f>(Database!L67+Database!M67-Database!R67-Database!S67-'12 months Losses'!C56)*'Technical Paramenter'!$C$7</f>
        <v>159295425.45479462</v>
      </c>
      <c r="E56" s="37">
        <f>((Database!L67+Database!M67-Database!R67-Database!S67-'12 months Losses'!C56)-(Database!L67+Database!M67-Database!R67-Database!S67-'12 months Losses'!C56)*'Technical Paramenter'!$C$7)*'Technical Paramenter'!$C$6</f>
        <v>712815169.82511497</v>
      </c>
      <c r="F56" s="38">
        <f t="shared" si="17"/>
        <v>872110595.27990961</v>
      </c>
      <c r="G56" s="39">
        <f>(Database!L67-Database!O67-Database!Q67-Database!R67-Database!S67+Database!M67-C56-F56)*'Technical Paramenter'!$C$8</f>
        <v>209087235.12883091</v>
      </c>
      <c r="H56" s="39">
        <f t="shared" si="1"/>
        <v>1704743214.4472804</v>
      </c>
      <c r="I56" s="51">
        <f>+H56/(Database!L67+Database!M67)*100</f>
        <v>8.1996863961205939</v>
      </c>
      <c r="J56" s="36">
        <f t="shared" si="2"/>
        <v>305452549.405141</v>
      </c>
      <c r="K56" s="39">
        <f t="shared" si="18"/>
        <v>457115339.16009736</v>
      </c>
      <c r="L56" s="39">
        <f t="shared" si="19"/>
        <v>201954193.60548306</v>
      </c>
      <c r="M56" s="39">
        <f t="shared" si="20"/>
        <v>964522082.17072141</v>
      </c>
      <c r="N56" s="52">
        <f>+M56/(Database!L67+Database!M67)*100</f>
        <v>4.6392785311642344</v>
      </c>
      <c r="O56" s="56">
        <f t="shared" si="4"/>
        <v>2669265296.6180019</v>
      </c>
      <c r="P56" s="54">
        <f>+O56/Database!L67*100</f>
        <v>12.841222861434634</v>
      </c>
      <c r="Q56" s="21">
        <f>Database!L67+Database!M67-Database!N67-Database!O67-Database!P67-Database!Q67-Database!R67-Database!S67-'12 months Losses'!H56</f>
        <v>968177749.07072115</v>
      </c>
      <c r="R56" s="3">
        <f>($C56+(Q56*'Technical Paramenter'!$D$5))</f>
        <v>928037286.12128186</v>
      </c>
      <c r="S56" s="23">
        <f>(Database!$L67+Database!M67-Database!$S67-Database!$R67-R56)*'Technical Paramenter'!$D$7</f>
        <v>156250506.4339672</v>
      </c>
      <c r="T56" s="23">
        <f>+Q56*'Technical Paramenter'!$D$6+'12 months Losses'!E56</f>
        <v>1171537787.3348227</v>
      </c>
      <c r="U56" s="3">
        <f t="shared" si="21"/>
        <v>1327788293.7687898</v>
      </c>
      <c r="V56" s="3">
        <f>+Q56*'Technical Paramenter'!$D$8+'12 months Losses'!G56</f>
        <v>414050464.60710257</v>
      </c>
      <c r="W56" s="14">
        <f>Database!L67+Database!M67-Database!R67-Database!O67-Database!Q67-Database!S67-'12 months Losses'!R56-'12 months Losses'!U56-'12 months Losses'!V56-Database!N67-Database!P67</f>
        <v>3044919.0208263397</v>
      </c>
      <c r="X56" s="3">
        <f>(R56+(W56*'Technical Paramenter'!$D$5))</f>
        <v>928994913.15333176</v>
      </c>
      <c r="Y56" s="23">
        <f>(Database!$L67+Database!M67-Database!$S67-Database!$R67-X56)*'Technical Paramenter'!$D$7</f>
        <v>156240930.1636467</v>
      </c>
      <c r="Z56" s="23">
        <f>+W56*'Technical Paramenter'!$D$6+'12 months Losses'!T56</f>
        <v>1172980469.9668901</v>
      </c>
      <c r="AA56" s="3">
        <f t="shared" si="22"/>
        <v>1329221400.1305368</v>
      </c>
      <c r="AB56" s="3">
        <f>+W56*'Technical Paramenter'!$D$8+'12 months Losses'!V56</f>
        <v>414695073.96381152</v>
      </c>
      <c r="AC56" s="14">
        <f>Database!L67+Database!M67-Database!S67-X56-Database!R67-AA56-Database!Q67-Database!O67-AB56-Database!N67-Database!P67</f>
        <v>9576.270320892334</v>
      </c>
      <c r="AD56" s="3">
        <f>(X56+(AC56*'Technical Paramenter'!$D$5))</f>
        <v>928997924.89034772</v>
      </c>
      <c r="AE56" s="23">
        <f>(Database!$L67+Database!M67-Database!$S67-Database!$R67-AD56)*'Technical Paramenter'!$D$7</f>
        <v>156240900.04627654</v>
      </c>
      <c r="AF56" s="23">
        <f>+AC56*'Technical Paramenter'!$D$6+'12 months Losses'!Z56</f>
        <v>1172985007.2037683</v>
      </c>
      <c r="AG56" s="3">
        <f t="shared" si="23"/>
        <v>1329225907.2500448</v>
      </c>
      <c r="AH56" s="3">
        <f>+AC56*'Technical Paramenter'!$D$8+'12 months Losses'!AB56</f>
        <v>414697101.26023847</v>
      </c>
      <c r="AI56" s="14">
        <f>Database!$L67+Database!M67-Database!$S67-'12 months Losses'!AD56-Database!$R67-Database!$O67-Database!$Q67-'12 months Losses'!AG56-'12 months Losses'!AH56-Database!$N67-Database!$P67</f>
        <v>30.11737060546875</v>
      </c>
      <c r="AJ56" s="27">
        <f>(AD56+(AI56*'Technical Paramenter'!$E$5))</f>
        <v>928997933.443681</v>
      </c>
      <c r="AK56" s="27">
        <f>+AI56*'Technical Paramenter'!$D$6+'12 months Losses'!AE56</f>
        <v>156240914.31588674</v>
      </c>
      <c r="AL56" s="27">
        <f>+AI56*'Technical Paramenter'!$E$6+'12 months Losses'!AF56</f>
        <v>1172985020.1241202</v>
      </c>
      <c r="AM56" s="27">
        <f t="shared" si="24"/>
        <v>1329225934.440007</v>
      </c>
      <c r="AN56" s="29">
        <f>Database!$L67-Database!$S67-'12 months Losses'!AJ56-Database!$R67-Database!$O67-Database!$Q67-'12 months Losses'!AM56-((Database!N67+Database!P67))</f>
        <v>411041428.73431396</v>
      </c>
      <c r="AO56" s="29">
        <f>Database!$L67-Database!$S67-'12 months Losses'!AJ56-Database!$R67-Database!$O67-Database!$Q67-'12 months Losses'!AM56-'12 months Losses'!AN56-Database!$N67-Database!$P67</f>
        <v>0</v>
      </c>
    </row>
    <row r="57" spans="2:41" x14ac:dyDescent="0.25">
      <c r="B57" s="17">
        <v>41579</v>
      </c>
      <c r="C57" s="36">
        <f>(Database!L68-Database!S68)*'Technical Paramenter'!$C$5</f>
        <v>620598352.63982999</v>
      </c>
      <c r="D57" s="37">
        <f>(Database!L68+Database!M68-Database!R68-Database!S68-'12 months Losses'!C57)*'Technical Paramenter'!$C$7</f>
        <v>158701588.59416172</v>
      </c>
      <c r="E57" s="37">
        <f>((Database!L68+Database!M68-Database!R68-Database!S68-'12 months Losses'!C57)-(Database!L68+Database!M68-Database!R68-Database!S68-'12 months Losses'!C57)*'Technical Paramenter'!$C$7)*'Technical Paramenter'!$C$6</f>
        <v>710157868.64115477</v>
      </c>
      <c r="F57" s="38">
        <f t="shared" si="17"/>
        <v>868859457.23531651</v>
      </c>
      <c r="G57" s="39">
        <f>(Database!L68-Database!O68-Database!Q68-Database!R68-Database!S68+Database!M68-C57-F57)*'Technical Paramenter'!$C$8</f>
        <v>207215173.88865322</v>
      </c>
      <c r="H57" s="39">
        <f t="shared" si="1"/>
        <v>1696672983.7637997</v>
      </c>
      <c r="I57" s="51">
        <f>+H57/(Database!L68+Database!M68)*100</f>
        <v>8.1995801994618027</v>
      </c>
      <c r="J57" s="36">
        <f t="shared" si="2"/>
        <v>306616516.69883192</v>
      </c>
      <c r="K57" s="39">
        <f t="shared" si="18"/>
        <v>458857237.55074024</v>
      </c>
      <c r="L57" s="39">
        <f t="shared" si="19"/>
        <v>202655540.64762837</v>
      </c>
      <c r="M57" s="39">
        <f t="shared" si="20"/>
        <v>968129294.89720058</v>
      </c>
      <c r="N57" s="52">
        <f>+M57/(Database!L68+Database!M68)*100</f>
        <v>4.678717627334553</v>
      </c>
      <c r="O57" s="56">
        <f t="shared" si="4"/>
        <v>2664802278.6610003</v>
      </c>
      <c r="P57" s="54">
        <f>+O57/Database!L68*100</f>
        <v>12.880624573855105</v>
      </c>
      <c r="Q57" s="21">
        <f>Database!L68+Database!M68-Database!N68-Database!O68-Database!P68-Database!Q68-Database!R68-Database!S68-'12 months Losses'!H57</f>
        <v>971867118.29220009</v>
      </c>
      <c r="R57" s="3">
        <f>($C57+(Q57*'Technical Paramenter'!$D$5))</f>
        <v>926250561.34272695</v>
      </c>
      <c r="S57" s="23">
        <f>(Database!$L68+Database!M68-Database!$S68-Database!$R68-R57)*'Technical Paramenter'!$D$7</f>
        <v>155645066.50713274</v>
      </c>
      <c r="T57" s="23">
        <f>+Q57*'Technical Paramenter'!$D$6+'12 months Losses'!E57</f>
        <v>1170628509.2879992</v>
      </c>
      <c r="U57" s="3">
        <f t="shared" si="21"/>
        <v>1326273575.7951319</v>
      </c>
      <c r="V57" s="3">
        <f>+Q57*'Technical Paramenter'!$D$8+'12 months Losses'!G57</f>
        <v>412959442.83111197</v>
      </c>
      <c r="W57" s="14">
        <f>Database!L68+Database!M68-Database!R68-Database!O68-Database!Q68-Database!S68-'12 months Losses'!R57-'12 months Losses'!U57-'12 months Losses'!V57-Database!N68-Database!P68</f>
        <v>3056522.0870285034</v>
      </c>
      <c r="X57" s="3">
        <f>(R57+(W57*'Technical Paramenter'!$D$5))</f>
        <v>927211837.53909743</v>
      </c>
      <c r="Y57" s="23">
        <f>(Database!$L68+Database!M68-Database!$S68-Database!$R68-X57)*'Technical Paramenter'!$D$7</f>
        <v>155635453.74516904</v>
      </c>
      <c r="Z57" s="23">
        <f>+W57*'Technical Paramenter'!$D$6+'12 months Losses'!T57</f>
        <v>1172076689.4528332</v>
      </c>
      <c r="AA57" s="3">
        <f t="shared" si="22"/>
        <v>1327712143.1980023</v>
      </c>
      <c r="AB57" s="3">
        <f>+W57*'Technical Paramenter'!$D$8+'12 months Losses'!V57</f>
        <v>413606508.55693591</v>
      </c>
      <c r="AC57" s="14">
        <f>Database!L68+Database!M68-Database!S68-X57-Database!R68-AA57-Database!Q68-Database!O68-AB57-Database!N68-Database!P68</f>
        <v>9612.7619647979736</v>
      </c>
      <c r="AD57" s="3">
        <f>(X57+(AC57*'Technical Paramenter'!$D$5))</f>
        <v>927214860.75273538</v>
      </c>
      <c r="AE57" s="23">
        <f>(Database!$L68+Database!M68-Database!$S68-Database!$R68-AD57)*'Technical Paramenter'!$D$7</f>
        <v>155635423.51303264</v>
      </c>
      <c r="AF57" s="23">
        <f>+AC57*'Technical Paramenter'!$D$6+'12 months Losses'!Z57</f>
        <v>1172081243.9794521</v>
      </c>
      <c r="AG57" s="3">
        <f t="shared" si="23"/>
        <v>1327716667.4924848</v>
      </c>
      <c r="AH57" s="3">
        <f>+AC57*'Technical Paramenter'!$D$8+'12 months Losses'!AB57</f>
        <v>413608543.57864386</v>
      </c>
      <c r="AI57" s="14">
        <f>Database!$L68+Database!M68-Database!$S68-'12 months Losses'!AD57-Database!$R68-Database!$O68-Database!$Q68-'12 months Losses'!AG57-'12 months Losses'!AH57-Database!$N68-Database!$P68</f>
        <v>30.232135772705078</v>
      </c>
      <c r="AJ57" s="27">
        <f>(AD57+(AI57*'Technical Paramenter'!$E$5))</f>
        <v>927214869.33866191</v>
      </c>
      <c r="AK57" s="27">
        <f>+AI57*'Technical Paramenter'!$D$6+'12 months Losses'!AE57</f>
        <v>155635437.83701858</v>
      </c>
      <c r="AL57" s="27">
        <f>+AI57*'Technical Paramenter'!$E$6+'12 months Losses'!AF57</f>
        <v>1172081256.9490383</v>
      </c>
      <c r="AM57" s="27">
        <f t="shared" si="24"/>
        <v>1327716694.7860568</v>
      </c>
      <c r="AN57" s="29">
        <f>Database!$L68-Database!$S68-'12 months Losses'!AJ57-Database!$R68-Database!$O68-Database!$Q68-'12 months Losses'!AM57-((Database!N68+Database!P68))</f>
        <v>409870714.53628159</v>
      </c>
      <c r="AO57" s="29">
        <f>Database!$L68-Database!$S68-'12 months Losses'!AJ57-Database!$R68-Database!$O68-Database!$Q68-'12 months Losses'!AM57-'12 months Losses'!AN57-Database!$N68-Database!$P68</f>
        <v>0</v>
      </c>
    </row>
    <row r="58" spans="2:41" x14ac:dyDescent="0.25">
      <c r="B58" s="17">
        <v>41609</v>
      </c>
      <c r="C58" s="36">
        <f>(Database!L69-Database!S69)*'Technical Paramenter'!$C$5</f>
        <v>618454289.97254992</v>
      </c>
      <c r="D58" s="37">
        <f>(Database!L69+Database!M69-Database!R69-Database!S69-'12 months Losses'!C58)*'Technical Paramenter'!$C$7</f>
        <v>158420765.89412448</v>
      </c>
      <c r="E58" s="37">
        <f>((Database!L69+Database!M69-Database!R69-Database!S69-'12 months Losses'!C58)-(Database!L69+Database!M69-Database!R69-Database!S69-'12 months Losses'!C58)*'Technical Paramenter'!$C$7)*'Technical Paramenter'!$C$6</f>
        <v>708901243.22302818</v>
      </c>
      <c r="F58" s="38">
        <f t="shared" si="17"/>
        <v>867322009.11715269</v>
      </c>
      <c r="G58" s="39">
        <f>(Database!L69-Database!O69-Database!Q69-Database!R69-Database!S69+Database!M69-C58-F58)*'Technical Paramenter'!$C$8</f>
        <v>206725793.68236497</v>
      </c>
      <c r="H58" s="39">
        <f t="shared" si="1"/>
        <v>1692502092.7720675</v>
      </c>
      <c r="I58" s="51">
        <f>+H58/(Database!L69+Database!M69)*100</f>
        <v>8.2077133773818751</v>
      </c>
      <c r="J58" s="36">
        <f t="shared" si="2"/>
        <v>344484971.86498356</v>
      </c>
      <c r="K58" s="39">
        <f t="shared" si="18"/>
        <v>515528074.83939815</v>
      </c>
      <c r="L58" s="39">
        <f t="shared" si="19"/>
        <v>227996436.60855147</v>
      </c>
      <c r="M58" s="39">
        <f t="shared" si="20"/>
        <v>1088009483.3129332</v>
      </c>
      <c r="N58" s="52">
        <f>+M58/(Database!L69+Database!M69)*100</f>
        <v>5.2762534410103878</v>
      </c>
      <c r="O58" s="56">
        <f t="shared" si="4"/>
        <v>2780511576.085001</v>
      </c>
      <c r="P58" s="54">
        <f>+O58/Database!L69*100</f>
        <v>13.4865092601</v>
      </c>
      <c r="Q58" s="21">
        <f>Database!L69+Database!M69-Database!N69-Database!O69-Database!P69-Database!Q69-Database!R69-Database!S69-'12 months Losses'!H58</f>
        <v>1091896876.6129308</v>
      </c>
      <c r="R58" s="3">
        <f>($C58+(Q58*'Technical Paramenter'!$D$5))</f>
        <v>961855857.66731668</v>
      </c>
      <c r="S58" s="23">
        <f>(Database!$L69+Database!M69-Database!$S69-Database!$R69-R58)*'Technical Paramenter'!$D$7</f>
        <v>154986750.21717682</v>
      </c>
      <c r="T58" s="23">
        <f>+Q58*'Technical Paramenter'!$D$6+'12 months Losses'!E58</f>
        <v>1226241983.3622348</v>
      </c>
      <c r="U58" s="3">
        <f t="shared" si="21"/>
        <v>1381228733.5794117</v>
      </c>
      <c r="V58" s="3">
        <f>+Q58*'Technical Paramenter'!$D$8+'12 months Losses'!G58</f>
        <v>437880362.46132243</v>
      </c>
      <c r="W58" s="14">
        <f>Database!L69+Database!M69-Database!R69-Database!O69-Database!Q69-Database!S69-'12 months Losses'!R58-'12 months Losses'!U58-'12 months Losses'!V58-Database!N69-Database!P69</f>
        <v>3434015.67694664</v>
      </c>
      <c r="X58" s="3">
        <f>(R58+(W58*'Technical Paramenter'!$D$5))</f>
        <v>962935855.59771645</v>
      </c>
      <c r="Y58" s="23">
        <f>(Database!$L69+Database!M69-Database!$S69-Database!$R69-X58)*'Technical Paramenter'!$D$7</f>
        <v>154975950.23787281</v>
      </c>
      <c r="Z58" s="23">
        <f>+W58*'Technical Paramenter'!$D$6+'12 months Losses'!T58</f>
        <v>1227869019.9899721</v>
      </c>
      <c r="AA58" s="3">
        <f t="shared" si="22"/>
        <v>1382844970.227845</v>
      </c>
      <c r="AB58" s="3">
        <f>+W58*'Technical Paramenter'!$D$8+'12 months Losses'!V58</f>
        <v>438607343.58013201</v>
      </c>
      <c r="AC58" s="14">
        <f>Database!L69+Database!M69-Database!S69-X58-Database!R69-AA58-Database!Q69-Database!O69-AB58-Database!N69-Database!P69</f>
        <v>10799.979305267334</v>
      </c>
      <c r="AD58" s="3">
        <f>(X58+(AC58*'Technical Paramenter'!$D$5))</f>
        <v>962939252.191208</v>
      </c>
      <c r="AE58" s="23">
        <f>(Database!$L69+Database!M69-Database!$S69-Database!$R69-AD58)*'Technical Paramenter'!$D$7</f>
        <v>154975916.27193791</v>
      </c>
      <c r="AF58" s="23">
        <f>+AC58*'Technical Paramenter'!$D$6+'12 months Losses'!Z58</f>
        <v>1227874137.0201669</v>
      </c>
      <c r="AG58" s="3">
        <f t="shared" si="23"/>
        <v>1382850053.2921047</v>
      </c>
      <c r="AH58" s="3">
        <f>+AC58*'Technical Paramenter'!$D$8+'12 months Losses'!AB58</f>
        <v>438609629.93575096</v>
      </c>
      <c r="AI58" s="14">
        <f>Database!$L69+Database!M69-Database!$S69-'12 months Losses'!AD58-Database!$R69-Database!$O69-Database!$Q69-'12 months Losses'!AG58-'12 months Losses'!AH58-Database!$N69-Database!$P69</f>
        <v>33.965934753417969</v>
      </c>
      <c r="AJ58" s="27">
        <f>(AD58+(AI58*'Technical Paramenter'!$E$5))</f>
        <v>962939261.83753347</v>
      </c>
      <c r="AK58" s="27">
        <f>+AI58*'Technical Paramenter'!$D$6+'12 months Losses'!AE58</f>
        <v>154975932.3649978</v>
      </c>
      <c r="AL58" s="27">
        <f>+AI58*'Technical Paramenter'!$E$6+'12 months Losses'!AF58</f>
        <v>1227874151.591553</v>
      </c>
      <c r="AM58" s="27">
        <f t="shared" si="24"/>
        <v>1382850083.9565508</v>
      </c>
      <c r="AN58" s="29">
        <f>Database!$L69-Database!$S69-'12 months Losses'!AJ58-Database!$R69-Database!$O69-Database!$Q69-'12 months Losses'!AM58-((Database!N69+Database!P69))</f>
        <v>434722230.29091644</v>
      </c>
      <c r="AO58" s="29">
        <f>Database!$L69-Database!$S69-'12 months Losses'!AJ58-Database!$R69-Database!$O69-Database!$Q69-'12 months Losses'!AM58-'12 months Losses'!AN58-Database!$N69-Database!$P69</f>
        <v>0</v>
      </c>
    </row>
    <row r="59" spans="2:41" x14ac:dyDescent="0.25">
      <c r="B59" s="17">
        <v>41640</v>
      </c>
      <c r="C59" s="36">
        <f>(Database!L70-Database!S70)*'Technical Paramenter'!$C$5</f>
        <v>617637007.33469987</v>
      </c>
      <c r="D59" s="37">
        <f>(Database!L70+Database!M70-Database!R70-Database!S70-'12 months Losses'!C59)*'Technical Paramenter'!$C$7</f>
        <v>158251771.85385299</v>
      </c>
      <c r="E59" s="37">
        <f>((Database!L70+Database!M70-Database!R70-Database!S70-'12 months Losses'!C59)-(Database!L70+Database!M70-Database!R70-Database!S70-'12 months Losses'!C59)*'Technical Paramenter'!$C$7)*'Technical Paramenter'!$C$6</f>
        <v>708145028.6916213</v>
      </c>
      <c r="F59" s="38">
        <f t="shared" si="17"/>
        <v>866396800.54547429</v>
      </c>
      <c r="G59" s="39">
        <f>(Database!L70-Database!O70-Database!Q70-Database!R70-Database!S70+Database!M70-C59-F59)*'Technical Paramenter'!$C$8</f>
        <v>206111265.22205442</v>
      </c>
      <c r="H59" s="39">
        <f t="shared" si="1"/>
        <v>1690145073.1022286</v>
      </c>
      <c r="I59" s="51">
        <f>+H59/(Database!L70+Database!M70)*100</f>
        <v>8.207052207811369</v>
      </c>
      <c r="J59" s="36">
        <f t="shared" si="2"/>
        <v>350511071.65785098</v>
      </c>
      <c r="K59" s="39">
        <f t="shared" si="18"/>
        <v>524546243.63842654</v>
      </c>
      <c r="L59" s="39">
        <f t="shared" si="19"/>
        <v>231862606.79149348</v>
      </c>
      <c r="M59" s="39">
        <f t="shared" si="20"/>
        <v>1106919922.0877709</v>
      </c>
      <c r="N59" s="52">
        <f>+M59/(Database!L70+Database!M70)*100</f>
        <v>5.3750117282928347</v>
      </c>
      <c r="O59" s="56">
        <f t="shared" si="4"/>
        <v>2797064995.1899996</v>
      </c>
      <c r="P59" s="54">
        <f>+O59/Database!L70*100</f>
        <v>13.584753722646353</v>
      </c>
      <c r="Q59" s="21">
        <f>Database!L70+Database!M70-Database!N70-Database!O70-Database!P70-Database!Q70-Database!R70-Database!S70-'12 months Losses'!H59</f>
        <v>1110997505.3177686</v>
      </c>
      <c r="R59" s="3">
        <f>($C59+(Q59*'Technical Paramenter'!$D$5))</f>
        <v>967045722.75713801</v>
      </c>
      <c r="S59" s="23">
        <f>(Database!$L70+Database!M70-Database!$S70-Database!$R70-R59)*'Technical Paramenter'!$D$7</f>
        <v>154757684.69962859</v>
      </c>
      <c r="T59" s="23">
        <f>+Q59*'Technical Paramenter'!$D$6+'12 months Losses'!E59</f>
        <v>1234535646.71118</v>
      </c>
      <c r="U59" s="3">
        <f t="shared" si="21"/>
        <v>1389293331.4108086</v>
      </c>
      <c r="V59" s="3">
        <f>+Q59*'Technical Paramenter'!$D$8+'12 months Losses'!G59</f>
        <v>441309437.097826</v>
      </c>
      <c r="W59" s="14">
        <f>Database!L70+Database!M70-Database!R70-Database!O70-Database!Q70-Database!S70-'12 months Losses'!R59-'12 months Losses'!U59-'12 months Losses'!V59-Database!N70-Database!P70</f>
        <v>3494087.1542263031</v>
      </c>
      <c r="X59" s="3">
        <f>(R59+(W59*'Technical Paramenter'!$D$5))</f>
        <v>968144613.16714215</v>
      </c>
      <c r="Y59" s="23">
        <f>(Database!$L70+Database!M70-Database!$S70-Database!$R70-X59)*'Technical Paramenter'!$D$7</f>
        <v>154746695.79552856</v>
      </c>
      <c r="Z59" s="23">
        <f>+W59*'Technical Paramenter'!$D$6+'12 months Losses'!T59</f>
        <v>1236191145.2048523</v>
      </c>
      <c r="AA59" s="3">
        <f t="shared" si="22"/>
        <v>1390937841.000381</v>
      </c>
      <c r="AB59" s="3">
        <f>+W59*'Technical Paramenter'!$D$8+'12 months Losses'!V59</f>
        <v>442049135.34837574</v>
      </c>
      <c r="AC59" s="14">
        <f>Database!L70+Database!M70-Database!S70-X59-Database!R70-AA59-Database!Q70-Database!O70-AB59-Database!N70-Database!P70</f>
        <v>10988.904100418091</v>
      </c>
      <c r="AD59" s="3">
        <f>(X59+(AC59*'Technical Paramenter'!$D$5))</f>
        <v>968148069.17748177</v>
      </c>
      <c r="AE59" s="23">
        <f>(Database!$L70+Database!M70-Database!$S70-Database!$R70-AD59)*'Technical Paramenter'!$D$7</f>
        <v>154746661.23542514</v>
      </c>
      <c r="AF59" s="23">
        <f>+AC59*'Technical Paramenter'!$D$6+'12 months Losses'!Z59</f>
        <v>1236196351.7476151</v>
      </c>
      <c r="AG59" s="3">
        <f t="shared" si="23"/>
        <v>1390943012.9830403</v>
      </c>
      <c r="AH59" s="3">
        <f>+AC59*'Technical Paramenter'!$D$8+'12 months Losses'!AB59</f>
        <v>442051461.69937378</v>
      </c>
      <c r="AI59" s="14">
        <f>Database!$L70+Database!M70-Database!$S70-'12 months Losses'!AD59-Database!$R70-Database!$O70-Database!$Q70-'12 months Losses'!AG59-'12 months Losses'!AH59-Database!$N70-Database!$P70</f>
        <v>34.560102462768555</v>
      </c>
      <c r="AJ59" s="27">
        <f>(AD59+(AI59*'Technical Paramenter'!$E$5))</f>
        <v>968148078.99255085</v>
      </c>
      <c r="AK59" s="27">
        <f>+AI59*'Technical Paramenter'!$D$6+'12 months Losses'!AE59</f>
        <v>154746677.61000168</v>
      </c>
      <c r="AL59" s="27">
        <f>+AI59*'Technical Paramenter'!$E$6+'12 months Losses'!AF59</f>
        <v>1236196366.573899</v>
      </c>
      <c r="AM59" s="27">
        <f t="shared" si="24"/>
        <v>1390943044.1839008</v>
      </c>
      <c r="AN59" s="29">
        <f>Database!$L70-Database!$S70-'12 months Losses'!AJ59-Database!$R70-Database!$O70-Database!$Q70-'12 months Losses'!AM59-((Database!N70+Database!P70))</f>
        <v>437973872.0135479</v>
      </c>
      <c r="AO59" s="29">
        <f>Database!$L70-Database!$S70-'12 months Losses'!AJ59-Database!$R70-Database!$O70-Database!$Q70-'12 months Losses'!AM59-'12 months Losses'!AN59-Database!$N70-Database!$P70</f>
        <v>0</v>
      </c>
    </row>
    <row r="60" spans="2:41" x14ac:dyDescent="0.25">
      <c r="B60" s="17">
        <v>41671</v>
      </c>
      <c r="C60" s="36">
        <f>(Database!L71-Database!S71)*'Technical Paramenter'!$C$5</f>
        <v>616953519.00029993</v>
      </c>
      <c r="D60" s="37">
        <f>(Database!L71+Database!M71-Database!R71-Database!S71-'12 months Losses'!C60)*'Technical Paramenter'!$C$7</f>
        <v>158041422.93457696</v>
      </c>
      <c r="E60" s="37">
        <f>((Database!L71+Database!M71-Database!R71-Database!S71-'12 months Losses'!C60)-(Database!L71+Database!M71-Database!R71-Database!S71-'12 months Losses'!C60)*'Technical Paramenter'!$C$7)*'Technical Paramenter'!$C$6</f>
        <v>707203759.34764504</v>
      </c>
      <c r="F60" s="38">
        <f t="shared" si="17"/>
        <v>865245182.28222203</v>
      </c>
      <c r="G60" s="39">
        <f>(Database!L71-Database!O71-Database!Q71-Database!R71-Database!S71+Database!M71-C60-F60)*'Technical Paramenter'!$C$8</f>
        <v>206522870.53754082</v>
      </c>
      <c r="H60" s="39">
        <f t="shared" si="1"/>
        <v>1688721571.8200629</v>
      </c>
      <c r="I60" s="51">
        <f>+H60/(Database!L71+Database!M71)*100</f>
        <v>8.2092656936758726</v>
      </c>
      <c r="J60" s="36">
        <f t="shared" si="2"/>
        <v>364318745.85232031</v>
      </c>
      <c r="K60" s="39">
        <f t="shared" si="18"/>
        <v>545209681.1664784</v>
      </c>
      <c r="L60" s="39">
        <f t="shared" si="19"/>
        <v>241049492.67313918</v>
      </c>
      <c r="M60" s="39">
        <f t="shared" si="20"/>
        <v>1150577919.6919379</v>
      </c>
      <c r="N60" s="52">
        <f>+M60/(Database!L71+Database!M71)*100</f>
        <v>5.5932250772683378</v>
      </c>
      <c r="O60" s="56">
        <f t="shared" si="4"/>
        <v>2839299491.512001</v>
      </c>
      <c r="P60" s="54">
        <f>+O60/Database!L71*100</f>
        <v>13.805299411903565</v>
      </c>
      <c r="Q60" s="21">
        <f>Database!L71+Database!M71-Database!N71-Database!O71-Database!P71-Database!Q71-Database!R71-Database!S71-'12 months Losses'!H60</f>
        <v>1154763003.2569344</v>
      </c>
      <c r="R60" s="3">
        <f>($C60+(Q60*'Technical Paramenter'!$D$5))</f>
        <v>980126483.52460575</v>
      </c>
      <c r="S60" s="23">
        <f>(Database!$L71+Database!M71-Database!$S71-Database!$R71-R60)*'Technical Paramenter'!$D$7</f>
        <v>154409693.28933391</v>
      </c>
      <c r="T60" s="23">
        <f>+Q60*'Technical Paramenter'!$D$6+'12 months Losses'!E60</f>
        <v>1254330470.2907805</v>
      </c>
      <c r="U60" s="3">
        <f t="shared" si="21"/>
        <v>1408740163.5801144</v>
      </c>
      <c r="V60" s="3">
        <f>+Q60*'Technical Paramenter'!$D$8+'12 months Losses'!G60</f>
        <v>450986198.32703388</v>
      </c>
      <c r="W60" s="14">
        <f>Database!L71+Database!M71-Database!R71-Database!O71-Database!Q71-Database!S71-'12 months Losses'!R60-'12 months Losses'!U60-'12 months Losses'!V60-Database!N71-Database!P71</f>
        <v>3631729.6452445984</v>
      </c>
      <c r="X60" s="3">
        <f>(R60+(W60*'Technical Paramenter'!$D$5))</f>
        <v>981268662.49803519</v>
      </c>
      <c r="Y60" s="23">
        <f>(Database!$L71+Database!M71-Database!$S71-Database!$R71-X60)*'Technical Paramenter'!$D$7</f>
        <v>154398271.49959961</v>
      </c>
      <c r="Z60" s="23">
        <f>+W60*'Technical Paramenter'!$D$6+'12 months Losses'!T60</f>
        <v>1256051183.7966974</v>
      </c>
      <c r="AA60" s="3">
        <f t="shared" si="22"/>
        <v>1410449455.2962971</v>
      </c>
      <c r="AB60" s="3">
        <f>+W60*'Technical Paramenter'!$D$8+'12 months Losses'!V60</f>
        <v>451755035.49293214</v>
      </c>
      <c r="AC60" s="14">
        <f>Database!L71+Database!M71-Database!S71-X60-Database!R71-AA60-Database!Q71-Database!O71-AB60-Database!N71-Database!P71</f>
        <v>11421.78973197937</v>
      </c>
      <c r="AD60" s="3">
        <f>(X60+(AC60*'Technical Paramenter'!$D$5))</f>
        <v>981272254.65090585</v>
      </c>
      <c r="AE60" s="23">
        <f>(Database!$L71+Database!M71-Database!$S71-Database!$R71-AD60)*'Technical Paramenter'!$D$7</f>
        <v>154398235.57807091</v>
      </c>
      <c r="AF60" s="23">
        <f>+AC60*'Technical Paramenter'!$D$6+'12 months Losses'!Z60</f>
        <v>1256056595.4406724</v>
      </c>
      <c r="AG60" s="3">
        <f t="shared" si="23"/>
        <v>1410454831.0187433</v>
      </c>
      <c r="AH60" s="3">
        <f>+AC60*'Technical Paramenter'!$D$8+'12 months Losses'!AB60</f>
        <v>451757453.48581839</v>
      </c>
      <c r="AI60" s="14">
        <f>Database!$L71+Database!M71-Database!$S71-'12 months Losses'!AD60-Database!$R71-Database!$O71-Database!$Q71-'12 months Losses'!AG60-'12 months Losses'!AH60-Database!$N71-Database!$P71</f>
        <v>35.921529769897461</v>
      </c>
      <c r="AJ60" s="27">
        <f>(AD60+(AI60*'Technical Paramenter'!$E$5))</f>
        <v>981272264.85262024</v>
      </c>
      <c r="AK60" s="27">
        <f>+AI60*'Technical Paramenter'!$D$6+'12 months Losses'!AE60</f>
        <v>154398252.59769171</v>
      </c>
      <c r="AL60" s="27">
        <f>+AI60*'Technical Paramenter'!$E$6+'12 months Losses'!AF60</f>
        <v>1256056610.8510087</v>
      </c>
      <c r="AM60" s="27">
        <f t="shared" si="24"/>
        <v>1410454863.4487004</v>
      </c>
      <c r="AN60" s="29">
        <f>Database!$L71-Database!$S71-'12 months Losses'!AJ60-Database!$R71-Database!$O71-Database!$Q71-'12 months Losses'!AM60-((Database!N71+Database!P71))</f>
        <v>447572363.21068001</v>
      </c>
      <c r="AO60" s="29">
        <f>Database!$L71-Database!$S71-'12 months Losses'!AJ60-Database!$R71-Database!$O71-Database!$Q71-'12 months Losses'!AM60-'12 months Losses'!AN60-Database!$N71-Database!$P71</f>
        <v>0</v>
      </c>
    </row>
    <row r="61" spans="2:41" x14ac:dyDescent="0.25">
      <c r="B61" s="17">
        <v>41699</v>
      </c>
      <c r="C61" s="36">
        <f>(Database!L72-Database!S72)*'Technical Paramenter'!$C$5</f>
        <v>617085316.04252994</v>
      </c>
      <c r="D61" s="37">
        <f>(Database!L72+Database!M72-Database!R72-Database!S72-'12 months Losses'!C61)*'Technical Paramenter'!$C$7</f>
        <v>158084666.03931469</v>
      </c>
      <c r="E61" s="37">
        <f>((Database!L72+Database!M72-Database!R72-Database!S72-'12 months Losses'!C61)-(Database!L72+Database!M72-Database!R72-Database!S72-'12 months Losses'!C61)*'Technical Paramenter'!$C$7)*'Technical Paramenter'!$C$6</f>
        <v>707397263.5927254</v>
      </c>
      <c r="F61" s="38">
        <f t="shared" si="17"/>
        <v>865481929.63204002</v>
      </c>
      <c r="G61" s="39">
        <f>(Database!L72-Database!O72-Database!Q72-Database!R72-Database!S72+Database!M72-C61-F61)*'Technical Paramenter'!$C$8</f>
        <v>207295058.16204467</v>
      </c>
      <c r="H61" s="39">
        <f t="shared" si="1"/>
        <v>1689862303.8366148</v>
      </c>
      <c r="I61" s="51">
        <f>+H61/(Database!L72+Database!M72)*100</f>
        <v>8.2130668361610848</v>
      </c>
      <c r="J61" s="36">
        <f t="shared" si="2"/>
        <v>371159371.41060364</v>
      </c>
      <c r="K61" s="39">
        <f t="shared" si="18"/>
        <v>555446802.70378947</v>
      </c>
      <c r="L61" s="39">
        <f t="shared" si="19"/>
        <v>245516778.30199227</v>
      </c>
      <c r="M61" s="39">
        <f t="shared" si="20"/>
        <v>1172122952.4163854</v>
      </c>
      <c r="N61" s="52">
        <f>+M61/(Database!L72+Database!M72)*100</f>
        <v>5.6967506326036119</v>
      </c>
      <c r="O61" s="56">
        <f t="shared" si="4"/>
        <v>2861985256.2530003</v>
      </c>
      <c r="P61" s="54">
        <f>+O61/Database!L72*100</f>
        <v>13.91274024672555</v>
      </c>
      <c r="Q61" s="21">
        <f>Database!L72+Database!M72-Database!N72-Database!O72-Database!P72-Database!Q72-Database!R72-Database!S72-'12 months Losses'!H61</f>
        <v>1176445393.7563841</v>
      </c>
      <c r="R61" s="3">
        <f>($C61+(Q61*'Technical Paramenter'!$D$5))</f>
        <v>987077392.37891269</v>
      </c>
      <c r="S61" s="23">
        <f>(Database!$L72+Database!M72-Database!$S72-Database!$R72-R61)*'Technical Paramenter'!$D$7</f>
        <v>154384745.27595088</v>
      </c>
      <c r="T61" s="23">
        <f>+Q61*'Technical Paramenter'!$D$6+'12 months Losses'!E61</f>
        <v>1264797091.1545002</v>
      </c>
      <c r="U61" s="3">
        <f t="shared" si="21"/>
        <v>1419181836.4304512</v>
      </c>
      <c r="V61" s="3">
        <f>+Q61*'Technical Paramenter'!$D$8+'12 months Losses'!G61</f>
        <v>456348548.02027118</v>
      </c>
      <c r="W61" s="14">
        <f>Database!L72+Database!M72-Database!R72-Database!O72-Database!Q72-Database!S72-'12 months Losses'!R61-'12 months Losses'!U61-'12 months Losses'!V61-Database!N72-Database!P72</f>
        <v>3699920.7633647919</v>
      </c>
      <c r="X61" s="3">
        <f>(R61+(W61*'Technical Paramenter'!$D$5))</f>
        <v>988241017.45899093</v>
      </c>
      <c r="Y61" s="23">
        <f>(Database!$L72+Database!M72-Database!$S72-Database!$R72-X61)*'Technical Paramenter'!$D$7</f>
        <v>154373109.02515009</v>
      </c>
      <c r="Z61" s="23">
        <f>+W61*'Technical Paramenter'!$D$6+'12 months Losses'!T61</f>
        <v>1266550113.6121824</v>
      </c>
      <c r="AA61" s="3">
        <f t="shared" si="22"/>
        <v>1420923222.6373324</v>
      </c>
      <c r="AB61" s="3">
        <f>+W61*'Technical Paramenter'!$D$8+'12 months Losses'!V61</f>
        <v>457131821.24587554</v>
      </c>
      <c r="AC61" s="14">
        <f>Database!L72+Database!M72-Database!S72-X61-Database!R72-AA61-Database!Q72-Database!O72-AB61-Database!N72-Database!P72</f>
        <v>11636.250797271729</v>
      </c>
      <c r="AD61" s="3">
        <f>(X61+(AC61*'Technical Paramenter'!$D$5))</f>
        <v>988244677.05986667</v>
      </c>
      <c r="AE61" s="23">
        <f>(Database!$L72+Database!M72-Database!$S72-Database!$R72-AD61)*'Technical Paramenter'!$D$7</f>
        <v>154373072.42914134</v>
      </c>
      <c r="AF61" s="23">
        <f>+AC61*'Technical Paramenter'!$D$6+'12 months Losses'!Z61</f>
        <v>1266555626.86781</v>
      </c>
      <c r="AG61" s="3">
        <f t="shared" si="23"/>
        <v>1420928699.2969513</v>
      </c>
      <c r="AH61" s="3">
        <f>+AC61*'Technical Paramenter'!$D$8+'12 months Losses'!AB61</f>
        <v>457134284.64016932</v>
      </c>
      <c r="AI61" s="14">
        <f>Database!$L72+Database!M72-Database!$S72-'12 months Losses'!AD61-Database!$R72-Database!$O72-Database!$Q72-'12 months Losses'!AG61-'12 months Losses'!AH61-Database!$N72-Database!$P72</f>
        <v>36.596010208129883</v>
      </c>
      <c r="AJ61" s="27">
        <f>(AD61+(AI61*'Technical Paramenter'!$E$5))</f>
        <v>988244687.45313358</v>
      </c>
      <c r="AK61" s="27">
        <f>+AI61*'Technical Paramenter'!$D$6+'12 months Losses'!AE61</f>
        <v>154373089.76833099</v>
      </c>
      <c r="AL61" s="27">
        <f>+AI61*'Technical Paramenter'!$E$6+'12 months Losses'!AF61</f>
        <v>1266555642.5674984</v>
      </c>
      <c r="AM61" s="27">
        <f t="shared" si="24"/>
        <v>1420928732.3358295</v>
      </c>
      <c r="AN61" s="29">
        <f>Database!$L72-Database!$S72-'12 months Losses'!AJ61-Database!$R72-Database!$O72-Database!$Q72-'12 months Losses'!AM61-((Database!N72+Database!P72))</f>
        <v>452811836.46403694</v>
      </c>
      <c r="AO61" s="29">
        <f>Database!$L72-Database!$S72-'12 months Losses'!AJ61-Database!$R72-Database!$O72-Database!$Q72-'12 months Losses'!AM61-'12 months Losses'!AN61-Database!$N72-Database!$P72</f>
        <v>0</v>
      </c>
    </row>
    <row r="62" spans="2:41" x14ac:dyDescent="0.25">
      <c r="B62" s="17">
        <v>41730</v>
      </c>
      <c r="C62" s="36">
        <f>(Database!L73-Database!S73)*'Technical Paramenter'!$C$5</f>
        <v>616129042.74662995</v>
      </c>
      <c r="D62" s="37">
        <f>(Database!L73+Database!M73-Database!R73-Database!S73-'12 months Losses'!C62)*'Technical Paramenter'!$C$7</f>
        <v>158045571.82097372</v>
      </c>
      <c r="E62" s="37">
        <f>((Database!L73+Database!M73-Database!R73-Database!S73-'12 months Losses'!C62)-(Database!L73+Database!M73-Database!R73-Database!S73-'12 months Losses'!C62)*'Technical Paramenter'!$C$7)*'Technical Paramenter'!$C$6</f>
        <v>707222324.78449309</v>
      </c>
      <c r="F62" s="38">
        <f t="shared" si="17"/>
        <v>865267896.60546684</v>
      </c>
      <c r="G62" s="39">
        <f>(Database!L73-Database!O73-Database!Q73-Database!R73-Database!S73+Database!M73-C62-F62)*'Technical Paramenter'!$C$8</f>
        <v>207903813.74893266</v>
      </c>
      <c r="H62" s="39">
        <f t="shared" si="1"/>
        <v>1689300753.1010294</v>
      </c>
      <c r="I62" s="51">
        <f>+H62/(Database!L73+Database!M73)*100</f>
        <v>8.2230523524345589</v>
      </c>
      <c r="J62" s="36">
        <f t="shared" si="2"/>
        <v>398670330.90902793</v>
      </c>
      <c r="K62" s="39">
        <f t="shared" si="18"/>
        <v>596617457.87177491</v>
      </c>
      <c r="L62" s="39">
        <f t="shared" si="19"/>
        <v>263909930.84116668</v>
      </c>
      <c r="M62" s="39">
        <f t="shared" si="20"/>
        <v>1259197719.6219695</v>
      </c>
      <c r="N62" s="52">
        <f>+M62/(Database!L73+Database!M73)*100</f>
        <v>6.129428848895099</v>
      </c>
      <c r="O62" s="56">
        <f t="shared" si="4"/>
        <v>2948498472.7229986</v>
      </c>
      <c r="P62" s="54">
        <f>+O62/Database!L73*100</f>
        <v>14.355589278141355</v>
      </c>
      <c r="Q62" s="21">
        <f>Database!L73+Database!M73-Database!N73-Database!O73-Database!P73-Database!Q73-Database!R73-Database!S73-'12 months Losses'!H62</f>
        <v>1263645513.3619723</v>
      </c>
      <c r="R62" s="3">
        <f>($C62+(Q62*'Technical Paramenter'!$D$5))</f>
        <v>1013545556.6989703</v>
      </c>
      <c r="S62" s="23">
        <f>(Database!$L73+Database!M73-Database!$S73-Database!$R73-R62)*'Technical Paramenter'!$D$7</f>
        <v>154071406.68145031</v>
      </c>
      <c r="T62" s="23">
        <f>+Q62*'Technical Paramenter'!$D$6+'12 months Losses'!E62</f>
        <v>1305937569.0153956</v>
      </c>
      <c r="U62" s="3">
        <f t="shared" si="21"/>
        <v>1460008975.696846</v>
      </c>
      <c r="V62" s="3">
        <f>+Q62*'Technical Paramenter'!$D$8+'12 months Losses'!G62</f>
        <v>475417568.92766219</v>
      </c>
      <c r="W62" s="14">
        <f>Database!L73+Database!M73-Database!R73-Database!O73-Database!Q73-Database!S73-'12 months Losses'!R62-'12 months Losses'!U62-'12 months Losses'!V62-Database!N73-Database!P73</f>
        <v>3974165.1395225525</v>
      </c>
      <c r="X62" s="3">
        <f>(R62+(W62*'Technical Paramenter'!$D$5))</f>
        <v>1014795431.6353501</v>
      </c>
      <c r="Y62" s="23">
        <f>(Database!$L73+Database!M73-Database!$S73-Database!$R73-X62)*'Technical Paramenter'!$D$7</f>
        <v>154058907.93208653</v>
      </c>
      <c r="Z62" s="23">
        <f>+W62*'Technical Paramenter'!$D$6+'12 months Losses'!T62</f>
        <v>1307820528.4585013</v>
      </c>
      <c r="AA62" s="3">
        <f t="shared" si="22"/>
        <v>1461879436.3905878</v>
      </c>
      <c r="AB62" s="3">
        <f>+W62*'Technical Paramenter'!$D$8+'12 months Losses'!V62</f>
        <v>476258899.68769914</v>
      </c>
      <c r="AC62" s="14">
        <f>Database!L73+Database!M73-Database!S73-X62-Database!R73-AA62-Database!Q73-Database!O73-AB62-Database!N73-Database!P73</f>
        <v>12498.749366760254</v>
      </c>
      <c r="AD62" s="3">
        <f>(X62+(AC62*'Technical Paramenter'!$D$5))</f>
        <v>1014799362.492026</v>
      </c>
      <c r="AE62" s="23">
        <f>(Database!$L73+Database!M73-Database!$S73-Database!$R73-AD62)*'Technical Paramenter'!$D$7</f>
        <v>154058868.62351978</v>
      </c>
      <c r="AF62" s="23">
        <f>+AC62*'Technical Paramenter'!$D$6+'12 months Losses'!Z62</f>
        <v>1307826450.3659513</v>
      </c>
      <c r="AG62" s="3">
        <f t="shared" si="23"/>
        <v>1461885318.989471</v>
      </c>
      <c r="AH62" s="3">
        <f>+AC62*'Technical Paramenter'!$D$8+'12 months Losses'!AB62</f>
        <v>476261545.67294008</v>
      </c>
      <c r="AI62" s="14">
        <f>Database!$L73+Database!M73-Database!$S73-'12 months Losses'!AD62-Database!$R73-Database!$O73-Database!$Q73-'12 months Losses'!AG62-'12 months Losses'!AH62-Database!$N73-Database!$P73</f>
        <v>39.308563232421875</v>
      </c>
      <c r="AJ62" s="27">
        <f>(AD62+(AI62*'Technical Paramenter'!$E$5))</f>
        <v>1014799373.6556579</v>
      </c>
      <c r="AK62" s="27">
        <f>+AI62*'Technical Paramenter'!$D$6+'12 months Losses'!AE62</f>
        <v>154058887.24791703</v>
      </c>
      <c r="AL62" s="27">
        <f>+AI62*'Technical Paramenter'!$E$6+'12 months Losses'!AF62</f>
        <v>1307826467.2293248</v>
      </c>
      <c r="AM62" s="27">
        <f t="shared" si="24"/>
        <v>1461885354.4772418</v>
      </c>
      <c r="AN62" s="29">
        <f>Database!$L73-Database!$S73-'12 months Losses'!AJ62-Database!$R73-Database!$O73-Database!$Q73-'12 months Losses'!AM62-((Database!N73+Database!P73))</f>
        <v>471813744.59009933</v>
      </c>
      <c r="AO62" s="29">
        <f>Database!$L73-Database!$S73-'12 months Losses'!AJ62-Database!$R73-Database!$O73-Database!$Q73-'12 months Losses'!AM62-'12 months Losses'!AN62-Database!$N73-Database!$P73</f>
        <v>0</v>
      </c>
    </row>
    <row r="63" spans="2:41" x14ac:dyDescent="0.25">
      <c r="B63" s="17">
        <v>41760</v>
      </c>
      <c r="C63" s="36">
        <f>(Database!L74-Database!S74)*'Technical Paramenter'!$C$5</f>
        <v>614376041.66183996</v>
      </c>
      <c r="D63" s="37">
        <f>(Database!L74+Database!M74-Database!R74-Database!S74-'12 months Losses'!C63)*'Technical Paramenter'!$C$7</f>
        <v>157703305.6522916</v>
      </c>
      <c r="E63" s="37">
        <f>((Database!L74+Database!M74-Database!R74-Database!S74-'12 months Losses'!C63)-(Database!L74+Database!M74-Database!R74-Database!S74-'12 months Losses'!C63)*'Technical Paramenter'!$C$7)*'Technical Paramenter'!$C$6</f>
        <v>705690752.13287425</v>
      </c>
      <c r="F63" s="38">
        <f t="shared" si="17"/>
        <v>863394057.78516579</v>
      </c>
      <c r="G63" s="39">
        <f>(Database!L74-Database!O74-Database!Q74-Database!R74-Database!S74+Database!M74-C63-F63)*'Technical Paramenter'!$C$8</f>
        <v>207732876.11616489</v>
      </c>
      <c r="H63" s="39">
        <f t="shared" si="1"/>
        <v>1685502975.5631707</v>
      </c>
      <c r="I63" s="51">
        <f>+H63/(Database!L74+Database!M74)*100</f>
        <v>8.2279201184921646</v>
      </c>
      <c r="J63" s="36">
        <f t="shared" si="2"/>
        <v>398650756.37862766</v>
      </c>
      <c r="K63" s="39">
        <f t="shared" si="18"/>
        <v>596588164.22822952</v>
      </c>
      <c r="L63" s="39">
        <f t="shared" si="19"/>
        <v>263777181.05997303</v>
      </c>
      <c r="M63" s="39">
        <f t="shared" si="20"/>
        <v>1259016101.6668303</v>
      </c>
      <c r="N63" s="52">
        <f>+M63/(Database!L74+Database!M74)*100</f>
        <v>6.1459896912663998</v>
      </c>
      <c r="O63" s="56">
        <f t="shared" si="4"/>
        <v>2944519077.230001</v>
      </c>
      <c r="P63" s="54">
        <f>+O63/Database!L74*100</f>
        <v>14.37711532787678</v>
      </c>
      <c r="Q63" s="21">
        <f>Database!L74+Database!M74-Database!N74-Database!O74-Database!P74-Database!Q74-Database!R74-Database!S74-'12 months Losses'!H63</f>
        <v>1263583468.9468281</v>
      </c>
      <c r="R63" s="3">
        <f>($C63+(Q63*'Technical Paramenter'!$D$5))</f>
        <v>1011773042.6456175</v>
      </c>
      <c r="S63" s="23">
        <f>(Database!$L74+Database!M74-Database!$S74-Database!$R74-R63)*'Technical Paramenter'!$D$7</f>
        <v>153729335.64245382</v>
      </c>
      <c r="T63" s="23">
        <f>+Q63*'Technical Paramenter'!$D$6+'12 months Losses'!E63</f>
        <v>1304376599.7198815</v>
      </c>
      <c r="U63" s="3">
        <f t="shared" si="21"/>
        <v>1458105935.3623354</v>
      </c>
      <c r="V63" s="3">
        <f>+Q63*'Technical Paramenter'!$D$8+'12 months Losses'!G63</f>
        <v>475233496.49220842</v>
      </c>
      <c r="W63" s="14">
        <f>Database!L74+Database!M74-Database!R74-Database!O74-Database!Q74-Database!S74-'12 months Losses'!R63-'12 months Losses'!U63-'12 months Losses'!V63-Database!N74-Database!P74</f>
        <v>3973970.0098361969</v>
      </c>
      <c r="X63" s="3">
        <f>(R63+(W63*'Technical Paramenter'!$D$5))</f>
        <v>1013022856.213711</v>
      </c>
      <c r="Y63" s="23">
        <f>(Database!$L74+Database!M74-Database!$S74-Database!$R74-X63)*'Technical Paramenter'!$D$7</f>
        <v>153716837.50677288</v>
      </c>
      <c r="Z63" s="23">
        <f>+W63*'Technical Paramenter'!$D$6+'12 months Losses'!T63</f>
        <v>1306259466.710542</v>
      </c>
      <c r="AA63" s="3">
        <f t="shared" si="22"/>
        <v>1459976304.2173147</v>
      </c>
      <c r="AB63" s="3">
        <f>+W63*'Technical Paramenter'!$D$8+'12 months Losses'!V63</f>
        <v>476074785.94329077</v>
      </c>
      <c r="AC63" s="14">
        <f>Database!L74+Database!M74-Database!S74-X63-Database!R74-AA63-Database!Q74-Database!O74-AB63-Database!N74-Database!P74</f>
        <v>12498.135681152344</v>
      </c>
      <c r="AD63" s="3">
        <f>(X63+(AC63*'Technical Paramenter'!$D$5))</f>
        <v>1013026786.8773828</v>
      </c>
      <c r="AE63" s="23">
        <f>(Database!$L74+Database!M74-Database!$S74-Database!$R74-AD63)*'Technical Paramenter'!$D$7</f>
        <v>153716798.20013615</v>
      </c>
      <c r="AF63" s="23">
        <f>+AC63*'Technical Paramenter'!$D$6+'12 months Losses'!Z63</f>
        <v>1306265388.3272276</v>
      </c>
      <c r="AG63" s="3">
        <f t="shared" si="23"/>
        <v>1459982186.5273638</v>
      </c>
      <c r="AH63" s="3">
        <f>+AC63*'Technical Paramenter'!$D$8+'12 months Losses'!AB63</f>
        <v>476077431.79861444</v>
      </c>
      <c r="AI63" s="14">
        <f>Database!$L74+Database!M74-Database!$S74-'12 months Losses'!AD63-Database!$R74-Database!$O74-Database!$Q74-'12 months Losses'!AG63-'12 months Losses'!AH63-Database!$N74-Database!$P74</f>
        <v>39.306636810302734</v>
      </c>
      <c r="AJ63" s="27">
        <f>(AD63+(AI63*'Technical Paramenter'!$E$5))</f>
        <v>1013026798.0404676</v>
      </c>
      <c r="AK63" s="27">
        <f>+AI63*'Technical Paramenter'!$D$6+'12 months Losses'!AE63</f>
        <v>153716816.82362068</v>
      </c>
      <c r="AL63" s="27">
        <f>+AI63*'Technical Paramenter'!$E$6+'12 months Losses'!AF63</f>
        <v>1306265405.1897748</v>
      </c>
      <c r="AM63" s="27">
        <f t="shared" si="24"/>
        <v>1459982222.0133953</v>
      </c>
      <c r="AN63" s="29">
        <f>Database!$L74-Database!$S74-'12 months Losses'!AJ63-Database!$R74-Database!$O74-Database!$Q74-'12 months Losses'!AM63-((Database!N74+Database!P74))</f>
        <v>471510057.17613792</v>
      </c>
      <c r="AO63" s="29">
        <f>Database!$L74-Database!$S74-'12 months Losses'!AJ63-Database!$R74-Database!$O74-Database!$Q74-'12 months Losses'!AM63-'12 months Losses'!AN63-Database!$N74-Database!$P74</f>
        <v>0</v>
      </c>
    </row>
    <row r="64" spans="2:41" x14ac:dyDescent="0.25">
      <c r="B64" s="17">
        <v>41791</v>
      </c>
      <c r="C64" s="36">
        <f>(Database!L75-Database!S75)*'Technical Paramenter'!$C$5</f>
        <v>615065485.1326499</v>
      </c>
      <c r="D64" s="37">
        <f>(Database!L75+Database!M75-Database!R75-Database!S75-'12 months Losses'!C64)*'Technical Paramenter'!$C$7</f>
        <v>157898444.74870348</v>
      </c>
      <c r="E64" s="37">
        <f>((Database!L75+Database!M75-Database!R75-Database!S75-'12 months Losses'!C64)-(Database!L75+Database!M75-Database!R75-Database!S75-'12 months Losses'!C64)*'Technical Paramenter'!$C$7)*'Technical Paramenter'!$C$6</f>
        <v>706563960.56149828</v>
      </c>
      <c r="F64" s="38">
        <f t="shared" si="17"/>
        <v>864462405.31020176</v>
      </c>
      <c r="G64" s="39">
        <f>(Database!L75-Database!O75-Database!Q75-Database!R75-Database!S75+Database!M75-C64-F64)*'Technical Paramenter'!$C$8</f>
        <v>208062089.82011113</v>
      </c>
      <c r="H64" s="39">
        <f t="shared" si="1"/>
        <v>1687589980.2629626</v>
      </c>
      <c r="I64" s="51">
        <f>+H64/(Database!L75+Database!M75)*100</f>
        <v>8.2288454468979833</v>
      </c>
      <c r="J64" s="36">
        <f t="shared" si="2"/>
        <v>410797299.81276917</v>
      </c>
      <c r="K64" s="39">
        <f t="shared" si="18"/>
        <v>614765689.12475789</v>
      </c>
      <c r="L64" s="39">
        <f t="shared" si="19"/>
        <v>271878377.05650628</v>
      </c>
      <c r="M64" s="39">
        <f t="shared" si="20"/>
        <v>1297441365.9940333</v>
      </c>
      <c r="N64" s="52">
        <f>+M64/(Database!L75+Database!M75)*100</f>
        <v>6.3264445760180923</v>
      </c>
      <c r="O64" s="56">
        <f t="shared" si="4"/>
        <v>2985031346.2569962</v>
      </c>
      <c r="P64" s="54">
        <f>+O64/Database!L75*100</f>
        <v>14.558585615092436</v>
      </c>
      <c r="Q64" s="21">
        <f>Database!L75+Database!M75-Database!N75-Database!O75-Database!P75-Database!Q75-Database!R75-Database!S75-'12 months Losses'!H64</f>
        <v>1302083763.3590357</v>
      </c>
      <c r="R64" s="3">
        <f>($C64+(Q64*'Technical Paramenter'!$D$5))</f>
        <v>1024570828.7090666</v>
      </c>
      <c r="S64" s="23">
        <f>(Database!$L75+Database!M75-Database!$S75-Database!$R75-R64)*'Technical Paramenter'!$D$7</f>
        <v>153803391.31293932</v>
      </c>
      <c r="T64" s="23">
        <f>+Q64*'Technical Paramenter'!$D$6+'12 months Losses'!E64</f>
        <v>1323491247.6410093</v>
      </c>
      <c r="U64" s="3">
        <f t="shared" si="21"/>
        <v>1477294638.9539487</v>
      </c>
      <c r="V64" s="3">
        <f>+Q64*'Technical Paramenter'!$D$8+'12 months Losses'!G64</f>
        <v>483713222.52321899</v>
      </c>
      <c r="W64" s="14">
        <f>Database!L75+Database!M75-Database!R75-Database!O75-Database!Q75-Database!S75-'12 months Losses'!R64-'12 months Losses'!U64-'12 months Losses'!V64-Database!N75-Database!P75</f>
        <v>4095053.4357643127</v>
      </c>
      <c r="X64" s="3">
        <f>(R64+(W64*'Technical Paramenter'!$D$5))</f>
        <v>1025858723.0146145</v>
      </c>
      <c r="Y64" s="23">
        <f>(Database!$L75+Database!M75-Database!$S75-Database!$R75-X64)*'Technical Paramenter'!$D$7</f>
        <v>153790512.36988384</v>
      </c>
      <c r="Z64" s="23">
        <f>+W64*'Technical Paramenter'!$D$6+'12 months Losses'!T64</f>
        <v>1325431483.9588745</v>
      </c>
      <c r="AA64" s="3">
        <f t="shared" si="22"/>
        <v>1479221996.3287582</v>
      </c>
      <c r="AB64" s="3">
        <f>+W64*'Technical Paramenter'!$D$8+'12 months Losses'!V64</f>
        <v>484580145.33557028</v>
      </c>
      <c r="AC64" s="14">
        <f>Database!L75+Database!M75-Database!S75-X64-Database!R75-AA64-Database!Q75-Database!O75-AB64-Database!N75-Database!P75</f>
        <v>12878.943056106567</v>
      </c>
      <c r="AD64" s="3">
        <f>(X64+(AC64*'Technical Paramenter'!$D$5))</f>
        <v>1025862773.4422057</v>
      </c>
      <c r="AE64" s="23">
        <f>(Database!$L75+Database!M75-Database!$S75-Database!$R75-AD64)*'Technical Paramenter'!$D$7</f>
        <v>153790471.86560795</v>
      </c>
      <c r="AF64" s="23">
        <f>+AC64*'Technical Paramenter'!$D$6+'12 months Losses'!Z64</f>
        <v>1325437586.0020945</v>
      </c>
      <c r="AG64" s="3">
        <f t="shared" si="23"/>
        <v>1479228057.8677025</v>
      </c>
      <c r="AH64" s="3">
        <f>+AC64*'Technical Paramenter'!$D$8+'12 months Losses'!AB64</f>
        <v>484582871.80781525</v>
      </c>
      <c r="AI64" s="14">
        <f>Database!$L75+Database!M75-Database!$S75-'12 months Losses'!AD64-Database!$R75-Database!$O75-Database!$Q75-'12 months Losses'!AG64-'12 months Losses'!AH64-Database!$N75-Database!$P75</f>
        <v>40.5042724609375</v>
      </c>
      <c r="AJ64" s="27">
        <f>(AD64+(AI64*'Technical Paramenter'!$E$5))</f>
        <v>1025862784.9454191</v>
      </c>
      <c r="AK64" s="27">
        <f>+AI64*'Technical Paramenter'!$D$6+'12 months Losses'!AE64</f>
        <v>153790491.05653223</v>
      </c>
      <c r="AL64" s="27">
        <f>+AI64*'Technical Paramenter'!$E$6+'12 months Losses'!AF64</f>
        <v>1325437603.3784275</v>
      </c>
      <c r="AM64" s="27">
        <f t="shared" si="24"/>
        <v>1479228094.4349597</v>
      </c>
      <c r="AN64" s="29">
        <f>Database!$L75-Database!$S75-'12 months Losses'!AJ64-Database!$R75-Database!$O75-Database!$Q75-'12 months Losses'!AM64-((Database!N75+Database!P75))</f>
        <v>479940466.87661743</v>
      </c>
      <c r="AO64" s="29">
        <f>Database!$L75-Database!$S75-'12 months Losses'!AJ64-Database!$R75-Database!$O75-Database!$Q75-'12 months Losses'!AM64-'12 months Losses'!AN64-Database!$N75-Database!$P75</f>
        <v>0</v>
      </c>
    </row>
    <row r="65" spans="2:41" x14ac:dyDescent="0.25">
      <c r="B65" s="17">
        <v>41821</v>
      </c>
      <c r="C65" s="36">
        <f>(Database!L76-Database!S76)*'Technical Paramenter'!$C$5</f>
        <v>615195259.51775992</v>
      </c>
      <c r="D65" s="37">
        <f>(Database!L76+Database!M76-Database!R76-Database!S76-'12 months Losses'!C65)*'Technical Paramenter'!$C$7</f>
        <v>158000421.09307238</v>
      </c>
      <c r="E65" s="37">
        <f>((Database!L76+Database!M76-Database!R76-Database!S76-'12 months Losses'!C65)-(Database!L76+Database!M76-Database!R76-Database!S76-'12 months Losses'!C65)*'Technical Paramenter'!$C$7)*'Technical Paramenter'!$C$6</f>
        <v>707020284.30728018</v>
      </c>
      <c r="F65" s="38">
        <f t="shared" si="17"/>
        <v>865020705.4003526</v>
      </c>
      <c r="G65" s="39">
        <f>(Database!L76-Database!O76-Database!Q76-Database!R76-Database!S76+Database!M76-C65-F65)*'Technical Paramenter'!$C$8</f>
        <v>208719958.25591531</v>
      </c>
      <c r="H65" s="39">
        <f t="shared" si="1"/>
        <v>1688935923.1740279</v>
      </c>
      <c r="I65" s="51">
        <f>+H65/(Database!L76+Database!M76)*100</f>
        <v>8.2337573420629493</v>
      </c>
      <c r="J65" s="36">
        <f t="shared" si="2"/>
        <v>421298844.24298513</v>
      </c>
      <c r="K65" s="39">
        <f t="shared" si="18"/>
        <v>630481442.85891974</v>
      </c>
      <c r="L65" s="39">
        <f t="shared" si="19"/>
        <v>278998444.81806505</v>
      </c>
      <c r="M65" s="39">
        <f t="shared" si="20"/>
        <v>1330778731.91997</v>
      </c>
      <c r="N65" s="52">
        <f>+M65/(Database!L76+Database!M76)*100</f>
        <v>6.4876997429334891</v>
      </c>
      <c r="O65" s="56">
        <f t="shared" si="4"/>
        <v>3019714655.093998</v>
      </c>
      <c r="P65" s="54">
        <f>+O65/Database!L76*100</f>
        <v>14.724752910873425</v>
      </c>
      <c r="Q65" s="21">
        <f>Database!L76+Database!M76-Database!N76-Database!O76-Database!P76-Database!Q76-Database!R76-Database!S76-'12 months Losses'!H65</f>
        <v>1335369986.269969</v>
      </c>
      <c r="R65" s="3">
        <f>($C65+(Q65*'Technical Paramenter'!$D$5))</f>
        <v>1035169120.1996652</v>
      </c>
      <c r="S65" s="23">
        <f>(Database!$L76+Database!M76-Database!$S76-Database!$R76-R65)*'Technical Paramenter'!$D$7</f>
        <v>153800682.48625332</v>
      </c>
      <c r="T65" s="23">
        <f>+Q65*'Technical Paramenter'!$D$6+'12 months Losses'!E65</f>
        <v>1339718583.8019915</v>
      </c>
      <c r="U65" s="3">
        <f t="shared" si="21"/>
        <v>1493519266.2882447</v>
      </c>
      <c r="V65" s="3">
        <f>+Q65*'Technical Paramenter'!$D$8+'12 months Losses'!G65</f>
        <v>491417784.34926772</v>
      </c>
      <c r="W65" s="14">
        <f>Database!L76+Database!M76-Database!R76-Database!O76-Database!Q76-Database!S76-'12 months Losses'!R65-'12 months Losses'!U65-'12 months Losses'!V65-Database!N76-Database!P76</f>
        <v>4199738.6068191528</v>
      </c>
      <c r="X65" s="3">
        <f>(R65+(W65*'Technical Paramenter'!$D$5))</f>
        <v>1036489937.9915098</v>
      </c>
      <c r="Y65" s="23">
        <f>(Database!$L76+Database!M76-Database!$S76-Database!$R76-X65)*'Technical Paramenter'!$D$7</f>
        <v>153787474.30833486</v>
      </c>
      <c r="Z65" s="23">
        <f>+W65*'Technical Paramenter'!$D$6+'12 months Losses'!T65</f>
        <v>1341708419.9539025</v>
      </c>
      <c r="AA65" s="3">
        <f t="shared" si="22"/>
        <v>1495495894.2622373</v>
      </c>
      <c r="AB65" s="3">
        <f>+W65*'Technical Paramenter'!$D$8+'12 months Losses'!V65</f>
        <v>492306869.01233131</v>
      </c>
      <c r="AC65" s="14">
        <f>Database!L76+Database!M76-Database!S76-X65-Database!R76-AA65-Database!Q76-Database!O76-AB65-Database!N76-Database!P76</f>
        <v>13208.177919387817</v>
      </c>
      <c r="AD65" s="3">
        <f>(X65+(AC65*'Technical Paramenter'!$D$5))</f>
        <v>1036494091.9634655</v>
      </c>
      <c r="AE65" s="23">
        <f>(Database!$L76+Database!M76-Database!$S76-Database!$R76-AD65)*'Technical Paramenter'!$D$7</f>
        <v>153787432.76861534</v>
      </c>
      <c r="AF65" s="23">
        <f>+AC65*'Technical Paramenter'!$D$6+'12 months Losses'!Z65</f>
        <v>1341714677.9886007</v>
      </c>
      <c r="AG65" s="3">
        <f t="shared" si="23"/>
        <v>1495502110.757216</v>
      </c>
      <c r="AH65" s="3">
        <f>+AC65*'Technical Paramenter'!$D$8+'12 months Losses'!AB65</f>
        <v>492309665.18359685</v>
      </c>
      <c r="AI65" s="14">
        <f>Database!$L76+Database!M76-Database!$S76-'12 months Losses'!AD65-Database!$R76-Database!$O76-Database!$Q76-'12 months Losses'!AG65-'12 months Losses'!AH65-Database!$N76-Database!$P76</f>
        <v>41.539716720581055</v>
      </c>
      <c r="AJ65" s="27">
        <f>(AD65+(AI65*'Technical Paramenter'!$E$5))</f>
        <v>1036494103.760745</v>
      </c>
      <c r="AK65" s="27">
        <f>+AI65*'Technical Paramenter'!$D$6+'12 months Losses'!AE65</f>
        <v>153787452.45013312</v>
      </c>
      <c r="AL65" s="27">
        <f>+AI65*'Technical Paramenter'!$E$6+'12 months Losses'!AF65</f>
        <v>1341714695.8091393</v>
      </c>
      <c r="AM65" s="27">
        <f t="shared" si="24"/>
        <v>1495502148.2592723</v>
      </c>
      <c r="AN65" s="29">
        <f>Database!$L76-Database!$S76-'12 months Losses'!AJ65-Database!$R76-Database!$O76-Database!$Q76-'12 months Losses'!AM65-((Database!N76+Database!P76))</f>
        <v>487718403.07398033</v>
      </c>
      <c r="AO65" s="29">
        <f>Database!$L76-Database!$S76-'12 months Losses'!AJ65-Database!$R76-Database!$O76-Database!$Q76-'12 months Losses'!AM65-'12 months Losses'!AN65-Database!$N76-Database!$P76</f>
        <v>0</v>
      </c>
    </row>
    <row r="66" spans="2:41" x14ac:dyDescent="0.25">
      <c r="B66" s="17">
        <v>41852</v>
      </c>
      <c r="C66" s="36">
        <f>(Database!L77-Database!S77)*'Technical Paramenter'!$C$5</f>
        <v>613371632.84576988</v>
      </c>
      <c r="D66" s="37">
        <f>(Database!L77+Database!M77-Database!R77-Database!S77-'12 months Losses'!C66)*'Technical Paramenter'!$C$7</f>
        <v>157529309.65086225</v>
      </c>
      <c r="E66" s="37">
        <f>((Database!L77+Database!M77-Database!R77-Database!S77-'12 months Losses'!C66)-(Database!L77+Database!M77-Database!R77-Database!S77-'12 months Losses'!C66)*'Technical Paramenter'!$C$7)*'Technical Paramenter'!$C$6</f>
        <v>704912154.82567835</v>
      </c>
      <c r="F66" s="38">
        <f t="shared" si="17"/>
        <v>862441464.47654057</v>
      </c>
      <c r="G66" s="39">
        <f>(Database!L77-Database!O77-Database!Q77-Database!R77-Database!S77+Database!M77-C66-F66)*'Technical Paramenter'!$C$8</f>
        <v>207826176.07605788</v>
      </c>
      <c r="H66" s="39">
        <f t="shared" si="1"/>
        <v>1683639273.3983684</v>
      </c>
      <c r="I66" s="51">
        <f>+H66/(Database!L77+Database!M77)*100</f>
        <v>8.232538997200189</v>
      </c>
      <c r="J66" s="36">
        <f t="shared" si="2"/>
        <v>406138220.86099768</v>
      </c>
      <c r="K66" s="39">
        <f t="shared" si="18"/>
        <v>607793292.07205987</v>
      </c>
      <c r="L66" s="39">
        <f t="shared" si="19"/>
        <v>268740802.479568</v>
      </c>
      <c r="M66" s="39">
        <f t="shared" si="20"/>
        <v>1282672315.4126256</v>
      </c>
      <c r="N66" s="52">
        <f>+M66/(Database!L77+Database!M77)*100</f>
        <v>6.2719194212838767</v>
      </c>
      <c r="O66" s="56">
        <f t="shared" si="4"/>
        <v>2966311588.8109941</v>
      </c>
      <c r="P66" s="54">
        <f>+O66/Database!L77*100</f>
        <v>14.507752680484279</v>
      </c>
      <c r="Q66" s="21">
        <f>Database!L77+Database!M77-Database!N77-Database!O77-Database!P77-Database!Q77-Database!R77-Database!S77-'12 months Losses'!H66</f>
        <v>1287316112.6026278</v>
      </c>
      <c r="R66" s="3">
        <f>($C66+(Q66*'Technical Paramenter'!$D$5))</f>
        <v>1018232550.2592963</v>
      </c>
      <c r="S66" s="23">
        <f>(Database!$L77+Database!M77-Database!$S77-Database!$R77-R66)*'Technical Paramenter'!$D$7</f>
        <v>153480700.47672698</v>
      </c>
      <c r="T66" s="23">
        <f>+Q66*'Technical Paramenter'!$D$6+'12 months Losses'!E66</f>
        <v>1314842528.9768033</v>
      </c>
      <c r="U66" s="3">
        <f t="shared" si="21"/>
        <v>1468323229.4535303</v>
      </c>
      <c r="V66" s="3">
        <f>+Q66*'Technical Paramenter'!$D$8+'12 months Losses'!G66</f>
        <v>480350997.11403418</v>
      </c>
      <c r="W66" s="14">
        <f>Database!L77+Database!M77-Database!R77-Database!O77-Database!Q77-Database!S77-'12 months Losses'!R66-'12 months Losses'!U66-'12 months Losses'!V66-Database!N77-Database!P77</f>
        <v>4048609.1741333008</v>
      </c>
      <c r="X66" s="3">
        <f>(R66+(W66*'Technical Paramenter'!$D$5))</f>
        <v>1019505837.8445612</v>
      </c>
      <c r="Y66" s="23">
        <f>(Database!$L77+Database!M77-Database!$S77-Database!$R77-X66)*'Technical Paramenter'!$D$7</f>
        <v>153467967.60087436</v>
      </c>
      <c r="Z66" s="23">
        <f>+W66*'Technical Paramenter'!$D$6+'12 months Losses'!T66</f>
        <v>1316760760.0035076</v>
      </c>
      <c r="AA66" s="3">
        <f t="shared" si="22"/>
        <v>1470228727.604382</v>
      </c>
      <c r="AB66" s="3">
        <f>+W66*'Technical Paramenter'!$D$8+'12 months Losses'!V66</f>
        <v>481208087.67619818</v>
      </c>
      <c r="AC66" s="14">
        <f>Database!L77+Database!M77-Database!S77-X66-Database!R77-AA66-Database!Q77-Database!O77-AB66-Database!N77-Database!P77</f>
        <v>12732.87585067749</v>
      </c>
      <c r="AD66" s="3">
        <f>(X66+(AC66*'Technical Paramenter'!$D$5))</f>
        <v>1019509842.3340162</v>
      </c>
      <c r="AE66" s="23">
        <f>(Database!$L77+Database!M77-Database!$S77-Database!$R77-AD66)*'Technical Paramenter'!$D$7</f>
        <v>153467927.55597979</v>
      </c>
      <c r="AF66" s="23">
        <f>+AC66*'Technical Paramenter'!$D$6+'12 months Losses'!Z66</f>
        <v>1316766792.8400857</v>
      </c>
      <c r="AG66" s="3">
        <f t="shared" si="23"/>
        <v>1470234720.3960655</v>
      </c>
      <c r="AH66" s="3">
        <f>+AC66*'Technical Paramenter'!$D$8+'12 months Losses'!AB66</f>
        <v>481210783.22601575</v>
      </c>
      <c r="AI66" s="14">
        <f>Database!$L77+Database!M77-Database!$S77-'12 months Losses'!AD66-Database!$R77-Database!$O77-Database!$Q77-'12 months Losses'!AG66-'12 months Losses'!AH66-Database!$N77-Database!$P77</f>
        <v>40.044898986816406</v>
      </c>
      <c r="AJ66" s="27">
        <f>(AD66+(AI66*'Technical Paramenter'!$E$5))</f>
        <v>1019509853.7067676</v>
      </c>
      <c r="AK66" s="27">
        <f>+AI66*'Technical Paramenter'!$D$6+'12 months Losses'!AE66</f>
        <v>153467946.52925292</v>
      </c>
      <c r="AL66" s="27">
        <f>+AI66*'Technical Paramenter'!$E$6+'12 months Losses'!AF66</f>
        <v>1316766810.0193474</v>
      </c>
      <c r="AM66" s="27">
        <f t="shared" si="24"/>
        <v>1470234756.5486004</v>
      </c>
      <c r="AN66" s="29">
        <f>Database!$L77-Database!$S77-'12 months Losses'!AJ66-Database!$R77-Database!$O77-Database!$Q77-'12 months Losses'!AM66-((Database!N77+Database!P77))</f>
        <v>476566978.55562592</v>
      </c>
      <c r="AO66" s="29">
        <f>Database!$L77-Database!$S77-'12 months Losses'!AJ66-Database!$R77-Database!$O77-Database!$Q77-'12 months Losses'!AM66-'12 months Losses'!AN66-Database!$N77-Database!$P77</f>
        <v>0</v>
      </c>
    </row>
    <row r="67" spans="2:41" x14ac:dyDescent="0.25">
      <c r="B67" s="17">
        <v>41883</v>
      </c>
      <c r="C67" s="36">
        <f>(Database!L78-Database!S78)*'Technical Paramenter'!$C$5</f>
        <v>610798530.51419997</v>
      </c>
      <c r="D67" s="37">
        <f>(Database!L78+Database!M78-Database!R78-Database!S78-'12 months Losses'!C67)*'Technical Paramenter'!$C$7</f>
        <v>156571364.20468798</v>
      </c>
      <c r="E67" s="37">
        <f>((Database!L78+Database!M78-Database!R78-Database!S78-'12 months Losses'!C67)-(Database!L78+Database!M78-Database!R78-Database!S78-'12 months Losses'!C67)*'Technical Paramenter'!$C$7)*'Technical Paramenter'!$C$6</f>
        <v>700625540.54313779</v>
      </c>
      <c r="F67" s="38">
        <f t="shared" si="17"/>
        <v>857196904.74782574</v>
      </c>
      <c r="G67" s="39">
        <f>(Database!L78-Database!O78-Database!Q78-Database!R78-Database!S78+Database!M78-C67-F67)*'Technical Paramenter'!$C$8</f>
        <v>205930976.69618782</v>
      </c>
      <c r="H67" s="39">
        <f t="shared" si="1"/>
        <v>1673926411.9582136</v>
      </c>
      <c r="I67" s="51">
        <f>+H67/(Database!L78+Database!M78)*100</f>
        <v>8.219517209884982</v>
      </c>
      <c r="J67" s="36">
        <f t="shared" si="2"/>
        <v>391876010.60203838</v>
      </c>
      <c r="K67" s="39">
        <f t="shared" si="18"/>
        <v>586449632.9918071</v>
      </c>
      <c r="L67" s="39">
        <f t="shared" si="19"/>
        <v>259150271.75993934</v>
      </c>
      <c r="M67" s="39">
        <f t="shared" si="20"/>
        <v>1237475915.3537848</v>
      </c>
      <c r="N67" s="52">
        <f>+M67/(Database!L78+Database!M78)*100</f>
        <v>6.0764048589027926</v>
      </c>
      <c r="O67" s="56">
        <f t="shared" si="4"/>
        <v>2911402327.3119984</v>
      </c>
      <c r="P67" s="54">
        <f>+O67/Database!L78*100</f>
        <v>14.299175750069743</v>
      </c>
      <c r="Q67" s="21">
        <f>Database!L78+Database!M78-Database!N78-Database!O78-Database!P78-Database!Q78-Database!R78-Database!S78-'12 months Losses'!H67</f>
        <v>1242109894.3137825</v>
      </c>
      <c r="R67" s="3">
        <f>($C67+(Q67*'Technical Paramenter'!$D$5))</f>
        <v>1001442092.2758846</v>
      </c>
      <c r="S67" s="23">
        <f>(Database!$L78+Database!M78-Database!$S78-Database!$R78-R67)*'Technical Paramenter'!$D$7</f>
        <v>152664928.58707115</v>
      </c>
      <c r="T67" s="23">
        <f>+Q67*'Technical Paramenter'!$D$6+'12 months Losses'!E67</f>
        <v>1289137208.469008</v>
      </c>
      <c r="U67" s="3">
        <f t="shared" si="21"/>
        <v>1441802137.0560791</v>
      </c>
      <c r="V67" s="3">
        <f>+Q67*'Technical Paramenter'!$D$8+'12 months Losses'!G67</f>
        <v>468885641.32241559</v>
      </c>
      <c r="W67" s="14">
        <f>Database!L78+Database!M78-Database!R78-Database!O78-Database!Q78-Database!S78-'12 months Losses'!R67-'12 months Losses'!U67-'12 months Losses'!V67-Database!N78-Database!P78</f>
        <v>3906435.6176166534</v>
      </c>
      <c r="X67" s="3">
        <f>(R67+(W67*'Technical Paramenter'!$D$5))</f>
        <v>1002670666.2776251</v>
      </c>
      <c r="Y67" s="23">
        <f>(Database!$L78+Database!M78-Database!$S78-Database!$R78-X67)*'Technical Paramenter'!$D$7</f>
        <v>152652642.84705374</v>
      </c>
      <c r="Z67" s="23">
        <f>+W67*'Technical Paramenter'!$D$6+'12 months Losses'!T67</f>
        <v>1290988077.6646347</v>
      </c>
      <c r="AA67" s="3">
        <f t="shared" si="22"/>
        <v>1443640720.5116885</v>
      </c>
      <c r="AB67" s="3">
        <f>+W67*'Technical Paramenter'!$D$8+'12 months Losses'!V67</f>
        <v>469712633.74266505</v>
      </c>
      <c r="AC67" s="14">
        <f>Database!L78+Database!M78-Database!S78-X67-Database!R78-AA67-Database!Q78-Database!O78-AB67-Database!N78-Database!P78</f>
        <v>12285.740018844604</v>
      </c>
      <c r="AD67" s="3">
        <f>(X67+(AC67*'Technical Paramenter'!$D$5))</f>
        <v>1002674530.142861</v>
      </c>
      <c r="AE67" s="23">
        <f>(Database!$L78+Database!M78-Database!$S78-Database!$R78-AD67)*'Technical Paramenter'!$D$7</f>
        <v>152652604.20840138</v>
      </c>
      <c r="AF67" s="23">
        <f>+AC67*'Technical Paramenter'!$D$6+'12 months Losses'!Z67</f>
        <v>1290993898.6482556</v>
      </c>
      <c r="AG67" s="3">
        <f t="shared" si="23"/>
        <v>1443646502.856657</v>
      </c>
      <c r="AH67" s="3">
        <f>+AC67*'Technical Paramenter'!$D$8+'12 months Losses'!AB67</f>
        <v>469715234.63382703</v>
      </c>
      <c r="AI67" s="14">
        <f>Database!$L78+Database!M78-Database!$S78-'12 months Losses'!AD67-Database!$R78-Database!$O78-Database!$Q78-'12 months Losses'!AG67-'12 months Losses'!AH67-Database!$N78-Database!$P78</f>
        <v>38.638652801513672</v>
      </c>
      <c r="AJ67" s="27">
        <f>(AD67+(AI67*'Technical Paramenter'!$E$5))</f>
        <v>1002674541.1162384</v>
      </c>
      <c r="AK67" s="27">
        <f>+AI67*'Technical Paramenter'!$D$6+'12 months Losses'!AE67</f>
        <v>152652622.51539508</v>
      </c>
      <c r="AL67" s="27">
        <f>+AI67*'Technical Paramenter'!$E$6+'12 months Losses'!AF67</f>
        <v>1290993915.2242377</v>
      </c>
      <c r="AM67" s="27">
        <f t="shared" si="24"/>
        <v>1443646537.7396328</v>
      </c>
      <c r="AN67" s="29">
        <f>Database!$L78-Database!$S78-'12 months Losses'!AJ67-Database!$R78-Database!$O78-Database!$Q78-'12 months Losses'!AM67-((Database!N78+Database!P78))</f>
        <v>465081248.45612717</v>
      </c>
      <c r="AO67" s="29">
        <f>Database!$L78-Database!$S78-'12 months Losses'!AJ67-Database!$R78-Database!$O78-Database!$Q78-'12 months Losses'!AM67-'12 months Losses'!AN67-Database!$N78-Database!$P78</f>
        <v>0</v>
      </c>
    </row>
    <row r="68" spans="2:41" x14ac:dyDescent="0.25">
      <c r="B68" s="17">
        <v>41913</v>
      </c>
      <c r="C68" s="36">
        <f>(Database!L79-Database!S79)*'Technical Paramenter'!$C$5</f>
        <v>610169852.74833012</v>
      </c>
      <c r="D68" s="37">
        <f>(Database!L79+Database!M79-Database!R79-Database!S79-'12 months Losses'!C68)*'Technical Paramenter'!$C$7</f>
        <v>156555841.01695675</v>
      </c>
      <c r="E68" s="37">
        <f>((Database!L79+Database!M79-Database!R79-Database!S79-'12 months Losses'!C68)-(Database!L79+Database!M79-Database!R79-Database!S79-'12 months Losses'!C68)*'Technical Paramenter'!$C$7)*'Technical Paramenter'!$C$6</f>
        <v>700556077.38267803</v>
      </c>
      <c r="F68" s="38">
        <f t="shared" si="17"/>
        <v>857111918.39963484</v>
      </c>
      <c r="G68" s="39">
        <f>(Database!L79-Database!O79-Database!Q79-Database!R79-Database!S79+Database!M79-C68-F68)*'Technical Paramenter'!$C$8</f>
        <v>205982598.99738216</v>
      </c>
      <c r="H68" s="39">
        <f t="shared" si="1"/>
        <v>1673264370.1453471</v>
      </c>
      <c r="I68" s="51">
        <f>+H68/(Database!L79+Database!M79)*100</f>
        <v>8.2247168660801542</v>
      </c>
      <c r="J68" s="36">
        <f t="shared" si="2"/>
        <v>404272181.60694718</v>
      </c>
      <c r="K68" s="39">
        <f t="shared" si="18"/>
        <v>605000730.12368894</v>
      </c>
      <c r="L68" s="39">
        <f t="shared" si="19"/>
        <v>267465958.13702106</v>
      </c>
      <c r="M68" s="39">
        <f t="shared" si="20"/>
        <v>1276738869.8676572</v>
      </c>
      <c r="N68" s="52">
        <f>+M68/(Database!L79+Database!M79)*100</f>
        <v>6.2756465170345361</v>
      </c>
      <c r="O68" s="56">
        <f t="shared" si="4"/>
        <v>2950003240.0130043</v>
      </c>
      <c r="P68" s="54">
        <f>+O68/Database!L79*100</f>
        <v>14.503687363200356</v>
      </c>
      <c r="Q68" s="21">
        <f>Database!L79+Database!M79-Database!N79-Database!O79-Database!P79-Database!Q79-Database!R79-Database!S79-'12 months Losses'!H68</f>
        <v>1281401420.8176546</v>
      </c>
      <c r="R68" s="3">
        <f>($C68+(Q68*'Technical Paramenter'!$D$5))</f>
        <v>1013170599.5954825</v>
      </c>
      <c r="S68" s="23">
        <f>(Database!$L79+Database!M79-Database!$S79-Database!$R79-R68)*'Technical Paramenter'!$D$7</f>
        <v>152525833.54848522</v>
      </c>
      <c r="T68" s="23">
        <f>+Q68*'Technical Paramenter'!$D$6+'12 months Losses'!E68</f>
        <v>1307684070.566083</v>
      </c>
      <c r="U68" s="3">
        <f t="shared" si="21"/>
        <v>1460209904.1145682</v>
      </c>
      <c r="V68" s="3">
        <f>+Q68*'Technical Paramenter'!$D$8+'12 months Losses'!G68</f>
        <v>477255279.78447962</v>
      </c>
      <c r="W68" s="14">
        <f>Database!L79+Database!M79-Database!R79-Database!O79-Database!Q79-Database!S79-'12 months Losses'!R68-'12 months Losses'!U68-'12 months Losses'!V68-Database!N79-Database!P79</f>
        <v>4030007.4684753418</v>
      </c>
      <c r="X68" s="3">
        <f>(R68+(W68*'Technical Paramenter'!$D$5))</f>
        <v>1014438036.9443179</v>
      </c>
      <c r="Y68" s="23">
        <f>(Database!$L79+Database!M79-Database!$S79-Database!$R79-X68)*'Technical Paramenter'!$D$7</f>
        <v>152513159.17499685</v>
      </c>
      <c r="Z68" s="23">
        <f>+W68*'Technical Paramenter'!$D$6+'12 months Losses'!T68</f>
        <v>1309593488.1046467</v>
      </c>
      <c r="AA68" s="3">
        <f t="shared" si="22"/>
        <v>1462106647.2796435</v>
      </c>
      <c r="AB68" s="3">
        <f>+W68*'Technical Paramenter'!$D$8+'12 months Losses'!V68</f>
        <v>478108432.36555582</v>
      </c>
      <c r="AC68" s="14">
        <f>Database!L79+Database!M79-Database!S79-X68-Database!R79-AA68-Database!Q79-Database!O79-AB68-Database!N79-Database!P79</f>
        <v>12674.373487472534</v>
      </c>
      <c r="AD68" s="3">
        <f>(X68+(AC68*'Technical Paramenter'!$D$5))</f>
        <v>1014442023.0347798</v>
      </c>
      <c r="AE68" s="23">
        <f>(Database!$L79+Database!M79-Database!$S79-Database!$R79-AD68)*'Technical Paramenter'!$D$7</f>
        <v>152513119.31409225</v>
      </c>
      <c r="AF68" s="23">
        <f>+AC68*'Technical Paramenter'!$D$6+'12 months Losses'!Z68</f>
        <v>1309599493.222805</v>
      </c>
      <c r="AG68" s="3">
        <f t="shared" si="23"/>
        <v>1462112612.5368972</v>
      </c>
      <c r="AH68" s="3">
        <f>+AC68*'Technical Paramenter'!$D$8+'12 months Losses'!AB68</f>
        <v>478111115.5304231</v>
      </c>
      <c r="AI68" s="14">
        <f>Database!$L79+Database!M79-Database!$S79-'12 months Losses'!AD68-Database!$R79-Database!$O79-Database!$Q79-'12 months Losses'!AG68-'12 months Losses'!AH68-Database!$N79-Database!$P79</f>
        <v>39.860906600952148</v>
      </c>
      <c r="AJ68" s="27">
        <f>(AD68+(AI68*'Technical Paramenter'!$E$5))</f>
        <v>1014442034.3552773</v>
      </c>
      <c r="AK68" s="27">
        <f>+AI68*'Technical Paramenter'!$D$6+'12 months Losses'!AE68</f>
        <v>152513138.2001898</v>
      </c>
      <c r="AL68" s="27">
        <f>+AI68*'Technical Paramenter'!$E$6+'12 months Losses'!AF68</f>
        <v>1309599510.3231339</v>
      </c>
      <c r="AM68" s="27">
        <f t="shared" si="24"/>
        <v>1462112648.5233238</v>
      </c>
      <c r="AN68" s="29">
        <f>Database!$L79-Database!$S79-'12 months Losses'!AJ68-Database!$R79-Database!$O79-Database!$Q79-'12 months Losses'!AM68-((Database!N79+Database!P79))</f>
        <v>473448557.13440323</v>
      </c>
      <c r="AO68" s="29">
        <f>Database!$L79-Database!$S79-'12 months Losses'!AJ68-Database!$R79-Database!$O79-Database!$Q79-'12 months Losses'!AM68-'12 months Losses'!AN68-Database!$N79-Database!$P79</f>
        <v>0</v>
      </c>
    </row>
    <row r="69" spans="2:41" x14ac:dyDescent="0.25">
      <c r="B69" s="17">
        <v>41944</v>
      </c>
      <c r="C69" s="36">
        <f>(Database!L80-Database!S80)*'Technical Paramenter'!$C$5</f>
        <v>608598407.26608002</v>
      </c>
      <c r="D69" s="37">
        <f>(Database!L80+Database!M80-Database!R80-Database!S80-'12 months Losses'!C69)*'Technical Paramenter'!$C$7</f>
        <v>155578658.77972922</v>
      </c>
      <c r="E69" s="37">
        <f>((Database!L80+Database!M80-Database!R80-Database!S80-'12 months Losses'!C69)-(Database!L80+Database!M80-Database!R80-Database!S80-'12 months Losses'!C69)*'Technical Paramenter'!$C$7)*'Technical Paramenter'!$C$6</f>
        <v>696183382.30753219</v>
      </c>
      <c r="F69" s="38">
        <f t="shared" si="17"/>
        <v>851762041.08726144</v>
      </c>
      <c r="G69" s="39">
        <f>(Database!L80-Database!O80-Database!Q80-Database!R80-Database!S80+Database!M80-C69-F69)*'Technical Paramenter'!$C$8</f>
        <v>205406604.0360049</v>
      </c>
      <c r="H69" s="39">
        <f t="shared" si="1"/>
        <v>1665767052.3893466</v>
      </c>
      <c r="I69" s="51">
        <f>+H69/(Database!L80+Database!M80)*100</f>
        <v>8.2089631982276838</v>
      </c>
      <c r="J69" s="36">
        <f t="shared" si="2"/>
        <v>399090053.01539969</v>
      </c>
      <c r="K69" s="39">
        <f t="shared" si="18"/>
        <v>597245579.69750881</v>
      </c>
      <c r="L69" s="39">
        <f t="shared" si="19"/>
        <v>263899209.10774815</v>
      </c>
      <c r="M69" s="39">
        <f t="shared" si="20"/>
        <v>1260234841.8206568</v>
      </c>
      <c r="N69" s="52">
        <f>+M69/(Database!L80+Database!M80)*100</f>
        <v>6.2104850872101576</v>
      </c>
      <c r="O69" s="56">
        <f t="shared" si="4"/>
        <v>2926001894.2100034</v>
      </c>
      <c r="P69" s="54">
        <f>+O69/Database!L80*100</f>
        <v>14.422818038950137</v>
      </c>
      <c r="Q69" s="21">
        <f>Database!L80+Database!M80-Database!N80-Database!O80-Database!P80-Database!Q80-Database!R80-Database!S80-'12 months Losses'!H69</f>
        <v>1264975885.6406527</v>
      </c>
      <c r="R69" s="3">
        <f>($C69+(Q69*'Technical Paramenter'!$D$5))</f>
        <v>1006433323.3000653</v>
      </c>
      <c r="S69" s="23">
        <f>(Database!$L80+Database!M80-Database!$S80-Database!$R80-R69)*'Technical Paramenter'!$D$7</f>
        <v>151600309.61938936</v>
      </c>
      <c r="T69" s="23">
        <f>+Q69*'Technical Paramenter'!$D$6+'12 months Losses'!E69</f>
        <v>1295528956.9240735</v>
      </c>
      <c r="U69" s="3">
        <f t="shared" si="21"/>
        <v>1447129266.5434628</v>
      </c>
      <c r="V69" s="3">
        <f>+Q69*'Technical Paramenter'!$D$8+'12 months Losses'!G69</f>
        <v>473201999.02613103</v>
      </c>
      <c r="W69" s="14">
        <f>Database!L80+Database!M80-Database!R80-Database!O80-Database!Q80-Database!S80-'12 months Losses'!R69-'12 months Losses'!U69-'12 months Losses'!V69-Database!N80-Database!P80</f>
        <v>3978349.1603431702</v>
      </c>
      <c r="X69" s="3">
        <f>(R69+(W69*'Technical Paramenter'!$D$5))</f>
        <v>1007684514.1109931</v>
      </c>
      <c r="Y69" s="23">
        <f>(Database!$L80+Database!M80-Database!$S80-Database!$R80-X69)*'Technical Paramenter'!$D$7</f>
        <v>151587797.71128011</v>
      </c>
      <c r="Z69" s="23">
        <f>+W69*'Technical Paramenter'!$D$6+'12 months Losses'!T69</f>
        <v>1297413898.7562439</v>
      </c>
      <c r="AA69" s="3">
        <f t="shared" si="22"/>
        <v>1449001696.4675241</v>
      </c>
      <c r="AB69" s="3">
        <f>+W69*'Technical Paramenter'!$D$8+'12 months Losses'!V69</f>
        <v>474044215.54337567</v>
      </c>
      <c r="AC69" s="14">
        <f>Database!L80+Database!M80-Database!S80-X69-Database!R80-AA69-Database!Q80-Database!O80-AB69-Database!N80-Database!P80</f>
        <v>12511.908111572266</v>
      </c>
      <c r="AD69" s="3">
        <f>(X69+(AC69*'Technical Paramenter'!$D$5))</f>
        <v>1007688449.1060942</v>
      </c>
      <c r="AE69" s="23">
        <f>(Database!$L80+Database!M80-Database!$S80-Database!$R80-AD69)*'Technical Paramenter'!$D$7</f>
        <v>151587758.36132908</v>
      </c>
      <c r="AF69" s="23">
        <f>+AC69*'Technical Paramenter'!$D$6+'12 months Losses'!Z69</f>
        <v>1297419826.8983073</v>
      </c>
      <c r="AG69" s="3">
        <f t="shared" si="23"/>
        <v>1449007585.2596364</v>
      </c>
      <c r="AH69" s="3">
        <f>+AC69*'Technical Paramenter'!$D$8+'12 months Losses'!AB69</f>
        <v>474046864.31432289</v>
      </c>
      <c r="AI69" s="14">
        <f>Database!$L80+Database!M80-Database!$S80-'12 months Losses'!AD69-Database!$R80-Database!$O80-Database!$Q80-'12 months Losses'!AG69-'12 months Losses'!AH69-Database!$N80-Database!$P80</f>
        <v>39.349948883056641</v>
      </c>
      <c r="AJ69" s="27">
        <f>(AD69+(AI69*'Technical Paramenter'!$E$5))</f>
        <v>1007688460.2814797</v>
      </c>
      <c r="AK69" s="27">
        <f>+AI69*'Technical Paramenter'!$D$6+'12 months Losses'!AE69</f>
        <v>151587777.00533485</v>
      </c>
      <c r="AL69" s="27">
        <f>+AI69*'Technical Paramenter'!$E$6+'12 months Losses'!AF69</f>
        <v>1297419843.7794354</v>
      </c>
      <c r="AM69" s="27">
        <f t="shared" si="24"/>
        <v>1449007620.7847703</v>
      </c>
      <c r="AN69" s="29">
        <f>Database!$L80-Database!$S80-'12 months Losses'!AJ69-Database!$R80-Database!$O80-Database!$Q80-'12 months Losses'!AM69-((Database!N80+Database!P80))</f>
        <v>469305813.14375305</v>
      </c>
      <c r="AO69" s="29">
        <f>Database!$L80-Database!$S80-'12 months Losses'!AJ69-Database!$R80-Database!$O80-Database!$Q80-'12 months Losses'!AM69-'12 months Losses'!AN69-Database!$N80-Database!$P80</f>
        <v>0</v>
      </c>
    </row>
    <row r="70" spans="2:41" x14ac:dyDescent="0.25">
      <c r="B70" s="17">
        <v>41974</v>
      </c>
      <c r="C70" s="36">
        <f>(Database!L81-Database!S81)*'Technical Paramenter'!$C$5</f>
        <v>608001128.85642004</v>
      </c>
      <c r="D70" s="37">
        <f>(Database!L81+Database!M81-Database!R81-Database!S81-'12 months Losses'!C70)*'Technical Paramenter'!$C$7</f>
        <v>155363978.42745581</v>
      </c>
      <c r="E70" s="37">
        <f>((Database!L81+Database!M81-Database!R81-Database!S81-'12 months Losses'!C70)-(Database!L81+Database!M81-Database!R81-Database!S81-'12 months Losses'!C70)*'Technical Paramenter'!$C$7)*'Technical Paramenter'!$C$6</f>
        <v>695222730.66717923</v>
      </c>
      <c r="F70" s="38">
        <f t="shared" si="17"/>
        <v>850586709.09463501</v>
      </c>
      <c r="G70" s="39">
        <f>(Database!L81-Database!O81-Database!Q81-Database!R81-Database!S81+Database!M81-C70-F70)*'Technical Paramenter'!$C$8</f>
        <v>205617186.50707164</v>
      </c>
      <c r="H70" s="39">
        <f t="shared" ref="H70:H133" si="25">+C70+F70+G70</f>
        <v>1664205024.4581268</v>
      </c>
      <c r="I70" s="51">
        <f>+H70/(Database!L81+Database!M81)*100</f>
        <v>8.2092970517155486</v>
      </c>
      <c r="J70" s="36">
        <f t="shared" ref="J70:J133" si="26">+AJ70-C70</f>
        <v>408957873.97792935</v>
      </c>
      <c r="K70" s="39">
        <f t="shared" si="18"/>
        <v>612012954.64606714</v>
      </c>
      <c r="L70" s="39">
        <f t="shared" si="19"/>
        <v>270486669.67587554</v>
      </c>
      <c r="M70" s="39">
        <f t="shared" si="20"/>
        <v>1291457498.2998719</v>
      </c>
      <c r="N70" s="52">
        <f>+M70/(Database!L81+Database!M81)*100</f>
        <v>6.3705841993002794</v>
      </c>
      <c r="O70" s="56">
        <f t="shared" ref="O70:O133" si="27">H70+M70</f>
        <v>2955662522.7579985</v>
      </c>
      <c r="P70" s="54">
        <f>+O70/Database!L81*100</f>
        <v>14.583331326404386</v>
      </c>
      <c r="Q70" s="21">
        <f>Database!L81+Database!M81-Database!N81-Database!O81-Database!P81-Database!Q81-Database!R81-Database!S81-'12 months Losses'!H70</f>
        <v>1296253426.8048742</v>
      </c>
      <c r="R70" s="3">
        <f>($C70+(Q70*'Technical Paramenter'!$D$5))</f>
        <v>1015672831.586553</v>
      </c>
      <c r="S70" s="23">
        <f>(Database!$L81+Database!M81-Database!$S81-Database!$R81-R70)*'Technical Paramenter'!$D$7</f>
        <v>151287261.40015447</v>
      </c>
      <c r="T70" s="23">
        <f>+Q70*'Technical Paramenter'!$D$6+'12 months Losses'!E70</f>
        <v>1309387604.2873287</v>
      </c>
      <c r="U70" s="3">
        <f t="shared" si="21"/>
        <v>1460674865.6874833</v>
      </c>
      <c r="V70" s="3">
        <f>+Q70*'Technical Paramenter'!$D$8+'12 months Losses'!G70</f>
        <v>480034036.96166348</v>
      </c>
      <c r="W70" s="14">
        <f>Database!L81+Database!M81-Database!R81-Database!O81-Database!Q81-Database!S81-'12 months Losses'!R70-'12 months Losses'!U70-'12 months Losses'!V70-Database!N81-Database!P81</f>
        <v>4076717.027299881</v>
      </c>
      <c r="X70" s="3">
        <f>(R70+(W70*'Technical Paramenter'!$D$5))</f>
        <v>1016954959.0916388</v>
      </c>
      <c r="Y70" s="23">
        <f>(Database!$L81+Database!M81-Database!$S81-Database!$R81-X70)*'Technical Paramenter'!$D$7</f>
        <v>151274440.12510362</v>
      </c>
      <c r="Z70" s="23">
        <f>+W70*'Technical Paramenter'!$D$6+'12 months Losses'!T70</f>
        <v>1311319152.8148634</v>
      </c>
      <c r="AA70" s="3">
        <f t="shared" si="22"/>
        <v>1462593592.9399672</v>
      </c>
      <c r="AB70" s="3">
        <f>+W70*'Technical Paramenter'!$D$8+'12 months Losses'!V70</f>
        <v>480897077.95634288</v>
      </c>
      <c r="AC70" s="14">
        <f>Database!L81+Database!M81-Database!S81-X70-Database!R81-AA70-Database!Q81-Database!O81-AB70-Database!N81-Database!P81</f>
        <v>12821.275049209595</v>
      </c>
      <c r="AD70" s="3">
        <f>(X70+(AC70*'Technical Paramenter'!$D$5))</f>
        <v>1016958991.3826418</v>
      </c>
      <c r="AE70" s="23">
        <f>(Database!$L81+Database!M81-Database!$S81-Database!$R81-AD70)*'Technical Paramenter'!$D$7</f>
        <v>151274399.80219361</v>
      </c>
      <c r="AF70" s="23">
        <f>+AC70*'Technical Paramenter'!$D$6+'12 months Losses'!Z70</f>
        <v>1311325227.5349817</v>
      </c>
      <c r="AG70" s="3">
        <f t="shared" si="23"/>
        <v>1462599627.3371754</v>
      </c>
      <c r="AH70" s="3">
        <f>+AC70*'Technical Paramenter'!$D$8+'12 months Losses'!AB70</f>
        <v>480899792.22027081</v>
      </c>
      <c r="AI70" s="14">
        <f>Database!$L81+Database!M81-Database!$S81-'12 months Losses'!AD70-Database!$R81-Database!$O81-Database!$Q81-'12 months Losses'!AG70-'12 months Losses'!AH70-Database!$N81-Database!$P81</f>
        <v>40.322914123535156</v>
      </c>
      <c r="AJ70" s="27">
        <f>(AD70+(AI70*'Technical Paramenter'!$E$5))</f>
        <v>1016959002.8343494</v>
      </c>
      <c r="AK70" s="27">
        <f>+AI70*'Technical Paramenter'!$D$6+'12 months Losses'!AE70</f>
        <v>151274418.90719032</v>
      </c>
      <c r="AL70" s="27">
        <f>+AI70*'Technical Paramenter'!$E$6+'12 months Losses'!AF70</f>
        <v>1311325244.8335118</v>
      </c>
      <c r="AM70" s="27">
        <f t="shared" si="24"/>
        <v>1462599663.7407022</v>
      </c>
      <c r="AN70" s="29">
        <f>Database!$L81-Database!$S81-'12 months Losses'!AJ70-Database!$R81-Database!$O81-Database!$Q81-'12 months Losses'!AM70-((Database!N81+Database!P81))</f>
        <v>476103856.18294716</v>
      </c>
      <c r="AO70" s="29">
        <f>Database!$L81-Database!$S81-'12 months Losses'!AJ70-Database!$R81-Database!$O81-Database!$Q81-'12 months Losses'!AM70-'12 months Losses'!AN70-Database!$N81-Database!$P81</f>
        <v>0</v>
      </c>
    </row>
    <row r="71" spans="2:41" x14ac:dyDescent="0.25">
      <c r="B71" s="17">
        <v>42005</v>
      </c>
      <c r="C71" s="36">
        <f>(Database!L82-Database!S82)*'Technical Paramenter'!$C$5</f>
        <v>606754985.29794014</v>
      </c>
      <c r="D71" s="37">
        <f>(Database!L82+Database!M82-Database!R82-Database!S82-'12 months Losses'!C71)*'Technical Paramenter'!$C$7</f>
        <v>154958801.18508065</v>
      </c>
      <c r="E71" s="37">
        <f>((Database!L82+Database!M82-Database!R82-Database!S82-'12 months Losses'!C71)-(Database!L82+Database!M82-Database!R82-Database!S82-'12 months Losses'!C71)*'Technical Paramenter'!$C$7)*'Technical Paramenter'!$C$6</f>
        <v>693409643.54299879</v>
      </c>
      <c r="F71" s="38">
        <f t="shared" si="17"/>
        <v>848368444.72807944</v>
      </c>
      <c r="G71" s="39">
        <f>(Database!L82-Database!O82-Database!Q82-Database!R82-Database!S82+Database!M82-C71-F71)*'Technical Paramenter'!$C$8</f>
        <v>205006515.87303105</v>
      </c>
      <c r="H71" s="39">
        <f t="shared" si="25"/>
        <v>1660129945.8990507</v>
      </c>
      <c r="I71" s="51">
        <f>+H71/(Database!L82+Database!M82)*100</f>
        <v>8.2060186361283325</v>
      </c>
      <c r="J71" s="36">
        <f t="shared" si="26"/>
        <v>398093578.7828306</v>
      </c>
      <c r="K71" s="39">
        <f t="shared" si="18"/>
        <v>595754337.74299824</v>
      </c>
      <c r="L71" s="39">
        <f t="shared" si="19"/>
        <v>263172188.99112186</v>
      </c>
      <c r="M71" s="39">
        <f t="shared" si="20"/>
        <v>1257020105.5169506</v>
      </c>
      <c r="N71" s="52">
        <f>+M71/(Database!L82+Database!M82)*100</f>
        <v>6.213447590257096</v>
      </c>
      <c r="O71" s="56">
        <f t="shared" si="27"/>
        <v>2917150051.4160013</v>
      </c>
      <c r="P71" s="54">
        <f>+O71/Database!L82*100</f>
        <v>14.422886335455967</v>
      </c>
      <c r="Q71" s="21">
        <f>Database!L82+Database!M82-Database!N82-Database!O82-Database!P82-Database!Q82-Database!R82-Database!S82-'12 months Losses'!H71</f>
        <v>1261817410.8419509</v>
      </c>
      <c r="R71" s="3">
        <f>($C71+(Q71*'Technical Paramenter'!$D$5))</f>
        <v>1003596561.0077337</v>
      </c>
      <c r="S71" s="23">
        <f>(Database!$L82+Database!M82-Database!$S82-Database!$R82-R71)*'Technical Paramenter'!$D$7</f>
        <v>150990385.42798269</v>
      </c>
      <c r="T71" s="23">
        <f>+Q71*'Technical Paramenter'!$D$6+'12 months Losses'!E71</f>
        <v>1291258732.7999151</v>
      </c>
      <c r="U71" s="3">
        <f t="shared" si="21"/>
        <v>1442249118.2278976</v>
      </c>
      <c r="V71" s="3">
        <f>+Q71*'Technical Paramenter'!$D$8+'12 months Losses'!G71</f>
        <v>472133261.74827206</v>
      </c>
      <c r="W71" s="14">
        <f>Database!L82+Database!M82-Database!R82-Database!O82-Database!Q82-Database!S82-'12 months Losses'!R71-'12 months Losses'!U71-'12 months Losses'!V71-Database!N82-Database!P82</f>
        <v>3968415.7570991516</v>
      </c>
      <c r="X71" s="3">
        <f>(R71+(W71*'Technical Paramenter'!$D$5))</f>
        <v>1004844627.7633414</v>
      </c>
      <c r="Y71" s="23">
        <f>(Database!$L82+Database!M82-Database!$S82-Database!$R82-X71)*'Technical Paramenter'!$D$7</f>
        <v>150977904.76042661</v>
      </c>
      <c r="Z71" s="23">
        <f>+W71*'Technical Paramenter'!$D$6+'12 months Losses'!T71</f>
        <v>1293138968.1856287</v>
      </c>
      <c r="AA71" s="3">
        <f t="shared" si="22"/>
        <v>1444116872.9460552</v>
      </c>
      <c r="AB71" s="3">
        <f>+W71*'Technical Paramenter'!$D$8+'12 months Losses'!V71</f>
        <v>472973375.36404997</v>
      </c>
      <c r="AC71" s="14">
        <f>Database!L82+Database!M82-Database!S82-X71-Database!R82-AA71-Database!Q82-Database!O82-AB71-Database!N82-Database!P82</f>
        <v>12480.667558670044</v>
      </c>
      <c r="AD71" s="3">
        <f>(X71+(AC71*'Technical Paramenter'!$D$5))</f>
        <v>1004848552.9332886</v>
      </c>
      <c r="AE71" s="23">
        <f>(Database!$L82+Database!M82-Database!$S82-Database!$R82-AD71)*'Technical Paramenter'!$D$7</f>
        <v>150977865.50872716</v>
      </c>
      <c r="AF71" s="23">
        <f>+AC71*'Technical Paramenter'!$D$6+'12 months Losses'!Z71</f>
        <v>1293144881.525918</v>
      </c>
      <c r="AG71" s="3">
        <f t="shared" si="23"/>
        <v>1444122747.0346451</v>
      </c>
      <c r="AH71" s="3">
        <f>+AC71*'Technical Paramenter'!$D$8+'12 months Losses'!AB71</f>
        <v>472976017.52137214</v>
      </c>
      <c r="AI71" s="14">
        <f>Database!$L82+Database!M82-Database!$S82-'12 months Losses'!AD71-Database!$R82-Database!$O82-Database!$Q82-'12 months Losses'!AG71-'12 months Losses'!AH71-Database!$N82-Database!$P82</f>
        <v>39.251697540283203</v>
      </c>
      <c r="AJ71" s="27">
        <f>(AD71+(AI71*'Technical Paramenter'!$E$5))</f>
        <v>1004848564.0807707</v>
      </c>
      <c r="AK71" s="27">
        <f>+AI71*'Technical Paramenter'!$D$6+'12 months Losses'!AE71</f>
        <v>150977884.10618147</v>
      </c>
      <c r="AL71" s="27">
        <f>+AI71*'Technical Paramenter'!$E$6+'12 months Losses'!AF71</f>
        <v>1293144898.3648963</v>
      </c>
      <c r="AM71" s="27">
        <f t="shared" si="24"/>
        <v>1444122782.4710777</v>
      </c>
      <c r="AN71" s="29">
        <f>Database!$L82-Database!$S82-'12 months Losses'!AJ71-Database!$R82-Database!$O82-Database!$Q82-'12 months Losses'!AM71-((Database!N82+Database!P82))</f>
        <v>468178704.86415291</v>
      </c>
      <c r="AO71" s="29">
        <f>Database!$L82-Database!$S82-'12 months Losses'!AJ71-Database!$R82-Database!$O82-Database!$Q82-'12 months Losses'!AM71-'12 months Losses'!AN71-Database!$N82-Database!$P82</f>
        <v>0</v>
      </c>
    </row>
    <row r="72" spans="2:41" x14ac:dyDescent="0.25">
      <c r="B72" s="17">
        <v>42036</v>
      </c>
      <c r="C72" s="36">
        <f>(Database!L83-Database!S83)*'Technical Paramenter'!$C$5</f>
        <v>606431580.42012012</v>
      </c>
      <c r="D72" s="37">
        <f>(Database!L83+Database!M83-Database!R83-Database!S83-'12 months Losses'!C72)*'Technical Paramenter'!$C$7</f>
        <v>154891031.90283886</v>
      </c>
      <c r="E72" s="37">
        <f>((Database!L83+Database!M83-Database!R83-Database!S83-'12 months Losses'!C72)-(Database!L83+Database!M83-Database!R83-Database!S83-'12 months Losses'!C72)*'Technical Paramenter'!$C$7)*'Technical Paramenter'!$C$6</f>
        <v>693106389.55882323</v>
      </c>
      <c r="F72" s="38">
        <f t="shared" si="17"/>
        <v>847997421.46166205</v>
      </c>
      <c r="G72" s="39">
        <f>(Database!L83-Database!O83-Database!Q83-Database!R83-Database!S83+Database!M83-C72-F72)*'Technical Paramenter'!$C$8</f>
        <v>204848353.40357172</v>
      </c>
      <c r="H72" s="39">
        <f t="shared" si="25"/>
        <v>1659277355.2853537</v>
      </c>
      <c r="I72" s="51">
        <f>+H72/(Database!L83+Database!M83)*100</f>
        <v>8.206322860759375</v>
      </c>
      <c r="J72" s="36">
        <f t="shared" si="26"/>
        <v>386629082.82508004</v>
      </c>
      <c r="K72" s="39">
        <f t="shared" si="18"/>
        <v>578597509.39688683</v>
      </c>
      <c r="L72" s="39">
        <f t="shared" si="19"/>
        <v>255434781.46068227</v>
      </c>
      <c r="M72" s="39">
        <f t="shared" si="20"/>
        <v>1220661373.6826491</v>
      </c>
      <c r="N72" s="52">
        <f>+M72/(Database!L83+Database!M83)*100</f>
        <v>6.0370505896376629</v>
      </c>
      <c r="O72" s="56">
        <f t="shared" si="27"/>
        <v>2879938728.9680028</v>
      </c>
      <c r="P72" s="54">
        <f>+O72/Database!L83*100</f>
        <v>14.246767953611148</v>
      </c>
      <c r="Q72" s="21">
        <f>Database!L83+Database!M83-Database!N83-Database!O83-Database!P83-Database!Q83-Database!R83-Database!S83-'12 months Losses'!H72</f>
        <v>1225478968.3826532</v>
      </c>
      <c r="R72" s="3">
        <f>($C72+(Q72*'Technical Paramenter'!$D$5))</f>
        <v>991844715.97646451</v>
      </c>
      <c r="S72" s="23">
        <f>(Database!$L83+Database!M83-Database!$S83-Database!$R83-R72)*'Technical Paramenter'!$D$7</f>
        <v>151036900.54727542</v>
      </c>
      <c r="T72" s="23">
        <f>+Q72*'Technical Paramenter'!$D$6+'12 months Losses'!E72</f>
        <v>1273738324.7785244</v>
      </c>
      <c r="U72" s="3">
        <f t="shared" si="21"/>
        <v>1424775225.3257999</v>
      </c>
      <c r="V72" s="3">
        <f>+Q72*'Technical Paramenter'!$D$8+'12 months Losses'!G72</f>
        <v>464282251.0101794</v>
      </c>
      <c r="W72" s="14">
        <f>Database!L83+Database!M83-Database!R83-Database!O83-Database!Q83-Database!S83-'12 months Losses'!R72-'12 months Losses'!U72-'12 months Losses'!V72-Database!N83-Database!P83</f>
        <v>3854131.3555603027</v>
      </c>
      <c r="X72" s="3">
        <f>(R72+(W72*'Technical Paramenter'!$D$5))</f>
        <v>993056840.28778827</v>
      </c>
      <c r="Y72" s="23">
        <f>(Database!$L83+Database!M83-Database!$S83-Database!$R83-X72)*'Technical Paramenter'!$D$7</f>
        <v>151024779.30416217</v>
      </c>
      <c r="Z72" s="23">
        <f>+W72*'Technical Paramenter'!$D$6+'12 months Losses'!T72</f>
        <v>1275564412.2147889</v>
      </c>
      <c r="AA72" s="3">
        <f t="shared" si="22"/>
        <v>1426589191.5189512</v>
      </c>
      <c r="AB72" s="3">
        <f>+W72*'Technical Paramenter'!$D$8+'12 months Losses'!V72</f>
        <v>465098170.61815155</v>
      </c>
      <c r="AC72" s="14">
        <f>Database!L83+Database!M83-Database!S83-X72-Database!R83-AA72-Database!Q83-Database!O83-AB72-Database!N83-Database!P83</f>
        <v>12121.243114471436</v>
      </c>
      <c r="AD72" s="3">
        <f>(X72+(AC72*'Technical Paramenter'!$D$5))</f>
        <v>993060652.41874778</v>
      </c>
      <c r="AE72" s="23">
        <f>(Database!$L83+Database!M83-Database!$S83-Database!$R83-AD72)*'Technical Paramenter'!$D$7</f>
        <v>151024741.1828526</v>
      </c>
      <c r="AF72" s="23">
        <f>+AC72*'Technical Paramenter'!$D$6+'12 months Losses'!Z72</f>
        <v>1275570155.2597766</v>
      </c>
      <c r="AG72" s="3">
        <f t="shared" si="23"/>
        <v>1426594896.4426291</v>
      </c>
      <c r="AH72" s="3">
        <f>+AC72*'Technical Paramenter'!$D$8+'12 months Losses'!AB72</f>
        <v>465100736.68531889</v>
      </c>
      <c r="AI72" s="14">
        <f>Database!$L83+Database!M83-Database!$S83-'12 months Losses'!AD72-Database!$R83-Database!$O83-Database!$Q83-'12 months Losses'!AG72-'12 months Losses'!AH72-Database!$N83-Database!$P83</f>
        <v>38.121311187744141</v>
      </c>
      <c r="AJ72" s="27">
        <f>(AD72+(AI72*'Technical Paramenter'!$E$5))</f>
        <v>993060663.24520016</v>
      </c>
      <c r="AK72" s="27">
        <f>+AI72*'Technical Paramenter'!$D$6+'12 months Losses'!AE72</f>
        <v>151024759.24472985</v>
      </c>
      <c r="AL72" s="27">
        <f>+AI72*'Technical Paramenter'!$E$6+'12 months Losses'!AF72</f>
        <v>1275570171.6138191</v>
      </c>
      <c r="AM72" s="27">
        <f t="shared" si="24"/>
        <v>1426594930.8585489</v>
      </c>
      <c r="AN72" s="29">
        <f>Database!$L83-Database!$S83-'12 months Losses'!AJ72-Database!$R83-Database!$O83-Database!$Q83-'12 months Losses'!AM72-((Database!N83+Database!P83))</f>
        <v>460283134.864254</v>
      </c>
      <c r="AO72" s="29">
        <f>Database!$L83-Database!$S83-'12 months Losses'!AJ72-Database!$R83-Database!$O83-Database!$Q83-'12 months Losses'!AM72-'12 months Losses'!AN72-Database!$N83-Database!$P83</f>
        <v>0</v>
      </c>
    </row>
    <row r="73" spans="2:41" x14ac:dyDescent="0.25">
      <c r="B73" s="17">
        <v>42064</v>
      </c>
      <c r="C73" s="36">
        <f>(Database!L84-Database!S84)*'Technical Paramenter'!$C$5</f>
        <v>603888400.33460999</v>
      </c>
      <c r="D73" s="37">
        <f>(Database!L84+Database!M84-Database!R84-Database!S84-'12 months Losses'!C73)*'Technical Paramenter'!$C$7</f>
        <v>154243873.1164239</v>
      </c>
      <c r="E73" s="37">
        <f>((Database!L84+Database!M84-Database!R84-Database!S84-'12 months Losses'!C73)-(Database!L84+Database!M84-Database!R84-Database!S84-'12 months Losses'!C73)*'Technical Paramenter'!$C$7)*'Technical Paramenter'!$C$6</f>
        <v>690210483.42137361</v>
      </c>
      <c r="F73" s="38">
        <f t="shared" si="17"/>
        <v>844454356.53779745</v>
      </c>
      <c r="G73" s="39">
        <f>(Database!L84-Database!O84-Database!Q84-Database!R84-Database!S84+Database!M84-C73-F73)*'Technical Paramenter'!$C$8</f>
        <v>204160460.36707556</v>
      </c>
      <c r="H73" s="39">
        <f t="shared" si="25"/>
        <v>1652503217.2394829</v>
      </c>
      <c r="I73" s="51">
        <f>+H73/(Database!L84+Database!M84)*100</f>
        <v>8.2067876395096668</v>
      </c>
      <c r="J73" s="36">
        <f t="shared" si="26"/>
        <v>384086627.01771784</v>
      </c>
      <c r="K73" s="39">
        <f t="shared" si="18"/>
        <v>574792677.67770195</v>
      </c>
      <c r="L73" s="39">
        <f t="shared" si="19"/>
        <v>253678340.51609361</v>
      </c>
      <c r="M73" s="39">
        <f t="shared" si="20"/>
        <v>1212557645.2115135</v>
      </c>
      <c r="N73" s="52">
        <f>+M73/(Database!L84+Database!M84)*100</f>
        <v>6.0218963516079222</v>
      </c>
      <c r="O73" s="56">
        <f t="shared" si="27"/>
        <v>2865060862.4509964</v>
      </c>
      <c r="P73" s="54">
        <f>+O73/Database!L84*100</f>
        <v>14.23212092761659</v>
      </c>
      <c r="Q73" s="21">
        <f>Database!L84+Database!M84-Database!N84-Database!O84-Database!P84-Database!Q84-Database!R84-Database!S84-'12 months Losses'!H73</f>
        <v>1217420272.701519</v>
      </c>
      <c r="R73" s="3">
        <f>($C73+(Q73*'Technical Paramenter'!$D$5))</f>
        <v>986767076.09923768</v>
      </c>
      <c r="S73" s="23">
        <f>(Database!$L84+Database!M84-Database!$S84-Database!$R84-R73)*'Technical Paramenter'!$D$7</f>
        <v>150415086.35877764</v>
      </c>
      <c r="T73" s="23">
        <f>+Q73*'Technical Paramenter'!$D$6+'12 months Losses'!E73</f>
        <v>1267024208.6273532</v>
      </c>
      <c r="U73" s="3">
        <f t="shared" si="21"/>
        <v>1417439294.9861307</v>
      </c>
      <c r="V73" s="3">
        <f>+Q73*'Technical Paramenter'!$D$8+'12 months Losses'!G73</f>
        <v>461888332.09798717</v>
      </c>
      <c r="W73" s="14">
        <f>Database!L84+Database!M84-Database!R84-Database!O84-Database!Q84-Database!S84-'12 months Losses'!R73-'12 months Losses'!U73-'12 months Losses'!V73-Database!N84-Database!P84</f>
        <v>3828786.7576446533</v>
      </c>
      <c r="X73" s="3">
        <f>(R73+(W73*'Technical Paramenter'!$D$5))</f>
        <v>987971229.53451693</v>
      </c>
      <c r="Y73" s="23">
        <f>(Database!$L84+Database!M84-Database!$S84-Database!$R84-X73)*'Technical Paramenter'!$D$7</f>
        <v>150403044.82442483</v>
      </c>
      <c r="Z73" s="23">
        <f>+W73*'Technical Paramenter'!$D$6+'12 months Losses'!T73</f>
        <v>1268838287.7931252</v>
      </c>
      <c r="AA73" s="3">
        <f t="shared" si="22"/>
        <v>1419241332.6175499</v>
      </c>
      <c r="AB73" s="3">
        <f>+W73*'Technical Paramenter'!$D$8+'12 months Losses'!V73</f>
        <v>462698886.25458056</v>
      </c>
      <c r="AC73" s="14">
        <f>Database!L84+Database!M84-Database!S84-X73-Database!R84-AA73-Database!Q84-Database!O84-AB73-Database!N84-Database!P84</f>
        <v>12041.534353256226</v>
      </c>
      <c r="AD73" s="3">
        <f>(X73+(AC73*'Technical Paramenter'!$D$5))</f>
        <v>987975016.59707105</v>
      </c>
      <c r="AE73" s="23">
        <f>(Database!$L84+Database!M84-Database!$S84-Database!$R84-AD73)*'Technical Paramenter'!$D$7</f>
        <v>150403006.95379931</v>
      </c>
      <c r="AF73" s="23">
        <f>+AC73*'Technical Paramenter'!$D$6+'12 months Losses'!Z73</f>
        <v>1268843993.0721018</v>
      </c>
      <c r="AG73" s="3">
        <f t="shared" si="23"/>
        <v>1419247000.0259011</v>
      </c>
      <c r="AH73" s="3">
        <f>+AC73*'Technical Paramenter'!$D$8+'12 months Losses'!AB73</f>
        <v>462701435.44740313</v>
      </c>
      <c r="AI73" s="14">
        <f>Database!$L84+Database!M84-Database!$S84-'12 months Losses'!AD73-Database!$R84-Database!$O84-Database!$Q84-'12 months Losses'!AG73-'12 months Losses'!AH73-Database!$N84-Database!$P84</f>
        <v>37.870622634887695</v>
      </c>
      <c r="AJ73" s="27">
        <f>(AD73+(AI73*'Technical Paramenter'!$E$5))</f>
        <v>987975027.35232782</v>
      </c>
      <c r="AK73" s="27">
        <f>+AI73*'Technical Paramenter'!$D$6+'12 months Losses'!AE73</f>
        <v>150403024.89690033</v>
      </c>
      <c r="AL73" s="27">
        <f>+AI73*'Technical Paramenter'!$E$6+'12 months Losses'!AF73</f>
        <v>1268844009.318599</v>
      </c>
      <c r="AM73" s="27">
        <f t="shared" si="24"/>
        <v>1419247034.2154994</v>
      </c>
      <c r="AN73" s="29">
        <f>Database!$L84-Database!$S84-'12 months Losses'!AJ73-Database!$R84-Database!$O84-Database!$Q84-'12 months Losses'!AM73-((Database!N84+Database!P84))</f>
        <v>457838800.88316917</v>
      </c>
      <c r="AO73" s="29">
        <f>Database!$L84-Database!$S84-'12 months Losses'!AJ73-Database!$R84-Database!$O84-Database!$Q84-'12 months Losses'!AM73-'12 months Losses'!AN73-Database!$N84-Database!$P84</f>
        <v>0</v>
      </c>
    </row>
    <row r="74" spans="2:41" x14ac:dyDescent="0.25">
      <c r="B74" s="17">
        <v>42095</v>
      </c>
      <c r="C74" s="36">
        <f>(Database!L85-Database!S85)*'Technical Paramenter'!$C$5</f>
        <v>603036329.20319986</v>
      </c>
      <c r="D74" s="37">
        <f>(Database!L85+Database!M85-Database!R85-Database!S85-'12 months Losses'!C74)*'Technical Paramenter'!$C$7</f>
        <v>153935377.50291798</v>
      </c>
      <c r="E74" s="37">
        <f>((Database!L85+Database!M85-Database!R85-Database!S85-'12 months Losses'!C74)-(Database!L85+Database!M85-Database!R85-Database!S85-'12 months Losses'!C74)*'Technical Paramenter'!$C$7)*'Technical Paramenter'!$C$6</f>
        <v>688830027.25005722</v>
      </c>
      <c r="F74" s="38">
        <f t="shared" si="17"/>
        <v>842765404.75297523</v>
      </c>
      <c r="G74" s="39">
        <f>(Database!L85-Database!O85-Database!Q85-Database!R85-Database!S85+Database!M85-C74-F74)*'Technical Paramenter'!$C$8</f>
        <v>204151393.20184699</v>
      </c>
      <c r="H74" s="39">
        <f t="shared" si="25"/>
        <v>1649953127.1580222</v>
      </c>
      <c r="I74" s="51">
        <f>+H74/(Database!L85+Database!M85)*100</f>
        <v>8.2056420732244977</v>
      </c>
      <c r="J74" s="36">
        <f t="shared" si="26"/>
        <v>382489779.09948683</v>
      </c>
      <c r="K74" s="39">
        <f t="shared" si="18"/>
        <v>572402965.49769068</v>
      </c>
      <c r="L74" s="39">
        <f t="shared" si="19"/>
        <v>252532060.64879236</v>
      </c>
      <c r="M74" s="39">
        <f t="shared" si="20"/>
        <v>1207424805.2459698</v>
      </c>
      <c r="N74" s="52">
        <f>+M74/(Database!L85+Database!M85)*100</f>
        <v>6.0048346944539155</v>
      </c>
      <c r="O74" s="56">
        <f t="shared" si="27"/>
        <v>2857377932.4039917</v>
      </c>
      <c r="P74" s="54">
        <f>+O74/Database!L85*100</f>
        <v>14.213964610671963</v>
      </c>
      <c r="Q74" s="21">
        <f>Database!L85+Database!M85-Database!N85-Database!O85-Database!P85-Database!Q85-Database!R85-Database!S85-'12 months Losses'!H74</f>
        <v>1212358823.3009737</v>
      </c>
      <c r="R74" s="3">
        <f>($C74+(Q74*'Technical Paramenter'!$D$5))</f>
        <v>984323179.131356</v>
      </c>
      <c r="S74" s="23">
        <f>(Database!$L85+Database!M85-Database!$S85-Database!$R85-R74)*'Technical Paramenter'!$D$7</f>
        <v>150122509.00363639</v>
      </c>
      <c r="T74" s="23">
        <f>+Q74*'Technical Paramenter'!$D$6+'12 months Losses'!E74</f>
        <v>1263245637.7300587</v>
      </c>
      <c r="U74" s="3">
        <f t="shared" si="21"/>
        <v>1413368146.733695</v>
      </c>
      <c r="V74" s="3">
        <f>+Q74*'Technical Paramenter'!$D$8+'12 months Losses'!G74</f>
        <v>460807756.09466314</v>
      </c>
      <c r="W74" s="14">
        <f>Database!L85+Database!M85-Database!R85-Database!O85-Database!Q85-Database!S85-'12 months Losses'!R74-'12 months Losses'!U74-'12 months Losses'!V74-Database!N85-Database!P85</f>
        <v>3812868.4992809296</v>
      </c>
      <c r="X74" s="3">
        <f>(R74+(W74*'Technical Paramenter'!$D$5))</f>
        <v>985522326.27437985</v>
      </c>
      <c r="Y74" s="23">
        <f>(Database!$L85+Database!M85-Database!$S85-Database!$R85-X74)*'Technical Paramenter'!$D$7</f>
        <v>150110517.53220615</v>
      </c>
      <c r="Z74" s="23">
        <f>+W74*'Technical Paramenter'!$D$6+'12 months Losses'!T74</f>
        <v>1265052174.8250179</v>
      </c>
      <c r="AA74" s="3">
        <f t="shared" si="22"/>
        <v>1415162692.357224</v>
      </c>
      <c r="AB74" s="3">
        <f>+W74*'Technical Paramenter'!$D$8+'12 months Losses'!V74</f>
        <v>461614940.35596091</v>
      </c>
      <c r="AC74" s="14">
        <f>Database!L85+Database!M85-Database!S85-X74-Database!R85-AA74-Database!Q85-Database!O85-AB74-Database!N85-Database!P85</f>
        <v>11991.471429824829</v>
      </c>
      <c r="AD74" s="3">
        <f>(X74+(AC74*'Technical Paramenter'!$D$5))</f>
        <v>985526097.59214449</v>
      </c>
      <c r="AE74" s="23">
        <f>(Database!$L85+Database!M85-Database!$S85-Database!$R85-AD74)*'Technical Paramenter'!$D$7</f>
        <v>150110479.81902853</v>
      </c>
      <c r="AF74" s="23">
        <f>+AC74*'Technical Paramenter'!$D$6+'12 months Losses'!Z74</f>
        <v>1265057856.3841813</v>
      </c>
      <c r="AG74" s="3">
        <f t="shared" si="23"/>
        <v>1415168336.2032099</v>
      </c>
      <c r="AH74" s="3">
        <f>+AC74*'Technical Paramenter'!$D$8+'12 months Losses'!AB74</f>
        <v>461617478.95046258</v>
      </c>
      <c r="AI74" s="14">
        <f>Database!$L85+Database!M85-Database!$S85-'12 months Losses'!AD74-Database!$R85-Database!$O85-Database!$Q85-'12 months Losses'!AG74-'12 months Losses'!AH74-Database!$N85-Database!$P85</f>
        <v>37.713176727294922</v>
      </c>
      <c r="AJ74" s="27">
        <f>(AD74+(AI74*'Technical Paramenter'!$E$5))</f>
        <v>985526108.30268669</v>
      </c>
      <c r="AK74" s="27">
        <f>+AI74*'Technical Paramenter'!$D$6+'12 months Losses'!AE74</f>
        <v>150110497.68753165</v>
      </c>
      <c r="AL74" s="27">
        <f>+AI74*'Technical Paramenter'!$E$6+'12 months Losses'!AF74</f>
        <v>1265057872.5631342</v>
      </c>
      <c r="AM74" s="27">
        <f t="shared" si="24"/>
        <v>1415168370.2506659</v>
      </c>
      <c r="AN74" s="29">
        <f>Database!$L85-Database!$S85-'12 months Losses'!AJ74-Database!$R85-Database!$O85-Database!$Q85-'12 months Losses'!AM74-((Database!N85+Database!P85))</f>
        <v>456683453.85063934</v>
      </c>
      <c r="AO74" s="29">
        <f>Database!$L85-Database!$S85-'12 months Losses'!AJ74-Database!$R85-Database!$O85-Database!$Q85-'12 months Losses'!AM74-'12 months Losses'!AN74-Database!$N85-Database!$P85</f>
        <v>0</v>
      </c>
    </row>
    <row r="75" spans="2:41" x14ac:dyDescent="0.25">
      <c r="B75" s="17">
        <v>42125</v>
      </c>
      <c r="C75" s="36">
        <f>(Database!L86-Database!S86)*'Technical Paramenter'!$C$5</f>
        <v>603661780.82192981</v>
      </c>
      <c r="D75" s="37">
        <f>(Database!L86+Database!M86-Database!R86-Database!S86-'12 months Losses'!C75)*'Technical Paramenter'!$C$7</f>
        <v>154033310.38224065</v>
      </c>
      <c r="E75" s="37">
        <f>((Database!L86+Database!M86-Database!R86-Database!S86-'12 months Losses'!C75)-(Database!L86+Database!M86-Database!R86-Database!S86-'12 months Losses'!C75)*'Technical Paramenter'!$C$7)*'Technical Paramenter'!$C$6</f>
        <v>689268257.29845035</v>
      </c>
      <c r="F75" s="38">
        <f t="shared" si="17"/>
        <v>843301567.680691</v>
      </c>
      <c r="G75" s="39">
        <f>(Database!L86-Database!O86-Database!Q86-Database!R86-Database!S86+Database!M86-C75-F75)*'Technical Paramenter'!$C$8</f>
        <v>204215464.672939</v>
      </c>
      <c r="H75" s="39">
        <f t="shared" si="25"/>
        <v>1651178813.1755598</v>
      </c>
      <c r="I75" s="51">
        <f>+H75/(Database!L86+Database!M86)*100</f>
        <v>8.2032154216041544</v>
      </c>
      <c r="J75" s="36">
        <f t="shared" si="26"/>
        <v>375608562.32229507</v>
      </c>
      <c r="K75" s="39">
        <f t="shared" si="18"/>
        <v>562105098.4572413</v>
      </c>
      <c r="L75" s="39">
        <f t="shared" si="19"/>
        <v>247858725.73989707</v>
      </c>
      <c r="M75" s="39">
        <f t="shared" si="20"/>
        <v>1185572386.5194335</v>
      </c>
      <c r="N75" s="52">
        <f>+M75/(Database!L86+Database!M86)*100</f>
        <v>5.8900378365563517</v>
      </c>
      <c r="O75" s="56">
        <f t="shared" si="27"/>
        <v>2836751199.694993</v>
      </c>
      <c r="P75" s="54">
        <f>+O75/Database!L86*100</f>
        <v>14.096737717778829</v>
      </c>
      <c r="Q75" s="21">
        <f>Database!L86+Database!M86-Database!N86-Database!O86-Database!P86-Database!Q86-Database!R86-Database!S86-'12 months Losses'!H75</f>
        <v>1190547772.8344347</v>
      </c>
      <c r="R75" s="3">
        <f>($C75+(Q75*'Technical Paramenter'!$D$5))</f>
        <v>978089055.37835956</v>
      </c>
      <c r="S75" s="23">
        <f>(Database!$L86+Database!M86-Database!$S86-Database!$R86-R75)*'Technical Paramenter'!$D$7</f>
        <v>150289037.63667634</v>
      </c>
      <c r="T75" s="23">
        <f>+Q75*'Technical Paramenter'!$D$6+'12 months Losses'!E75</f>
        <v>1253349792.0674057</v>
      </c>
      <c r="U75" s="3">
        <f t="shared" si="21"/>
        <v>1403638829.704082</v>
      </c>
      <c r="V75" s="3">
        <f>+Q75*'Technical Paramenter'!$D$8+'12 months Losses'!G75</f>
        <v>456254428.18198884</v>
      </c>
      <c r="W75" s="14">
        <f>Database!L86+Database!M86-Database!R86-Database!O86-Database!Q86-Database!S86-'12 months Losses'!R75-'12 months Losses'!U75-'12 months Losses'!V75-Database!N86-Database!P86</f>
        <v>3744272.7455615997</v>
      </c>
      <c r="X75" s="3">
        <f>(R75+(W75*'Technical Paramenter'!$D$5))</f>
        <v>979266629.15683866</v>
      </c>
      <c r="Y75" s="23">
        <f>(Database!$L86+Database!M86-Database!$S86-Database!$R86-X75)*'Technical Paramenter'!$D$7</f>
        <v>150277261.89889154</v>
      </c>
      <c r="Z75" s="23">
        <f>+W75*'Technical Paramenter'!$D$6+'12 months Losses'!T75</f>
        <v>1255123828.4942527</v>
      </c>
      <c r="AA75" s="3">
        <f t="shared" si="22"/>
        <v>1405401090.3931441</v>
      </c>
      <c r="AB75" s="3">
        <f>+W75*'Technical Paramenter'!$D$8+'12 months Losses'!V75</f>
        <v>457047090.72222424</v>
      </c>
      <c r="AC75" s="14">
        <f>Database!L86+Database!M86-Database!S86-X75-Database!R86-AA75-Database!Q86-Database!O86-AB75-Database!N86-Database!P86</f>
        <v>11775.737785339355</v>
      </c>
      <c r="AD75" s="3">
        <f>(X75+(AC75*'Technical Paramenter'!$D$5))</f>
        <v>979270332.6263721</v>
      </c>
      <c r="AE75" s="23">
        <f>(Database!$L86+Database!M86-Database!$S86-Database!$R86-AD75)*'Technical Paramenter'!$D$7</f>
        <v>150277224.86419624</v>
      </c>
      <c r="AF75" s="23">
        <f>+AC75*'Technical Paramenter'!$D$6+'12 months Losses'!Z75</f>
        <v>1255129407.8388155</v>
      </c>
      <c r="AG75" s="3">
        <f t="shared" si="23"/>
        <v>1405406632.7030118</v>
      </c>
      <c r="AH75" s="3">
        <f>+AC75*'Technical Paramenter'!$D$8+'12 months Losses'!AB75</f>
        <v>457049583.64591336</v>
      </c>
      <c r="AI75" s="14">
        <f>Database!$L86+Database!M86-Database!$S86-'12 months Losses'!AD75-Database!$R86-Database!$O86-Database!$Q86-'12 months Losses'!AG75-'12 months Losses'!AH75-Database!$N86-Database!$P86</f>
        <v>37.034692764282227</v>
      </c>
      <c r="AJ75" s="27">
        <f>(AD75+(AI75*'Technical Paramenter'!$E$5))</f>
        <v>979270343.14422488</v>
      </c>
      <c r="AK75" s="27">
        <f>+AI75*'Technical Paramenter'!$D$6+'12 months Losses'!AE75</f>
        <v>150277242.41123366</v>
      </c>
      <c r="AL75" s="27">
        <f>+AI75*'Technical Paramenter'!$E$6+'12 months Losses'!AF75</f>
        <v>1255129423.7266986</v>
      </c>
      <c r="AM75" s="27">
        <f t="shared" si="24"/>
        <v>1405406666.1379323</v>
      </c>
      <c r="AN75" s="29">
        <f>Database!$L86-Database!$S86-'12 months Losses'!AJ75-Database!$R86-Database!$O86-Database!$Q86-'12 months Losses'!AM75-((Database!N86+Database!P86))</f>
        <v>452074190.41283607</v>
      </c>
      <c r="AO75" s="29">
        <f>Database!$L86-Database!$S86-'12 months Losses'!AJ75-Database!$R86-Database!$O86-Database!$Q86-'12 months Losses'!AM75-'12 months Losses'!AN75-Database!$N86-Database!$P86</f>
        <v>0</v>
      </c>
    </row>
    <row r="76" spans="2:41" x14ac:dyDescent="0.25">
      <c r="B76" s="17">
        <v>42156</v>
      </c>
      <c r="C76" s="36">
        <f>(Database!L87-Database!S87)*'Technical Paramenter'!$C$5</f>
        <v>603024110.05082989</v>
      </c>
      <c r="D76" s="37">
        <f>(Database!L87+Database!M87-Database!R87-Database!S87-'12 months Losses'!C76)*'Technical Paramenter'!$C$7</f>
        <v>153848236.47835168</v>
      </c>
      <c r="E76" s="37">
        <f>((Database!L87+Database!M87-Database!R87-Database!S87-'12 months Losses'!C76)-(Database!L87+Database!M87-Database!R87-Database!S87-'12 months Losses'!C76)*'Technical Paramenter'!$C$7)*'Technical Paramenter'!$C$6</f>
        <v>688440088.593328</v>
      </c>
      <c r="F76" s="38">
        <f t="shared" si="17"/>
        <v>842288325.07167971</v>
      </c>
      <c r="G76" s="39">
        <f>(Database!L87-Database!O87-Database!Q87-Database!R87-Database!S87+Database!M87-C76-F76)*'Technical Paramenter'!$C$8</f>
        <v>204476535.17378527</v>
      </c>
      <c r="H76" s="39">
        <f t="shared" si="25"/>
        <v>1649788970.2962947</v>
      </c>
      <c r="I76" s="51">
        <f>+H76/(Database!L87+Database!M87)*100</f>
        <v>8.2049402929756656</v>
      </c>
      <c r="J76" s="36">
        <f t="shared" si="26"/>
        <v>378704834.13477218</v>
      </c>
      <c r="K76" s="39">
        <f t="shared" si="18"/>
        <v>566738725.97958052</v>
      </c>
      <c r="L76" s="39">
        <f t="shared" si="19"/>
        <v>249856611.9143495</v>
      </c>
      <c r="M76" s="39">
        <f t="shared" si="20"/>
        <v>1195300172.0287023</v>
      </c>
      <c r="N76" s="52">
        <f>+M76/(Database!L87+Database!M87)*100</f>
        <v>5.9446188089848153</v>
      </c>
      <c r="O76" s="56">
        <f t="shared" si="27"/>
        <v>2845089142.3249969</v>
      </c>
      <c r="P76" s="54">
        <f>+O76/Database!L87*100</f>
        <v>14.153121936373067</v>
      </c>
      <c r="Q76" s="21">
        <f>Database!L87+Database!M87-Database!N87-Database!O87-Database!P87-Database!Q87-Database!R87-Database!S87-'12 months Losses'!H76</f>
        <v>1200361871.5537038</v>
      </c>
      <c r="R76" s="3">
        <f>($C76+(Q76*'Technical Paramenter'!$D$5))</f>
        <v>980537918.65446973</v>
      </c>
      <c r="S76" s="23">
        <f>(Database!$L87+Database!M87-Database!$S87-Database!$R87-R76)*'Technical Paramenter'!$D$7</f>
        <v>150073098.39231527</v>
      </c>
      <c r="T76" s="23">
        <f>+Q76*'Technical Paramenter'!$D$6+'12 months Losses'!E76</f>
        <v>1257171543.3354728</v>
      </c>
      <c r="U76" s="3">
        <f t="shared" si="21"/>
        <v>1407244641.727788</v>
      </c>
      <c r="V76" s="3">
        <f>+Q76*'Technical Paramenter'!$D$8+'12 months Losses'!G76</f>
        <v>458593143.38170433</v>
      </c>
      <c r="W76" s="14">
        <f>Database!L87+Database!M87-Database!R87-Database!O87-Database!Q87-Database!S87-'12 months Losses'!R76-'12 months Losses'!U76-'12 months Losses'!V76-Database!N87-Database!P87</f>
        <v>3775138.0860347748</v>
      </c>
      <c r="X76" s="3">
        <f>(R76+(W76*'Technical Paramenter'!$D$5))</f>
        <v>981725199.58252764</v>
      </c>
      <c r="Y76" s="23">
        <f>(Database!$L87+Database!M87-Database!$S87-Database!$R87-X76)*'Technical Paramenter'!$D$7</f>
        <v>150061225.58303472</v>
      </c>
      <c r="Z76" s="23">
        <f>+W76*'Technical Paramenter'!$D$6+'12 months Losses'!T76</f>
        <v>1258960203.7606361</v>
      </c>
      <c r="AA76" s="3">
        <f t="shared" si="22"/>
        <v>1409021429.3436708</v>
      </c>
      <c r="AB76" s="3">
        <f>+W76*'Technical Paramenter'!$D$8+'12 months Losses'!V76</f>
        <v>459392340.11451787</v>
      </c>
      <c r="AC76" s="14">
        <f>Database!L87+Database!M87-Database!S87-X76-Database!R87-AA76-Database!Q87-Database!O87-AB76-Database!N87-Database!P87</f>
        <v>11872.809282302856</v>
      </c>
      <c r="AD76" s="3">
        <f>(X76+(AC76*'Technical Paramenter'!$D$5))</f>
        <v>981728933.58104694</v>
      </c>
      <c r="AE76" s="23">
        <f>(Database!$L87+Database!M87-Database!$S87-Database!$R87-AD76)*'Technical Paramenter'!$D$7</f>
        <v>150061188.2430495</v>
      </c>
      <c r="AF76" s="23">
        <f>+AC76*'Technical Paramenter'!$D$6+'12 months Losses'!Z76</f>
        <v>1258965829.0976741</v>
      </c>
      <c r="AG76" s="3">
        <f t="shared" si="23"/>
        <v>1409027017.3407235</v>
      </c>
      <c r="AH76" s="3">
        <f>+AC76*'Technical Paramenter'!$D$8+'12 months Losses'!AB76</f>
        <v>459394853.58824295</v>
      </c>
      <c r="AI76" s="14">
        <f>Database!$L87+Database!M87-Database!$S87-'12 months Losses'!AD76-Database!$R87-Database!$O87-Database!$Q87-'12 months Losses'!AG76-'12 months Losses'!AH76-Database!$N87-Database!$P87</f>
        <v>37.339982986450195</v>
      </c>
      <c r="AJ76" s="27">
        <f>(AD76+(AI76*'Technical Paramenter'!$E$5))</f>
        <v>981728944.18560207</v>
      </c>
      <c r="AK76" s="27">
        <f>+AI76*'Technical Paramenter'!$D$6+'12 months Losses'!AE76</f>
        <v>150061205.93473345</v>
      </c>
      <c r="AL76" s="27">
        <f>+AI76*'Technical Paramenter'!$E$6+'12 months Losses'!AF76</f>
        <v>1258965845.1165268</v>
      </c>
      <c r="AM76" s="27">
        <f t="shared" si="24"/>
        <v>1409027051.0512602</v>
      </c>
      <c r="AN76" s="29">
        <f>Database!$L87-Database!$S87-'12 months Losses'!AJ76-Database!$R87-Database!$O87-Database!$Q87-'12 months Losses'!AM76-((Database!N87+Database!P87))</f>
        <v>454333147.08813477</v>
      </c>
      <c r="AO76" s="29">
        <f>Database!$L87-Database!$S87-'12 months Losses'!AJ76-Database!$R87-Database!$O87-Database!$Q87-'12 months Losses'!AM76-'12 months Losses'!AN76-Database!$N87-Database!$P87</f>
        <v>0</v>
      </c>
    </row>
    <row r="77" spans="2:41" x14ac:dyDescent="0.25">
      <c r="B77" s="17">
        <v>42186</v>
      </c>
      <c r="C77" s="36">
        <f>(Database!L88-Database!S88)*'Technical Paramenter'!$C$5</f>
        <v>602635193.08964992</v>
      </c>
      <c r="D77" s="37">
        <f>(Database!L88+Database!M88-Database!R88-Database!S88-'12 months Losses'!C77)*'Technical Paramenter'!$C$7</f>
        <v>153664771.89060348</v>
      </c>
      <c r="E77" s="37">
        <f>((Database!L88+Database!M88-Database!R88-Database!S88-'12 months Losses'!C77)-(Database!L88+Database!M88-Database!R88-Database!S88-'12 months Losses'!C77)*'Technical Paramenter'!$C$7)*'Technical Paramenter'!$C$6</f>
        <v>687619121.2560724</v>
      </c>
      <c r="F77" s="38">
        <f t="shared" si="17"/>
        <v>841283893.14667583</v>
      </c>
      <c r="G77" s="39">
        <f>(Database!L88-Database!O88-Database!Q88-Database!R88-Database!S88+Database!M88-C77-F77)*'Technical Paramenter'!$C$8</f>
        <v>204390473.21874422</v>
      </c>
      <c r="H77" s="39">
        <f t="shared" si="25"/>
        <v>1648309559.45507</v>
      </c>
      <c r="I77" s="51">
        <f>+H77/(Database!L88+Database!M88)*100</f>
        <v>8.2028408711226231</v>
      </c>
      <c r="J77" s="36">
        <f t="shared" si="26"/>
        <v>378073896.49493766</v>
      </c>
      <c r="K77" s="39">
        <f t="shared" si="18"/>
        <v>565794516.23641992</v>
      </c>
      <c r="L77" s="39">
        <f t="shared" si="19"/>
        <v>249357690.68057066</v>
      </c>
      <c r="M77" s="39">
        <f t="shared" si="20"/>
        <v>1193226103.4119282</v>
      </c>
      <c r="N77" s="52">
        <f>+M77/(Database!L88+Database!M88)*100</f>
        <v>5.9381102253593721</v>
      </c>
      <c r="O77" s="56">
        <f t="shared" si="27"/>
        <v>2841535662.8669982</v>
      </c>
      <c r="P77" s="54">
        <f>+O77/Database!L88*100</f>
        <v>14.144566302897225</v>
      </c>
      <c r="Q77" s="21">
        <f>Database!L88+Database!M88-Database!N88-Database!O88-Database!P88-Database!Q88-Database!R88-Database!S88-'12 months Losses'!H77</f>
        <v>1198362019.9069257</v>
      </c>
      <c r="R77" s="3">
        <f>($C77+(Q77*'Technical Paramenter'!$D$5))</f>
        <v>979520048.35037804</v>
      </c>
      <c r="S77" s="23">
        <f>(Database!$L88+Database!M88-Database!$S88-Database!$R88-R77)*'Technical Paramenter'!$D$7</f>
        <v>149895923.33799621</v>
      </c>
      <c r="T77" s="23">
        <f>+Q77*'Technical Paramenter'!$D$6+'12 months Losses'!E77</f>
        <v>1255403046.2879739</v>
      </c>
      <c r="U77" s="3">
        <f t="shared" si="21"/>
        <v>1405298969.6259701</v>
      </c>
      <c r="V77" s="3">
        <f>+Q77*'Technical Paramenter'!$D$8+'12 months Losses'!G77</f>
        <v>458083712.83304036</v>
      </c>
      <c r="W77" s="14">
        <f>Database!L88+Database!M88-Database!R88-Database!O88-Database!Q88-Database!S88-'12 months Losses'!R77-'12 months Losses'!U77-'12 months Losses'!V77-Database!N88-Database!P88</f>
        <v>3768848.55260849</v>
      </c>
      <c r="X77" s="3">
        <f>(R77+(W77*'Technical Paramenter'!$D$5))</f>
        <v>980705351.22017336</v>
      </c>
      <c r="Y77" s="23">
        <f>(Database!$L88+Database!M88-Database!$S88-Database!$R88-X77)*'Technical Paramenter'!$D$7</f>
        <v>149884070.30929825</v>
      </c>
      <c r="Z77" s="23">
        <f>+W77*'Technical Paramenter'!$D$6+'12 months Losses'!T77</f>
        <v>1257188726.7321997</v>
      </c>
      <c r="AA77" s="3">
        <f t="shared" si="22"/>
        <v>1407072797.0414979</v>
      </c>
      <c r="AB77" s="3">
        <f>+W77*'Technical Paramenter'!$D$8+'12 months Losses'!V77</f>
        <v>458881578.07162756</v>
      </c>
      <c r="AC77" s="14">
        <f>Database!L88+Database!M88-Database!S88-X77-Database!R88-AA77-Database!Q88-Database!O88-AB77-Database!N88-Database!P88</f>
        <v>11853.028699874878</v>
      </c>
      <c r="AD77" s="3">
        <f>(X77+(AC77*'Technical Paramenter'!$D$5))</f>
        <v>980709078.9976995</v>
      </c>
      <c r="AE77" s="23">
        <f>(Database!$L88+Database!M88-Database!$S88-Database!$R88-AD77)*'Technical Paramenter'!$D$7</f>
        <v>149884033.03152299</v>
      </c>
      <c r="AF77" s="23">
        <f>+AC77*'Technical Paramenter'!$D$6+'12 months Losses'!Z77</f>
        <v>1257194342.6971977</v>
      </c>
      <c r="AG77" s="3">
        <f t="shared" si="23"/>
        <v>1407078375.7287207</v>
      </c>
      <c r="AH77" s="3">
        <f>+AC77*'Technical Paramenter'!$D$8+'12 months Losses'!AB77</f>
        <v>458884087.35780334</v>
      </c>
      <c r="AI77" s="14">
        <f>Database!$L88+Database!M88-Database!$S88-'12 months Losses'!AD77-Database!$R88-Database!$O88-Database!$Q88-'12 months Losses'!AG77-'12 months Losses'!AH77-Database!$N88-Database!$P88</f>
        <v>37.277774810791016</v>
      </c>
      <c r="AJ77" s="27">
        <f>(AD77+(AI77*'Technical Paramenter'!$E$5))</f>
        <v>980709089.58458757</v>
      </c>
      <c r="AK77" s="27">
        <f>+AI77*'Technical Paramenter'!$D$6+'12 months Losses'!AE77</f>
        <v>149884050.69373271</v>
      </c>
      <c r="AL77" s="27">
        <f>+AI77*'Technical Paramenter'!$E$6+'12 months Losses'!AF77</f>
        <v>1257194358.689363</v>
      </c>
      <c r="AM77" s="27">
        <f t="shared" si="24"/>
        <v>1407078409.3830957</v>
      </c>
      <c r="AN77" s="29">
        <f>Database!$L88-Database!$S88-'12 months Losses'!AJ77-Database!$R88-Database!$O88-Database!$Q88-'12 months Losses'!AM77-((Database!N88+Database!P88))</f>
        <v>453748163.89931488</v>
      </c>
      <c r="AO77" s="29">
        <f>Database!$L88-Database!$S88-'12 months Losses'!AJ77-Database!$R88-Database!$O88-Database!$Q88-'12 months Losses'!AM77-'12 months Losses'!AN77-Database!$N88-Database!$P88</f>
        <v>0</v>
      </c>
    </row>
    <row r="78" spans="2:41" x14ac:dyDescent="0.25">
      <c r="B78" s="17">
        <v>42217</v>
      </c>
      <c r="C78" s="36">
        <f>(Database!L89-Database!S89)*'Technical Paramenter'!$C$5</f>
        <v>602023880.89902008</v>
      </c>
      <c r="D78" s="37">
        <f>(Database!L89+Database!M89-Database!R89-Database!S89-'12 months Losses'!C78)*'Technical Paramenter'!$C$7</f>
        <v>153473694.88744983</v>
      </c>
      <c r="E78" s="37">
        <f>((Database!L89+Database!M89-Database!R89-Database!S89-'12 months Losses'!C78)-(Database!L89+Database!M89-Database!R89-Database!S89-'12 months Losses'!C78)*'Technical Paramenter'!$C$7)*'Technical Paramenter'!$C$6</f>
        <v>686764089.88236046</v>
      </c>
      <c r="F78" s="38">
        <f t="shared" si="17"/>
        <v>840237784.76981032</v>
      </c>
      <c r="G78" s="39">
        <f>(Database!L89-Database!O89-Database!Q89-Database!R89-Database!S89+Database!M89-C78-F78)*'Technical Paramenter'!$C$8</f>
        <v>204244391.6936405</v>
      </c>
      <c r="H78" s="39">
        <f t="shared" si="25"/>
        <v>1646506057.3624709</v>
      </c>
      <c r="I78" s="51">
        <f>+H78/(Database!L89+Database!M89)*100</f>
        <v>8.2021750823458053</v>
      </c>
      <c r="J78" s="36">
        <f t="shared" si="26"/>
        <v>374658935.84773374</v>
      </c>
      <c r="K78" s="39">
        <f t="shared" si="18"/>
        <v>560683965.0313133</v>
      </c>
      <c r="L78" s="39">
        <f t="shared" si="19"/>
        <v>247037886.15448305</v>
      </c>
      <c r="M78" s="39">
        <f t="shared" si="20"/>
        <v>1182380787.03353</v>
      </c>
      <c r="N78" s="52">
        <f>+M78/(Database!L89+Database!M89)*100</f>
        <v>5.8901054058593427</v>
      </c>
      <c r="O78" s="56">
        <f t="shared" si="27"/>
        <v>2828886844.3960009</v>
      </c>
      <c r="P78" s="54">
        <f>+O78/Database!L89*100</f>
        <v>14.09590171617617</v>
      </c>
      <c r="Q78" s="21">
        <f>Database!L89+Database!M89-Database!N89-Database!O89-Database!P89-Database!Q89-Database!R89-Database!S89-'12 months Losses'!H78</f>
        <v>1187537789.0435274</v>
      </c>
      <c r="R78" s="3">
        <f>($C78+(Q78*'Technical Paramenter'!$D$5))</f>
        <v>975504515.55320942</v>
      </c>
      <c r="S78" s="23">
        <f>(Database!$L89+Database!M89-Database!$S89-Database!$R89-R78)*'Technical Paramenter'!$D$7</f>
        <v>149738888.54090792</v>
      </c>
      <c r="T78" s="23">
        <f>+Q78*'Technical Paramenter'!$D$6+'12 months Losses'!E78</f>
        <v>1249419494.3311837</v>
      </c>
      <c r="U78" s="3">
        <f t="shared" si="21"/>
        <v>1399158382.8720915</v>
      </c>
      <c r="V78" s="3">
        <f>+Q78*'Technical Paramenter'!$D$8+'12 months Losses'!G78</f>
        <v>455646141.63415527</v>
      </c>
      <c r="W78" s="14">
        <f>Database!L89+Database!M89-Database!R89-Database!O89-Database!Q89-Database!S89-'12 months Losses'!R78-'12 months Losses'!U78-'12 months Losses'!V78-Database!N89-Database!P89</f>
        <v>3734806.3465442657</v>
      </c>
      <c r="X78" s="3">
        <f>(R78+(W78*'Technical Paramenter'!$D$5))</f>
        <v>976679112.14919758</v>
      </c>
      <c r="Y78" s="23">
        <f>(Database!$L89+Database!M89-Database!$S89-Database!$R89-X78)*'Technical Paramenter'!$D$7</f>
        <v>149727142.57494804</v>
      </c>
      <c r="Z78" s="23">
        <f>+W78*'Technical Paramenter'!$D$6+'12 months Losses'!T78</f>
        <v>1251189045.5781763</v>
      </c>
      <c r="AA78" s="3">
        <f t="shared" si="22"/>
        <v>1400916188.1531243</v>
      </c>
      <c r="AB78" s="3">
        <f>+W78*'Technical Paramenter'!$D$8+'12 months Losses'!V78</f>
        <v>456436800.13771868</v>
      </c>
      <c r="AC78" s="14">
        <f>Database!L89+Database!M89-Database!S89-X78-Database!R89-AA78-Database!Q89-Database!O89-AB78-Database!N89-Database!P89</f>
        <v>11745.965961456299</v>
      </c>
      <c r="AD78" s="3">
        <f>(X78+(AC78*'Technical Paramenter'!$D$5))</f>
        <v>976682806.25549245</v>
      </c>
      <c r="AE78" s="23">
        <f>(Database!$L89+Database!M89-Database!$S89-Database!$R89-AD78)*'Technical Paramenter'!$D$7</f>
        <v>149727105.63388509</v>
      </c>
      <c r="AF78" s="23">
        <f>+AC78*'Technical Paramenter'!$D$6+'12 months Losses'!Z78</f>
        <v>1251194610.8168488</v>
      </c>
      <c r="AG78" s="3">
        <f t="shared" si="23"/>
        <v>1400921716.4507339</v>
      </c>
      <c r="AH78" s="3">
        <f>+AC78*'Technical Paramenter'!$D$8+'12 months Losses'!AB78</f>
        <v>456439286.75871271</v>
      </c>
      <c r="AI78" s="14">
        <f>Database!$L89+Database!M89-Database!$S89-'12 months Losses'!AD78-Database!$R89-Database!$O89-Database!$Q89-'12 months Losses'!AG78-'12 months Losses'!AH78-Database!$N89-Database!$P89</f>
        <v>36.941061019897461</v>
      </c>
      <c r="AJ78" s="27">
        <f>(AD78+(AI78*'Technical Paramenter'!$E$5))</f>
        <v>976682816.74675381</v>
      </c>
      <c r="AK78" s="27">
        <f>+AI78*'Technical Paramenter'!$D$6+'12 months Losses'!AE78</f>
        <v>149727123.13655978</v>
      </c>
      <c r="AL78" s="27">
        <f>+AI78*'Technical Paramenter'!$E$6+'12 months Losses'!AF78</f>
        <v>1251194626.6645639</v>
      </c>
      <c r="AM78" s="27">
        <f t="shared" si="24"/>
        <v>1400921749.8011236</v>
      </c>
      <c r="AN78" s="29">
        <f>Database!$L89-Database!$S89-'12 months Losses'!AJ78-Database!$R89-Database!$O89-Database!$Q89-'12 months Losses'!AM78-((Database!N89+Database!P89))</f>
        <v>451282277.84812355</v>
      </c>
      <c r="AO78" s="29">
        <f>Database!$L89-Database!$S89-'12 months Losses'!AJ78-Database!$R89-Database!$O89-Database!$Q89-'12 months Losses'!AM78-'12 months Losses'!AN78-Database!$N89-Database!$P89</f>
        <v>0</v>
      </c>
    </row>
    <row r="79" spans="2:41" x14ac:dyDescent="0.25">
      <c r="B79" s="17">
        <v>42248</v>
      </c>
      <c r="C79" s="36">
        <f>(Database!L90-Database!S90)*'Technical Paramenter'!$C$5</f>
        <v>602540315.21702993</v>
      </c>
      <c r="D79" s="37">
        <f>(Database!L90+Database!M90-Database!R90-Database!S90-'12 months Losses'!C79)*'Technical Paramenter'!$C$7</f>
        <v>153763427.89538971</v>
      </c>
      <c r="E79" s="37">
        <f>((Database!L90+Database!M90-Database!R90-Database!S90-'12 months Losses'!C79)-(Database!L90+Database!M90-Database!R90-Database!S90-'12 months Losses'!C79)*'Technical Paramenter'!$C$7)*'Technical Paramenter'!$C$6</f>
        <v>688060587.14628971</v>
      </c>
      <c r="F79" s="38">
        <f t="shared" si="17"/>
        <v>841824015.04167938</v>
      </c>
      <c r="G79" s="39">
        <f>(Database!L90-Database!O90-Database!Q90-Database!R90-Database!S90+Database!M90-C79-F79)*'Technical Paramenter'!$C$8</f>
        <v>206034001.37279716</v>
      </c>
      <c r="H79" s="39">
        <f t="shared" si="25"/>
        <v>1650398331.6315067</v>
      </c>
      <c r="I79" s="51">
        <f>+H79/(Database!L90+Database!M90)*100</f>
        <v>8.2145233140188836</v>
      </c>
      <c r="J79" s="36">
        <f t="shared" si="26"/>
        <v>400139242.309268</v>
      </c>
      <c r="K79" s="39">
        <f t="shared" si="18"/>
        <v>598815710.70752835</v>
      </c>
      <c r="L79" s="39">
        <f t="shared" si="19"/>
        <v>264213761.6346949</v>
      </c>
      <c r="M79" s="39">
        <f t="shared" si="20"/>
        <v>1263168714.6514912</v>
      </c>
      <c r="N79" s="52">
        <f>+M79/(Database!L90+Database!M90)*100</f>
        <v>6.2871663507962889</v>
      </c>
      <c r="O79" s="56">
        <f t="shared" si="27"/>
        <v>2913567046.2829981</v>
      </c>
      <c r="P79" s="54">
        <f>+O79/Database!L90*100</f>
        <v>14.505395379065048</v>
      </c>
      <c r="Q79" s="21">
        <f>Database!L90+Database!M90-Database!N90-Database!O90-Database!P90-Database!Q90-Database!R90-Database!S90-'12 months Losses'!H79</f>
        <v>1268301448.7464926</v>
      </c>
      <c r="R79" s="3">
        <f>($C79+(Q79*'Technical Paramenter'!$D$5))</f>
        <v>1001421120.8478019</v>
      </c>
      <c r="S79" s="23">
        <f>(Database!$L90+Database!M90-Database!$S90-Database!$R90-R79)*'Technical Paramenter'!$D$7</f>
        <v>149774619.83908197</v>
      </c>
      <c r="T79" s="23">
        <f>+Q79*'Technical Paramenter'!$D$6+'12 months Losses'!E79</f>
        <v>1288981813.5623779</v>
      </c>
      <c r="U79" s="3">
        <f t="shared" si="21"/>
        <v>1438756433.4014599</v>
      </c>
      <c r="V79" s="3">
        <f>+Q79*'Technical Paramenter'!$D$8+'12 months Losses'!G79</f>
        <v>474533418.07242966</v>
      </c>
      <c r="W79" s="14">
        <f>Database!L90+Database!M90-Database!R90-Database!O90-Database!Q90-Database!S90-'12 months Losses'!R79-'12 months Losses'!U79-'12 months Losses'!V79-Database!N90-Database!P90</f>
        <v>3988808.0563087463</v>
      </c>
      <c r="X79" s="3">
        <f>(R79+(W79*'Technical Paramenter'!$D$5))</f>
        <v>1002675600.981511</v>
      </c>
      <c r="Y79" s="23">
        <f>(Database!$L90+Database!M90-Database!$S90-Database!$R90-X79)*'Technical Paramenter'!$D$7</f>
        <v>149762075.03774488</v>
      </c>
      <c r="Z79" s="23">
        <f>+W79*'Technical Paramenter'!$D$6+'12 months Losses'!T79</f>
        <v>1290871710.8194571</v>
      </c>
      <c r="AA79" s="3">
        <f t="shared" si="22"/>
        <v>1440633785.8572021</v>
      </c>
      <c r="AB79" s="3">
        <f>+W79*'Technical Paramenter'!$D$8+'12 months Losses'!V79</f>
        <v>475377848.73795021</v>
      </c>
      <c r="AC79" s="14">
        <f>Database!L90+Database!M90-Database!S90-X79-Database!R90-AA79-Database!Q90-Database!O90-AB79-Database!N90-Database!P90</f>
        <v>12544.801336288452</v>
      </c>
      <c r="AD79" s="3">
        <f>(X79+(AC79*'Technical Paramenter'!$D$5))</f>
        <v>1002679546.3215313</v>
      </c>
      <c r="AE79" s="23">
        <f>(Database!$L90+Database!M90-Database!$S90-Database!$R90-AD79)*'Technical Paramenter'!$D$7</f>
        <v>149762035.58434469</v>
      </c>
      <c r="AF79" s="23">
        <f>+AC79*'Technical Paramenter'!$D$6+'12 months Losses'!Z79</f>
        <v>1290877654.5463302</v>
      </c>
      <c r="AG79" s="3">
        <f t="shared" si="23"/>
        <v>1440639690.1306748</v>
      </c>
      <c r="AH79" s="3">
        <f>+AC79*'Technical Paramenter'!$D$8+'12 months Losses'!AB79</f>
        <v>475380504.4723931</v>
      </c>
      <c r="AI79" s="14">
        <f>Database!$L90+Database!M90-Database!$S90-'12 months Losses'!AD79-Database!$R90-Database!$O90-Database!$Q90-'12 months Losses'!AG79-'12 months Losses'!AH79-Database!$N90-Database!$P90</f>
        <v>39.453403472900391</v>
      </c>
      <c r="AJ79" s="27">
        <f>(AD79+(AI79*'Technical Paramenter'!$E$5))</f>
        <v>1002679557.5262979</v>
      </c>
      <c r="AK79" s="27">
        <f>+AI79*'Technical Paramenter'!$D$6+'12 months Losses'!AE79</f>
        <v>149762054.27736726</v>
      </c>
      <c r="AL79" s="27">
        <f>+AI79*'Technical Paramenter'!$E$6+'12 months Losses'!AF79</f>
        <v>1290877671.4718404</v>
      </c>
      <c r="AM79" s="27">
        <f t="shared" si="24"/>
        <v>1440639725.7492077</v>
      </c>
      <c r="AN79" s="29">
        <f>Database!$L90-Database!$S90-'12 months Losses'!AJ79-Database!$R90-Database!$O90-Database!$Q90-'12 months Losses'!AM79-((Database!N90+Database!P90))</f>
        <v>470247763.00749207</v>
      </c>
      <c r="AO79" s="29">
        <f>Database!$L90-Database!$S90-'12 months Losses'!AJ79-Database!$R90-Database!$O90-Database!$Q90-'12 months Losses'!AM79-'12 months Losses'!AN79-Database!$N90-Database!$P90</f>
        <v>0</v>
      </c>
    </row>
    <row r="80" spans="2:41" x14ac:dyDescent="0.25">
      <c r="B80" s="17">
        <v>42278</v>
      </c>
      <c r="C80" s="36">
        <f>(Database!L91-Database!S91)*'Technical Paramenter'!$C$5</f>
        <v>601601028.55866003</v>
      </c>
      <c r="D80" s="37">
        <f>(Database!L91+Database!M91-Database!R91-Database!S91-'12 months Losses'!C80)*'Technical Paramenter'!$C$7</f>
        <v>153515977.72598344</v>
      </c>
      <c r="E80" s="37">
        <f>((Database!L91+Database!M91-Database!R91-Database!S91-'12 months Losses'!C80)-(Database!L91+Database!M91-Database!R91-Database!S91-'12 months Losses'!C80)*'Technical Paramenter'!$C$7)*'Technical Paramenter'!$C$6</f>
        <v>686953297.12823069</v>
      </c>
      <c r="F80" s="38">
        <f t="shared" si="17"/>
        <v>840469274.85421419</v>
      </c>
      <c r="G80" s="39">
        <f>(Database!L91-Database!O91-Database!Q91-Database!R91-Database!S91+Database!M91-C80-F80)*'Technical Paramenter'!$C$8</f>
        <v>206123940.44580534</v>
      </c>
      <c r="H80" s="39">
        <f t="shared" si="25"/>
        <v>1648194243.8586795</v>
      </c>
      <c r="I80" s="51">
        <f>+H80/(Database!L91+Database!M91)*100</f>
        <v>8.216366786228015</v>
      </c>
      <c r="J80" s="36">
        <f t="shared" si="26"/>
        <v>395688568.59103489</v>
      </c>
      <c r="K80" s="39">
        <f t="shared" si="18"/>
        <v>592155195.90690398</v>
      </c>
      <c r="L80" s="39">
        <f t="shared" si="19"/>
        <v>261240618.41738245</v>
      </c>
      <c r="M80" s="39">
        <f t="shared" si="20"/>
        <v>1249084382.9153214</v>
      </c>
      <c r="N80" s="52">
        <f>+M80/(Database!L91+Database!M91)*100</f>
        <v>6.2267754393768717</v>
      </c>
      <c r="O80" s="56">
        <f t="shared" si="27"/>
        <v>2897278626.7740011</v>
      </c>
      <c r="P80" s="54">
        <f>+O80/Database!L91*100</f>
        <v>14.446822358771696</v>
      </c>
      <c r="Q80" s="21">
        <f>Database!L91+Database!M91-Database!N91-Database!O91-Database!P91-Database!Q91-Database!R91-Database!S91-'12 months Losses'!H80</f>
        <v>1254194369.6903231</v>
      </c>
      <c r="R80" s="3">
        <f>($C80+(Q80*'Technical Paramenter'!$D$5))</f>
        <v>996045157.82626665</v>
      </c>
      <c r="S80" s="23">
        <f>(Database!$L91+Database!M91-Database!$S91-Database!$R91-R80)*'Technical Paramenter'!$D$7</f>
        <v>149571536.43330738</v>
      </c>
      <c r="T80" s="23">
        <f>+Q80*'Technical Paramenter'!$D$6+'12 months Losses'!E80</f>
        <v>1281190589.4875059</v>
      </c>
      <c r="U80" s="3">
        <f t="shared" si="21"/>
        <v>1430762125.9208133</v>
      </c>
      <c r="V80" s="3">
        <f>+Q80*'Technical Paramenter'!$D$8+'12 months Losses'!G80</f>
        <v>471636888.50924671</v>
      </c>
      <c r="W80" s="14">
        <f>Database!L91+Database!M91-Database!R91-Database!O91-Database!Q91-Database!S91-'12 months Losses'!R80-'12 months Losses'!U80-'12 months Losses'!V80-Database!N91-Database!P91</f>
        <v>3944441.2926769257</v>
      </c>
      <c r="X80" s="3">
        <f>(R80+(W80*'Technical Paramenter'!$D$5))</f>
        <v>997285684.61281359</v>
      </c>
      <c r="Y80" s="23">
        <f>(Database!$L91+Database!M91-Database!$S91-Database!$R91-X80)*'Technical Paramenter'!$D$7</f>
        <v>149559131.1654419</v>
      </c>
      <c r="Z80" s="23">
        <f>+W80*'Technical Paramenter'!$D$6+'12 months Losses'!T80</f>
        <v>1283059465.7719762</v>
      </c>
      <c r="AA80" s="3">
        <f t="shared" si="22"/>
        <v>1432618596.9374182</v>
      </c>
      <c r="AB80" s="3">
        <f>+W80*'Technical Paramenter'!$D$8+'12 months Losses'!V80</f>
        <v>472471926.73090643</v>
      </c>
      <c r="AC80" s="14">
        <f>Database!L91+Database!M91-Database!S91-X80-Database!R91-AA80-Database!Q91-Database!O91-AB80-Database!N91-Database!P91</f>
        <v>12405.267866134644</v>
      </c>
      <c r="AD80" s="3">
        <f>(X80+(AC80*'Technical Paramenter'!$D$5))</f>
        <v>997289586.06955755</v>
      </c>
      <c r="AE80" s="23">
        <f>(Database!$L91+Database!M91-Database!$S91-Database!$R91-AD80)*'Technical Paramenter'!$D$7</f>
        <v>149559092.15087447</v>
      </c>
      <c r="AF80" s="23">
        <f>+AC80*'Technical Paramenter'!$D$6+'12 months Losses'!Z80</f>
        <v>1283065343.3878913</v>
      </c>
      <c r="AG80" s="3">
        <f t="shared" si="23"/>
        <v>1432624435.5387657</v>
      </c>
      <c r="AH80" s="3">
        <f>+AC80*'Technical Paramenter'!$D$8+'12 months Losses'!AB80</f>
        <v>472474552.92611367</v>
      </c>
      <c r="AI80" s="14">
        <f>Database!$L91+Database!M91-Database!$S91-'12 months Losses'!AD80-Database!$R91-Database!$O91-Database!$Q91-'12 months Losses'!AG80-'12 months Losses'!AH80-Database!$N91-Database!$P91</f>
        <v>39.014568328857422</v>
      </c>
      <c r="AJ80" s="27">
        <f>(AD80+(AI80*'Technical Paramenter'!$E$5))</f>
        <v>997289597.14969492</v>
      </c>
      <c r="AK80" s="27">
        <f>+AI80*'Technical Paramenter'!$D$6+'12 months Losses'!AE80</f>
        <v>149559110.63597694</v>
      </c>
      <c r="AL80" s="27">
        <f>+AI80*'Technical Paramenter'!$E$6+'12 months Losses'!AF80</f>
        <v>1283065360.1251411</v>
      </c>
      <c r="AM80" s="27">
        <f t="shared" si="24"/>
        <v>1432624470.7611182</v>
      </c>
      <c r="AN80" s="29">
        <f>Database!$L91-Database!$S91-'12 months Losses'!AJ80-Database!$R91-Database!$O91-Database!$Q91-'12 months Losses'!AM80-((Database!N91+Database!P91))</f>
        <v>467364558.86318779</v>
      </c>
      <c r="AO80" s="29">
        <f>Database!$L91-Database!$S91-'12 months Losses'!AJ80-Database!$R91-Database!$O91-Database!$Q91-'12 months Losses'!AM80-'12 months Losses'!AN80-Database!$N91-Database!$P91</f>
        <v>0</v>
      </c>
    </row>
    <row r="81" spans="2:41" x14ac:dyDescent="0.25">
      <c r="B81" s="17">
        <v>42309</v>
      </c>
      <c r="C81" s="36">
        <f>(Database!L92-Database!S92)*'Technical Paramenter'!$C$5</f>
        <v>601122687.64686</v>
      </c>
      <c r="D81" s="37">
        <f>(Database!L92+Database!M92-Database!R92-Database!S92-'12 months Losses'!C81)*'Technical Paramenter'!$C$7</f>
        <v>153722090.8245514</v>
      </c>
      <c r="E81" s="37">
        <f>((Database!L92+Database!M92-Database!R92-Database!S92-'12 months Losses'!C81)-(Database!L92+Database!M92-Database!R92-Database!S92-'12 months Losses'!C81)*'Technical Paramenter'!$C$7)*'Technical Paramenter'!$C$6</f>
        <v>687875612.02170253</v>
      </c>
      <c r="F81" s="38">
        <f t="shared" si="17"/>
        <v>841597702.84625387</v>
      </c>
      <c r="G81" s="39">
        <f>(Database!L92-Database!O92-Database!Q92-Database!R92-Database!S92+Database!M92-C81-F81)*'Technical Paramenter'!$C$8</f>
        <v>205888974.2175611</v>
      </c>
      <c r="H81" s="39">
        <f t="shared" si="25"/>
        <v>1648609364.710675</v>
      </c>
      <c r="I81" s="51">
        <f>+H81/(Database!L92+Database!M92)*100</f>
        <v>8.2249869674324856</v>
      </c>
      <c r="J81" s="36">
        <f t="shared" si="26"/>
        <v>389336490.41152716</v>
      </c>
      <c r="K81" s="39">
        <f t="shared" si="18"/>
        <v>582649194.47705173</v>
      </c>
      <c r="L81" s="39">
        <f t="shared" si="19"/>
        <v>256987600.84274736</v>
      </c>
      <c r="M81" s="39">
        <f t="shared" si="20"/>
        <v>1228973285.7313263</v>
      </c>
      <c r="N81" s="52">
        <f>+M81/(Database!L92+Database!M92)*100</f>
        <v>6.1314035179199697</v>
      </c>
      <c r="O81" s="56">
        <f t="shared" si="27"/>
        <v>2877582650.4420013</v>
      </c>
      <c r="P81" s="54">
        <f>+O81/Database!L92*100</f>
        <v>14.360035114027179</v>
      </c>
      <c r="Q81" s="21">
        <f>Database!L92+Database!M92-Database!N92-Database!O92-Database!P92-Database!Q92-Database!R92-Database!S92-'12 months Losses'!H81</f>
        <v>1234060503.5113242</v>
      </c>
      <c r="R81" s="3">
        <f>($C81+(Q81*'Technical Paramenter'!$D$5))</f>
        <v>989234716.00117147</v>
      </c>
      <c r="S81" s="23">
        <f>(Database!$L92+Database!M92-Database!$S92-Database!$R92-R81)*'Technical Paramenter'!$D$7</f>
        <v>149840970.54100829</v>
      </c>
      <c r="T81" s="23">
        <f>+Q81*'Technical Paramenter'!$D$6+'12 months Losses'!E81</f>
        <v>1272573478.5853679</v>
      </c>
      <c r="U81" s="3">
        <f t="shared" si="21"/>
        <v>1422414449.1263762</v>
      </c>
      <c r="V81" s="3">
        <f>+Q81*'Technical Paramenter'!$D$8+'12 months Losses'!G81</f>
        <v>467139582.81090844</v>
      </c>
      <c r="W81" s="14">
        <f>Database!L92+Database!M92-Database!R92-Database!O92-Database!Q92-Database!S92-'12 months Losses'!R81-'12 months Losses'!U81-'12 months Losses'!V81-Database!N92-Database!P92</f>
        <v>3881120.2835426331</v>
      </c>
      <c r="X81" s="3">
        <f>(R81+(W81*'Technical Paramenter'!$D$5))</f>
        <v>990455328.33034563</v>
      </c>
      <c r="Y81" s="23">
        <f>(Database!$L92+Database!M92-Database!$S92-Database!$R92-X81)*'Technical Paramenter'!$D$7</f>
        <v>149828764.41771653</v>
      </c>
      <c r="Z81" s="23">
        <f>+W81*'Technical Paramenter'!$D$6+'12 months Losses'!T81</f>
        <v>1274412353.3757105</v>
      </c>
      <c r="AA81" s="3">
        <f t="shared" si="22"/>
        <v>1424241117.793427</v>
      </c>
      <c r="AB81" s="3">
        <f>+W81*'Technical Paramenter'!$D$8+'12 months Losses'!V81</f>
        <v>467961215.9749344</v>
      </c>
      <c r="AC81" s="14">
        <f>Database!L92+Database!M92-Database!S92-X81-Database!R92-AA81-Database!Q92-Database!O92-AB81-Database!N92-Database!P92</f>
        <v>12206.123294830322</v>
      </c>
      <c r="AD81" s="3">
        <f>(X81+(AC81*'Technical Paramenter'!$D$5))</f>
        <v>990459167.15612185</v>
      </c>
      <c r="AE81" s="23">
        <f>(Database!$L92+Database!M92-Database!$S92-Database!$R92-AD81)*'Technical Paramenter'!$D$7</f>
        <v>149828726.02945876</v>
      </c>
      <c r="AF81" s="23">
        <f>+AC81*'Technical Paramenter'!$D$6+'12 months Losses'!Z81</f>
        <v>1274418136.6369276</v>
      </c>
      <c r="AG81" s="3">
        <f t="shared" si="23"/>
        <v>1424246862.6663864</v>
      </c>
      <c r="AH81" s="3">
        <f>+AC81*'Technical Paramenter'!$D$8+'12 months Losses'!AB81</f>
        <v>467963800.01123589</v>
      </c>
      <c r="AI81" s="14">
        <f>Database!$L92+Database!M92-Database!$S92-'12 months Losses'!AD81-Database!$R92-Database!$O92-Database!$Q92-'12 months Losses'!AG81-'12 months Losses'!AH81-Database!$N92-Database!$P92</f>
        <v>38.38825798034668</v>
      </c>
      <c r="AJ81" s="27">
        <f>(AD81+(AI81*'Technical Paramenter'!$E$5))</f>
        <v>990459178.05838716</v>
      </c>
      <c r="AK81" s="27">
        <f>+AI81*'Technical Paramenter'!$D$6+'12 months Losses'!AE81</f>
        <v>149828744.2178154</v>
      </c>
      <c r="AL81" s="27">
        <f>+AI81*'Technical Paramenter'!$E$6+'12 months Losses'!AF81</f>
        <v>1274418153.1054902</v>
      </c>
      <c r="AM81" s="27">
        <f t="shared" si="24"/>
        <v>1424246897.3233056</v>
      </c>
      <c r="AN81" s="29">
        <f>Database!$L92-Database!$S92-'12 months Losses'!AJ81-Database!$R92-Database!$O92-Database!$Q92-'12 months Losses'!AM81-((Database!N92+Database!P92))</f>
        <v>462876575.06030846</v>
      </c>
      <c r="AO81" s="29">
        <f>Database!$L92-Database!$S92-'12 months Losses'!AJ81-Database!$R92-Database!$O92-Database!$Q92-'12 months Losses'!AM81-'12 months Losses'!AN81-Database!$N92-Database!$P92</f>
        <v>0</v>
      </c>
    </row>
    <row r="82" spans="2:41" x14ac:dyDescent="0.25">
      <c r="B82" s="17">
        <v>42339</v>
      </c>
      <c r="C82" s="36">
        <f>(Database!L93-Database!S93)*'Technical Paramenter'!$C$5</f>
        <v>602262920.04359996</v>
      </c>
      <c r="D82" s="37">
        <f>(Database!L93+Database!M93-Database!R93-Database!S93-'12 months Losses'!C82)*'Technical Paramenter'!$C$7</f>
        <v>153854866.36811396</v>
      </c>
      <c r="E82" s="37">
        <f>((Database!L93+Database!M93-Database!R93-Database!S93-'12 months Losses'!C82)-(Database!L93+Database!M93-Database!R93-Database!S93-'12 months Losses'!C82)*'Technical Paramenter'!$C$7)*'Technical Paramenter'!$C$6</f>
        <v>688469756.02403641</v>
      </c>
      <c r="F82" s="38">
        <f t="shared" si="17"/>
        <v>842324622.3921504</v>
      </c>
      <c r="G82" s="39">
        <f>(Database!L93-Database!O93-Database!Q93-Database!R93-Database!S93+Database!M93-C82-F82)*'Technical Paramenter'!$C$8</f>
        <v>205588110.43319818</v>
      </c>
      <c r="H82" s="39">
        <f t="shared" si="25"/>
        <v>1650175652.8689487</v>
      </c>
      <c r="I82" s="51">
        <f>+H82/(Database!L93+Database!M93)*100</f>
        <v>8.2172296837251615</v>
      </c>
      <c r="J82" s="36">
        <f t="shared" si="26"/>
        <v>366318686.98919606</v>
      </c>
      <c r="K82" s="39">
        <f t="shared" si="18"/>
        <v>548202629.73692989</v>
      </c>
      <c r="L82" s="39">
        <f t="shared" si="19"/>
        <v>241517774.47692564</v>
      </c>
      <c r="M82" s="39">
        <f t="shared" si="20"/>
        <v>1156039091.2030516</v>
      </c>
      <c r="N82" s="52">
        <f>+M82/(Database!L93+Database!M93)*100</f>
        <v>5.75662276877308</v>
      </c>
      <c r="O82" s="56">
        <f t="shared" si="27"/>
        <v>2806214744.0720005</v>
      </c>
      <c r="P82" s="54">
        <f>+O82/Database!L93*100</f>
        <v>13.977376413289043</v>
      </c>
      <c r="Q82" s="21">
        <f>Database!L93+Database!M93-Database!N93-Database!O93-Database!P93-Database!Q93-Database!R93-Database!S93-'12 months Losses'!H82</f>
        <v>1161102117.1780474</v>
      </c>
      <c r="R82" s="3">
        <f>($C82+(Q82*'Technical Paramenter'!$D$5))</f>
        <v>967429535.89609587</v>
      </c>
      <c r="S82" s="23">
        <f>(Database!$L93+Database!M93-Database!$S93-Database!$R93-R82)*'Technical Paramenter'!$D$7</f>
        <v>150203200.20958903</v>
      </c>
      <c r="T82" s="23">
        <f>+Q82*'Technical Paramenter'!$D$6+'12 months Losses'!E82</f>
        <v>1238599939.1429954</v>
      </c>
      <c r="U82" s="3">
        <f t="shared" si="21"/>
        <v>1388803139.3525844</v>
      </c>
      <c r="V82" s="3">
        <f>+Q82*'Technical Paramenter'!$D$8+'12 months Losses'!G82</f>
        <v>451393428.63979083</v>
      </c>
      <c r="W82" s="14">
        <f>Database!L93+Database!M93-Database!R93-Database!O93-Database!Q93-Database!S93-'12 months Losses'!R82-'12 months Losses'!U82-'12 months Losses'!V82-Database!N93-Database!P93</f>
        <v>3651666.1585254669</v>
      </c>
      <c r="X82" s="3">
        <f>(R82+(W82*'Technical Paramenter'!$D$5))</f>
        <v>968577984.90295208</v>
      </c>
      <c r="Y82" s="23">
        <f>(Database!$L93+Database!M93-Database!$S93-Database!$R93-X82)*'Technical Paramenter'!$D$7</f>
        <v>150191715.71952045</v>
      </c>
      <c r="Z82" s="23">
        <f>+W82*'Technical Paramenter'!$D$6+'12 months Losses'!T82</f>
        <v>1240330098.5689046</v>
      </c>
      <c r="AA82" s="3">
        <f t="shared" si="22"/>
        <v>1390521814.288425</v>
      </c>
      <c r="AB82" s="3">
        <f>+W82*'Technical Paramenter'!$D$8+'12 months Losses'!V82</f>
        <v>452166486.3655507</v>
      </c>
      <c r="AC82" s="14">
        <f>Database!L93+Database!M93-Database!S93-X82-Database!R93-AA82-Database!Q93-Database!O93-AB82-Database!N93-Database!P93</f>
        <v>11484.490070343018</v>
      </c>
      <c r="AD82" s="3">
        <f>(X82+(AC82*'Technical Paramenter'!$D$5))</f>
        <v>968581596.77507925</v>
      </c>
      <c r="AE82" s="23">
        <f>(Database!$L93+Database!M93-Database!$S93-Database!$R93-AD82)*'Technical Paramenter'!$D$7</f>
        <v>150191679.60079917</v>
      </c>
      <c r="AF82" s="23">
        <f>+AC82*'Technical Paramenter'!$D$6+'12 months Losses'!Z82</f>
        <v>1240335539.9203</v>
      </c>
      <c r="AG82" s="3">
        <f t="shared" si="23"/>
        <v>1390527219.5210991</v>
      </c>
      <c r="AH82" s="3">
        <f>+AC82*'Technical Paramenter'!$D$8+'12 months Losses'!AB82</f>
        <v>452168917.63209862</v>
      </c>
      <c r="AI82" s="14">
        <f>Database!$L93+Database!M93-Database!$S93-'12 months Losses'!AD82-Database!$R93-Database!$O93-Database!$Q93-'12 months Losses'!AG82-'12 months Losses'!AH82-Database!$N93-Database!$P93</f>
        <v>36.118721008300781</v>
      </c>
      <c r="AJ82" s="27">
        <f>(AD82+(AI82*'Technical Paramenter'!$E$5))</f>
        <v>968581607.03279603</v>
      </c>
      <c r="AK82" s="27">
        <f>+AI82*'Technical Paramenter'!$D$6+'12 months Losses'!AE82</f>
        <v>150191696.71384919</v>
      </c>
      <c r="AL82" s="27">
        <f>+AI82*'Technical Paramenter'!$E$6+'12 months Losses'!AF82</f>
        <v>1240335555.4152312</v>
      </c>
      <c r="AM82" s="27">
        <f t="shared" si="24"/>
        <v>1390527252.1290803</v>
      </c>
      <c r="AN82" s="29">
        <f>Database!$L93-Database!$S93-'12 months Losses'!AJ82-Database!$R93-Database!$O93-Database!$Q93-'12 months Losses'!AM82-((Database!N93+Database!P93))</f>
        <v>447105884.91012383</v>
      </c>
      <c r="AO82" s="29">
        <f>Database!$L93-Database!$S93-'12 months Losses'!AJ82-Database!$R93-Database!$O93-Database!$Q93-'12 months Losses'!AM82-'12 months Losses'!AN82-Database!$N93-Database!$P93</f>
        <v>0</v>
      </c>
    </row>
    <row r="83" spans="2:41" x14ac:dyDescent="0.25">
      <c r="B83" s="17">
        <v>42370</v>
      </c>
      <c r="C83" s="36">
        <f>(Database!L94-Database!S94)*'Technical Paramenter'!$C$5</f>
        <v>601780834.29489005</v>
      </c>
      <c r="D83" s="37">
        <f>(Database!L94+Database!M94-Database!R94-Database!S94-'12 months Losses'!C83)*'Technical Paramenter'!$C$7</f>
        <v>153820784.84323114</v>
      </c>
      <c r="E83" s="37">
        <f>((Database!L94+Database!M94-Database!R94-Database!S94-'12 months Losses'!C83)-(Database!L94+Database!M94-Database!R94-Database!S94-'12 months Losses'!C83)*'Technical Paramenter'!$C$7)*'Technical Paramenter'!$C$6</f>
        <v>688317248.01649058</v>
      </c>
      <c r="F83" s="38">
        <f t="shared" si="17"/>
        <v>842138032.85972166</v>
      </c>
      <c r="G83" s="39">
        <f>(Database!L94-Database!O94-Database!Q94-Database!R94-Database!S94+Database!M94-C83-F83)*'Technical Paramenter'!$C$8</f>
        <v>205779714.66944706</v>
      </c>
      <c r="H83" s="39">
        <f t="shared" si="25"/>
        <v>1649698581.8240585</v>
      </c>
      <c r="I83" s="51">
        <f>+H83/(Database!L94+Database!M94)*100</f>
        <v>8.2214382093359326</v>
      </c>
      <c r="J83" s="36">
        <f t="shared" si="26"/>
        <v>359477085.71863675</v>
      </c>
      <c r="K83" s="39">
        <f t="shared" si="18"/>
        <v>537964048.02831459</v>
      </c>
      <c r="L83" s="39">
        <f t="shared" si="19"/>
        <v>236948770.56999195</v>
      </c>
      <c r="M83" s="39">
        <f t="shared" si="20"/>
        <v>1134389904.3169432</v>
      </c>
      <c r="N83" s="52">
        <f>+M83/(Database!L94+Database!M94)*100</f>
        <v>5.6533457726103009</v>
      </c>
      <c r="O83" s="56">
        <f t="shared" si="27"/>
        <v>2784088486.1410017</v>
      </c>
      <c r="P83" s="54">
        <f>+O83/Database!L94*100</f>
        <v>13.878260654333035</v>
      </c>
      <c r="Q83" s="21">
        <f>Database!L94+Database!M94-Database!N94-Database!O94-Database!P94-Database!Q94-Database!R94-Database!S94-'12 months Losses'!H83</f>
        <v>1139416634.0119429</v>
      </c>
      <c r="R83" s="3">
        <f>($C83+(Q83*'Technical Paramenter'!$D$5))</f>
        <v>960127365.6916461</v>
      </c>
      <c r="S83" s="23">
        <f>(Database!$L94+Database!M94-Database!$S94-Database!$R94-R83)*'Technical Paramenter'!$D$7</f>
        <v>150237319.52926356</v>
      </c>
      <c r="T83" s="23">
        <f>+Q83*'Technical Paramenter'!$D$6+'12 months Losses'!E83</f>
        <v>1228172849.211349</v>
      </c>
      <c r="U83" s="3">
        <f t="shared" si="21"/>
        <v>1378410168.7406125</v>
      </c>
      <c r="V83" s="3">
        <f>+Q83*'Technical Paramenter'!$D$8+'12 months Losses'!G83</f>
        <v>446994216.08977532</v>
      </c>
      <c r="W83" s="14">
        <f>Database!L94+Database!M94-Database!R94-Database!O94-Database!Q94-Database!S94-'12 months Losses'!R83-'12 months Losses'!U83-'12 months Losses'!V83-Database!N94-Database!P94</f>
        <v>3583465.3139686584</v>
      </c>
      <c r="X83" s="3">
        <f>(R83+(W83*'Technical Paramenter'!$D$5))</f>
        <v>961254365.53288925</v>
      </c>
      <c r="Y83" s="23">
        <f>(Database!$L94+Database!M94-Database!$S94-Database!$R94-X83)*'Technical Paramenter'!$D$7</f>
        <v>150226049.53085113</v>
      </c>
      <c r="Z83" s="23">
        <f>+W83*'Technical Paramenter'!$D$6+'12 months Losses'!T83</f>
        <v>1229870695.0771074</v>
      </c>
      <c r="AA83" s="3">
        <f t="shared" si="22"/>
        <v>1380096744.6079586</v>
      </c>
      <c r="AB83" s="3">
        <f>+W83*'Technical Paramenter'!$D$8+'12 months Losses'!V83</f>
        <v>447752835.69674248</v>
      </c>
      <c r="AC83" s="14">
        <f>Database!L94+Database!M94-Database!S94-X83-Database!R94-AA83-Database!Q94-Database!O94-AB83-Database!N94-Database!P94</f>
        <v>11269.99840927124</v>
      </c>
      <c r="AD83" s="3">
        <f>(X83+(AC83*'Technical Paramenter'!$D$5))</f>
        <v>961257909.94738901</v>
      </c>
      <c r="AE83" s="23">
        <f>(Database!$L94+Database!M94-Database!$S94-Database!$R94-AD83)*'Technical Paramenter'!$D$7</f>
        <v>150226014.08670613</v>
      </c>
      <c r="AF83" s="23">
        <f>+AC83*'Technical Paramenter'!$D$6+'12 months Losses'!Z83</f>
        <v>1229876034.8023539</v>
      </c>
      <c r="AG83" s="3">
        <f t="shared" si="23"/>
        <v>1380102048.88906</v>
      </c>
      <c r="AH83" s="3">
        <f>+AC83*'Technical Paramenter'!$D$8+'12 months Losses'!AB83</f>
        <v>447755221.55540574</v>
      </c>
      <c r="AI83" s="14">
        <f>Database!$L94+Database!M94-Database!$S94-'12 months Losses'!AD83-Database!$R94-Database!$O94-Database!$Q94-'12 months Losses'!AG83-'12 months Losses'!AH83-Database!$N94-Database!$P94</f>
        <v>35.444147109985352</v>
      </c>
      <c r="AJ83" s="27">
        <f>(AD83+(AI83*'Technical Paramenter'!$E$5))</f>
        <v>961257920.0135268</v>
      </c>
      <c r="AK83" s="27">
        <f>+AI83*'Technical Paramenter'!$D$6+'12 months Losses'!AE83</f>
        <v>150226030.88014305</v>
      </c>
      <c r="AL83" s="27">
        <f>+AI83*'Technical Paramenter'!$E$6+'12 months Losses'!AF83</f>
        <v>1229876050.0078931</v>
      </c>
      <c r="AM83" s="27">
        <f t="shared" si="24"/>
        <v>1380102080.8880363</v>
      </c>
      <c r="AN83" s="29">
        <f>Database!$L94-Database!$S94-'12 months Losses'!AJ83-Database!$R94-Database!$O94-Database!$Q94-'12 months Losses'!AM83-((Database!N94+Database!P94))</f>
        <v>442728485.23943901</v>
      </c>
      <c r="AO83" s="29">
        <f>Database!$L94-Database!$S94-'12 months Losses'!AJ83-Database!$R94-Database!$O94-Database!$Q94-'12 months Losses'!AM83-'12 months Losses'!AN83-Database!$N94-Database!$P94</f>
        <v>0</v>
      </c>
    </row>
    <row r="84" spans="2:41" x14ac:dyDescent="0.25">
      <c r="B84" s="17">
        <v>42401</v>
      </c>
      <c r="C84" s="36">
        <f>(Database!L95-Database!S95)*'Technical Paramenter'!$C$5</f>
        <v>603207042.99941993</v>
      </c>
      <c r="D84" s="37">
        <f>(Database!L95+Database!M95-Database!R95-Database!S95-'12 months Losses'!C84)*'Technical Paramenter'!$C$7</f>
        <v>154412252.11214578</v>
      </c>
      <c r="E84" s="37">
        <f>((Database!L95+Database!M95-Database!R95-Database!S95-'12 months Losses'!C84)-(Database!L95+Database!M95-Database!R95-Database!S95-'12 months Losses'!C84)*'Technical Paramenter'!$C$7)*'Technical Paramenter'!$C$6</f>
        <v>690963945.75142992</v>
      </c>
      <c r="F84" s="38">
        <f t="shared" si="17"/>
        <v>845376197.8635757</v>
      </c>
      <c r="G84" s="39">
        <f>(Database!L95-Database!O95-Database!Q95-Database!R95-Database!S95+Database!M95-C84-F84)*'Technical Paramenter'!$C$8</f>
        <v>207072871.27458328</v>
      </c>
      <c r="H84" s="39">
        <f t="shared" si="25"/>
        <v>1655656112.137579</v>
      </c>
      <c r="I84" s="51">
        <f>+H84/(Database!L95+Database!M95)*100</f>
        <v>8.2316098842563683</v>
      </c>
      <c r="J84" s="36">
        <f t="shared" si="26"/>
        <v>381825910.59990239</v>
      </c>
      <c r="K84" s="39">
        <f t="shared" si="18"/>
        <v>571409474.11928773</v>
      </c>
      <c r="L84" s="39">
        <f t="shared" si="19"/>
        <v>251954885.48722512</v>
      </c>
      <c r="M84" s="39">
        <f t="shared" si="20"/>
        <v>1205190270.2064152</v>
      </c>
      <c r="N84" s="52">
        <f>+M84/(Database!L95+Database!M95)*100</f>
        <v>5.9919786892414528</v>
      </c>
      <c r="O84" s="56">
        <f t="shared" si="27"/>
        <v>2860846382.3439941</v>
      </c>
      <c r="P84" s="54">
        <f>+O84/Database!L95*100</f>
        <v>14.227170812121907</v>
      </c>
      <c r="Q84" s="21">
        <f>Database!L95+Database!M95-Database!N95-Database!O95-Database!P95-Database!Q95-Database!R95-Database!S95-'12 months Losses'!H84</f>
        <v>1210254592.3464212</v>
      </c>
      <c r="R84" s="3">
        <f>($C84+(Q84*'Technical Paramenter'!$D$5))</f>
        <v>983832112.29236937</v>
      </c>
      <c r="S84" s="23">
        <f>(Database!$L95+Database!M95-Database!$S95-Database!$R95-R84)*'Technical Paramenter'!$D$7</f>
        <v>150606001.41921631</v>
      </c>
      <c r="T84" s="23">
        <f>+Q84*'Technical Paramenter'!$D$6+'12 months Losses'!E84</f>
        <v>1264382571.6051643</v>
      </c>
      <c r="U84" s="3">
        <f t="shared" si="21"/>
        <v>1414988573.0243807</v>
      </c>
      <c r="V84" s="3">
        <f>+Q84*'Technical Paramenter'!$D$8+'12 months Losses'!G84</f>
        <v>463283768.47432065</v>
      </c>
      <c r="W84" s="14">
        <f>Database!L95+Database!M95-Database!R95-Database!O95-Database!Q95-Database!S95-'12 months Losses'!R84-'12 months Losses'!U84-'12 months Losses'!V84-Database!N95-Database!P95</f>
        <v>3806250.6929244995</v>
      </c>
      <c r="X84" s="3">
        <f>(R84+(W84*'Technical Paramenter'!$D$5))</f>
        <v>985029178.13529408</v>
      </c>
      <c r="Y84" s="23">
        <f>(Database!$L95+Database!M95-Database!$S95-Database!$R95-X84)*'Technical Paramenter'!$D$7</f>
        <v>150594030.76078704</v>
      </c>
      <c r="Z84" s="23">
        <f>+W84*'Technical Paramenter'!$D$6+'12 months Losses'!T84</f>
        <v>1266185973.1834719</v>
      </c>
      <c r="AA84" s="3">
        <f t="shared" si="22"/>
        <v>1416780003.9442589</v>
      </c>
      <c r="AB84" s="3">
        <f>+W84*'Technical Paramenter'!$D$8+'12 months Losses'!V84</f>
        <v>464089551.74601275</v>
      </c>
      <c r="AC84" s="14">
        <f>Database!L95+Database!M95-Database!S95-X84-Database!R95-AA84-Database!Q95-Database!O95-AB84-Database!N95-Database!P95</f>
        <v>11970.658428192139</v>
      </c>
      <c r="AD84" s="3">
        <f>(X84+(AC84*'Technical Paramenter'!$D$5))</f>
        <v>985032942.90736973</v>
      </c>
      <c r="AE84" s="23">
        <f>(Database!$L95+Database!M95-Database!$S95-Database!$R95-AD84)*'Technical Paramenter'!$D$7</f>
        <v>150593993.11306629</v>
      </c>
      <c r="AF84" s="23">
        <f>+AC84*'Technical Paramenter'!$D$6+'12 months Losses'!Z84</f>
        <v>1266191644.8814352</v>
      </c>
      <c r="AG84" s="3">
        <f t="shared" si="23"/>
        <v>1416785637.9945014</v>
      </c>
      <c r="AH84" s="3">
        <f>+AC84*'Technical Paramenter'!$D$8+'12 months Losses'!AB84</f>
        <v>464092085.93440199</v>
      </c>
      <c r="AI84" s="14">
        <f>Database!$L95+Database!M95-Database!$S95-'12 months Losses'!AD84-Database!$R95-Database!$O95-Database!$Q95-'12 months Losses'!AG84-'12 months Losses'!AH84-Database!$N95-Database!$P95</f>
        <v>37.647720336914063</v>
      </c>
      <c r="AJ84" s="27">
        <f>(AD84+(AI84*'Technical Paramenter'!$E$5))</f>
        <v>985032953.59932232</v>
      </c>
      <c r="AK84" s="27">
        <f>+AI84*'Technical Paramenter'!$D$6+'12 months Losses'!AE84</f>
        <v>150594010.95055619</v>
      </c>
      <c r="AL84" s="27">
        <f>+AI84*'Technical Paramenter'!$E$6+'12 months Losses'!AF84</f>
        <v>1266191661.0323071</v>
      </c>
      <c r="AM84" s="27">
        <f t="shared" si="24"/>
        <v>1416785671.9828634</v>
      </c>
      <c r="AN84" s="29">
        <f>Database!$L95-Database!$S95-'12 months Losses'!AJ84-Database!$R95-Database!$O95-Database!$Q95-'12 months Losses'!AM84-((Database!N95+Database!P95))</f>
        <v>459027756.7618084</v>
      </c>
      <c r="AO84" s="29">
        <f>Database!$L95-Database!$S95-'12 months Losses'!AJ84-Database!$R95-Database!$O95-Database!$Q95-'12 months Losses'!AM84-'12 months Losses'!AN84-Database!$N95-Database!$P95</f>
        <v>0</v>
      </c>
    </row>
    <row r="85" spans="2:41" x14ac:dyDescent="0.25">
      <c r="B85" s="17">
        <v>42430</v>
      </c>
      <c r="C85" s="36">
        <f>(Database!L96-Database!S96)*'Technical Paramenter'!$C$5</f>
        <v>603264483.77694011</v>
      </c>
      <c r="D85" s="37">
        <f>(Database!L96+Database!M96-Database!R96-Database!S96-'12 months Losses'!C85)*'Technical Paramenter'!$C$7</f>
        <v>154211916.31371066</v>
      </c>
      <c r="E85" s="37">
        <f>((Database!L96+Database!M96-Database!R96-Database!S96-'12 months Losses'!C85)-(Database!L96+Database!M96-Database!R96-Database!S96-'12 months Losses'!C85)*'Technical Paramenter'!$C$7)*'Technical Paramenter'!$C$6</f>
        <v>690067483.12059236</v>
      </c>
      <c r="F85" s="38">
        <f t="shared" si="17"/>
        <v>844279399.43430305</v>
      </c>
      <c r="G85" s="39">
        <f>(Database!L96-Database!O96-Database!Q96-Database!R96-Database!S96+Database!M96-C85-F85)*'Technical Paramenter'!$C$8</f>
        <v>206371683.17638057</v>
      </c>
      <c r="H85" s="39">
        <f t="shared" si="25"/>
        <v>1653915566.3876238</v>
      </c>
      <c r="I85" s="51">
        <f>+H85/(Database!L96+Database!M96)*100</f>
        <v>8.2226037390823183</v>
      </c>
      <c r="J85" s="36">
        <f t="shared" si="26"/>
        <v>360246575.15039074</v>
      </c>
      <c r="K85" s="39">
        <f t="shared" si="18"/>
        <v>539115603.06775093</v>
      </c>
      <c r="L85" s="39">
        <f t="shared" si="19"/>
        <v>237447165.67223507</v>
      </c>
      <c r="M85" s="39">
        <f t="shared" si="20"/>
        <v>1136809343.8903768</v>
      </c>
      <c r="N85" s="52">
        <f>+M85/(Database!L96+Database!M96)*100</f>
        <v>5.6517593471310086</v>
      </c>
      <c r="O85" s="56">
        <f t="shared" si="27"/>
        <v>2790724910.2780008</v>
      </c>
      <c r="P85" s="54">
        <f>+O85/Database!L96*100</f>
        <v>13.877844786092316</v>
      </c>
      <c r="Q85" s="21">
        <f>Database!L96+Database!M96-Database!N96-Database!O96-Database!P96-Database!Q96-Database!R96-Database!S96-'12 months Losses'!H85</f>
        <v>1141855646.3803806</v>
      </c>
      <c r="R85" s="3">
        <f>($C85+(Q85*'Technical Paramenter'!$D$5))</f>
        <v>962378084.56356978</v>
      </c>
      <c r="S85" s="23">
        <f>(Database!$L96+Database!M96-Database!$S96-Database!$R96-R85)*'Technical Paramenter'!$D$7</f>
        <v>150620780.30584434</v>
      </c>
      <c r="T85" s="23">
        <f>+Q85*'Technical Paramenter'!$D$6+'12 months Losses'!E85</f>
        <v>1231078688.3756166</v>
      </c>
      <c r="U85" s="3">
        <f t="shared" si="21"/>
        <v>1381699468.6814609</v>
      </c>
      <c r="V85" s="3">
        <f>+Q85*'Technical Paramenter'!$D$8+'12 months Losses'!G85</f>
        <v>448102523.51510715</v>
      </c>
      <c r="W85" s="14">
        <f>Database!L96+Database!M96-Database!R96-Database!O96-Database!Q96-Database!S96-'12 months Losses'!R85-'12 months Losses'!U85-'12 months Losses'!V85-Database!N96-Database!P96</f>
        <v>3591136.0078620911</v>
      </c>
      <c r="X85" s="3">
        <f>(R85+(W85*'Technical Paramenter'!$D$5))</f>
        <v>963507496.83804238</v>
      </c>
      <c r="Y85" s="23">
        <f>(Database!$L96+Database!M96-Database!$S96-Database!$R96-X85)*'Technical Paramenter'!$D$7</f>
        <v>150609486.18309963</v>
      </c>
      <c r="Z85" s="23">
        <f>+W85*'Technical Paramenter'!$D$6+'12 months Losses'!T85</f>
        <v>1232780168.6161416</v>
      </c>
      <c r="AA85" s="3">
        <f t="shared" si="22"/>
        <v>1383389654.7992411</v>
      </c>
      <c r="AB85" s="3">
        <f>+W85*'Technical Paramenter'!$D$8+'12 months Losses'!V85</f>
        <v>448862767.00797158</v>
      </c>
      <c r="AC85" s="14">
        <f>Database!L96+Database!M96-Database!S96-X85-Database!R96-AA85-Database!Q96-Database!O96-AB85-Database!N96-Database!P96</f>
        <v>11294.122745513916</v>
      </c>
      <c r="AD85" s="3">
        <f>(X85+(AC85*'Technical Paramenter'!$D$5))</f>
        <v>963511048.83964586</v>
      </c>
      <c r="AE85" s="23">
        <f>(Database!$L96+Database!M96-Database!$S96-Database!$R96-AD85)*'Technical Paramenter'!$D$7</f>
        <v>150609450.66308358</v>
      </c>
      <c r="AF85" s="23">
        <f>+AC85*'Technical Paramenter'!$D$6+'12 months Losses'!Z85</f>
        <v>1232785519.7714984</v>
      </c>
      <c r="AG85" s="3">
        <f t="shared" si="23"/>
        <v>1383394970.434582</v>
      </c>
      <c r="AH85" s="3">
        <f>+AC85*'Technical Paramenter'!$D$8+'12 months Losses'!AB85</f>
        <v>448865157.97375679</v>
      </c>
      <c r="AI85" s="14">
        <f>Database!$L96+Database!M96-Database!$S96-'12 months Losses'!AD85-Database!$R96-Database!$O96-Database!$Q96-'12 months Losses'!AG85-'12 months Losses'!AH85-Database!$N96-Database!$P96</f>
        <v>35.520017623901367</v>
      </c>
      <c r="AJ85" s="27">
        <f>(AD85+(AI85*'Technical Paramenter'!$E$5))</f>
        <v>963511058.92733085</v>
      </c>
      <c r="AK85" s="27">
        <f>+AI85*'Technical Paramenter'!$D$6+'12 months Losses'!AE85</f>
        <v>150609467.49246794</v>
      </c>
      <c r="AL85" s="27">
        <f>+AI85*'Technical Paramenter'!$E$6+'12 months Losses'!AF85</f>
        <v>1232785535.0095861</v>
      </c>
      <c r="AM85" s="27">
        <f t="shared" si="24"/>
        <v>1383395002.502054</v>
      </c>
      <c r="AN85" s="29">
        <f>Database!$L96-Database!$S96-'12 months Losses'!AJ85-Database!$R96-Database!$O96-Database!$Q96-'12 months Losses'!AM85-((Database!N96+Database!P96))</f>
        <v>443818848.84861565</v>
      </c>
      <c r="AO85" s="29">
        <f>Database!$L96-Database!$S96-'12 months Losses'!AJ85-Database!$R96-Database!$O96-Database!$Q96-'12 months Losses'!AM85-'12 months Losses'!AN85-Database!$N96-Database!$P96</f>
        <v>0</v>
      </c>
    </row>
    <row r="86" spans="2:41" x14ac:dyDescent="0.25">
      <c r="B86" s="17">
        <v>42461</v>
      </c>
      <c r="C86" s="36">
        <f>(Database!L97-Database!S97)*'Technical Paramenter'!$C$5</f>
        <v>603116755.85061002</v>
      </c>
      <c r="D86" s="37">
        <f>(Database!L97+Database!M97-Database!R97-Database!S97-'12 months Losses'!C86)*'Technical Paramenter'!$C$7</f>
        <v>154304987.09661388</v>
      </c>
      <c r="E86" s="37">
        <f>((Database!L97+Database!M97-Database!R97-Database!S97-'12 months Losses'!C86)-(Database!L97+Database!M97-Database!R97-Database!S97-'12 months Losses'!C86)*'Technical Paramenter'!$C$7)*'Technical Paramenter'!$C$6</f>
        <v>690483956.25992775</v>
      </c>
      <c r="F86" s="38">
        <f t="shared" si="17"/>
        <v>844788943.35654163</v>
      </c>
      <c r="G86" s="39">
        <f>(Database!L97-Database!O97-Database!Q97-Database!R97-Database!S97+Database!M97-C86-F86)*'Technical Paramenter'!$C$8</f>
        <v>206553173.25018612</v>
      </c>
      <c r="H86" s="39">
        <f t="shared" si="25"/>
        <v>1654458872.4573379</v>
      </c>
      <c r="I86" s="51">
        <f>+H86/(Database!L97+Database!M97)*100</f>
        <v>8.2273847000559712</v>
      </c>
      <c r="J86" s="36">
        <f t="shared" si="26"/>
        <v>358271883.97522247</v>
      </c>
      <c r="K86" s="39">
        <f t="shared" si="18"/>
        <v>536160441.52782822</v>
      </c>
      <c r="L86" s="39">
        <f t="shared" si="19"/>
        <v>236209607.43861088</v>
      </c>
      <c r="M86" s="39">
        <f t="shared" si="20"/>
        <v>1130641932.9416616</v>
      </c>
      <c r="N86" s="52">
        <f>+M86/(Database!L97+Database!M97)*100</f>
        <v>5.6225188157802366</v>
      </c>
      <c r="O86" s="56">
        <f t="shared" si="27"/>
        <v>2785100805.3989992</v>
      </c>
      <c r="P86" s="54">
        <f>+O86/Database!L97*100</f>
        <v>13.853316789353617</v>
      </c>
      <c r="Q86" s="21">
        <f>Database!L97+Database!M97-Database!N97-Database!O97-Database!P97-Database!Q97-Database!R97-Database!S97-'12 months Losses'!H86</f>
        <v>1135596566.0066619</v>
      </c>
      <c r="R86" s="3">
        <f>($C86+(Q86*'Technical Paramenter'!$D$5))</f>
        <v>960261875.85970521</v>
      </c>
      <c r="S86" s="23">
        <f>(Database!$L97+Database!M97-Database!$S97-Database!$R97-R86)*'Technical Paramenter'!$D$7</f>
        <v>150733535.89652294</v>
      </c>
      <c r="T86" s="23">
        <f>+Q86*'Technical Paramenter'!$D$6+'12 months Losses'!E86</f>
        <v>1228529609.2338841</v>
      </c>
      <c r="U86" s="3">
        <f t="shared" si="21"/>
        <v>1379263145.1304071</v>
      </c>
      <c r="V86" s="3">
        <f>+Q86*'Technical Paramenter'!$D$8+'12 months Losses'!G86</f>
        <v>446958966.27379644</v>
      </c>
      <c r="W86" s="14">
        <f>Database!L97+Database!M97-Database!R97-Database!O97-Database!Q97-Database!S97-'12 months Losses'!R86-'12 months Losses'!U86-'12 months Losses'!V86-Database!N97-Database!P97</f>
        <v>3571451.200088501</v>
      </c>
      <c r="X86" s="3">
        <f>(R86+(W86*'Technical Paramenter'!$D$5))</f>
        <v>961385097.262133</v>
      </c>
      <c r="Y86" s="23">
        <f>(Database!$L97+Database!M97-Database!$S97-Database!$R97-X86)*'Technical Paramenter'!$D$7</f>
        <v>150722303.68249866</v>
      </c>
      <c r="Z86" s="23">
        <f>+W86*'Technical Paramenter'!$D$6+'12 months Losses'!T86</f>
        <v>1230221762.8124859</v>
      </c>
      <c r="AA86" s="3">
        <f t="shared" si="22"/>
        <v>1380944066.4949846</v>
      </c>
      <c r="AB86" s="3">
        <f>+W86*'Technical Paramenter'!$D$8+'12 months Losses'!V86</f>
        <v>447715042.49285519</v>
      </c>
      <c r="AC86" s="14">
        <f>Database!L97+Database!M97-Database!S97-X86-Database!R97-AA86-Database!Q97-Database!O97-AB86-Database!N97-Database!P97</f>
        <v>11232.214021682739</v>
      </c>
      <c r="AD86" s="3">
        <f>(X86+(AC86*'Technical Paramenter'!$D$5))</f>
        <v>961388629.79344285</v>
      </c>
      <c r="AE86" s="23">
        <f>(Database!$L97+Database!M97-Database!$S97-Database!$R97-AD86)*'Technical Paramenter'!$D$7</f>
        <v>150722268.35718557</v>
      </c>
      <c r="AF86" s="23">
        <f>+AC86*'Technical Paramenter'!$D$6+'12 months Losses'!Z86</f>
        <v>1230227084.6354895</v>
      </c>
      <c r="AG86" s="3">
        <f t="shared" si="23"/>
        <v>1380949352.9926751</v>
      </c>
      <c r="AH86" s="3">
        <f>+AC86*'Technical Paramenter'!$D$8+'12 months Losses'!AB86</f>
        <v>447717420.35256356</v>
      </c>
      <c r="AI86" s="14">
        <f>Database!$L97+Database!M97-Database!$S97-'12 months Losses'!AD86-Database!$R97-Database!$O97-Database!$Q97-'12 months Losses'!AG86-'12 months Losses'!AH86-Database!$N97-Database!$P97</f>
        <v>35.325315475463867</v>
      </c>
      <c r="AJ86" s="27">
        <f>(AD86+(AI86*'Technical Paramenter'!$E$5))</f>
        <v>961388639.82583249</v>
      </c>
      <c r="AK86" s="27">
        <f>+AI86*'Technical Paramenter'!$D$6+'12 months Losses'!AE86</f>
        <v>150722285.09432006</v>
      </c>
      <c r="AL86" s="27">
        <f>+AI86*'Technical Paramenter'!$E$6+'12 months Losses'!AF86</f>
        <v>1230227099.7900498</v>
      </c>
      <c r="AM86" s="27">
        <f t="shared" si="24"/>
        <v>1380949384.8843699</v>
      </c>
      <c r="AN86" s="29">
        <f>Database!$L97-Database!$S97-'12 months Losses'!AJ86-Database!$R97-Database!$O97-Database!$Q97-'12 months Losses'!AM86-((Database!N97+Database!P97))</f>
        <v>442762780.688797</v>
      </c>
      <c r="AO86" s="29">
        <f>Database!$L97-Database!$S97-'12 months Losses'!AJ86-Database!$R97-Database!$O97-Database!$Q97-'12 months Losses'!AM86-'12 months Losses'!AN86-Database!$N97-Database!$P97</f>
        <v>0</v>
      </c>
    </row>
    <row r="87" spans="2:41" x14ac:dyDescent="0.25">
      <c r="B87" s="17">
        <v>42491</v>
      </c>
      <c r="C87" s="36">
        <f>(Database!L98-Database!S98)*'Technical Paramenter'!$C$5</f>
        <v>603061861.18677008</v>
      </c>
      <c r="D87" s="37">
        <f>(Database!L98+Database!M98-Database!R98-Database!S98-'12 months Losses'!C87)*'Technical Paramenter'!$C$7</f>
        <v>154300685.48387235</v>
      </c>
      <c r="E87" s="37">
        <f>((Database!L98+Database!M98-Database!R98-Database!S98-'12 months Losses'!C87)-(Database!L98+Database!M98-Database!R98-Database!S98-'12 months Losses'!C87)*'Technical Paramenter'!$C$7)*'Technical Paramenter'!$C$6</f>
        <v>690464707.40323198</v>
      </c>
      <c r="F87" s="38">
        <f t="shared" si="17"/>
        <v>844765392.88710427</v>
      </c>
      <c r="G87" s="39">
        <f>(Database!L98-Database!O98-Database!Q98-Database!R98-Database!S98+Database!M98-C87-F87)*'Technical Paramenter'!$C$8</f>
        <v>206857167.83490512</v>
      </c>
      <c r="H87" s="39">
        <f t="shared" si="25"/>
        <v>1654684421.9087796</v>
      </c>
      <c r="I87" s="51">
        <f>+H87/(Database!L98+Database!M98)*100</f>
        <v>8.2292435943701019</v>
      </c>
      <c r="J87" s="36">
        <f t="shared" si="26"/>
        <v>369332725.96376371</v>
      </c>
      <c r="K87" s="39">
        <f t="shared" si="18"/>
        <v>552713194.31000018</v>
      </c>
      <c r="L87" s="39">
        <f t="shared" si="19"/>
        <v>243625863.03345349</v>
      </c>
      <c r="M87" s="39">
        <f t="shared" si="20"/>
        <v>1165671783.3072174</v>
      </c>
      <c r="N87" s="52">
        <f>+M87/(Database!L98+Database!M98)*100</f>
        <v>5.7972365781103106</v>
      </c>
      <c r="O87" s="56">
        <f t="shared" si="27"/>
        <v>2820356205.2159967</v>
      </c>
      <c r="P87" s="54">
        <f>+O87/Database!L98*100</f>
        <v>14.02995761728571</v>
      </c>
      <c r="Q87" s="21">
        <f>Database!L98+Database!M98-Database!N98-Database!O98-Database!P98-Database!Q98-Database!R98-Database!S98-'12 months Losses'!H87</f>
        <v>1170655566.5622201</v>
      </c>
      <c r="R87" s="3">
        <f>($C87+(Q87*'Technical Paramenter'!$D$5))</f>
        <v>971233036.8705883</v>
      </c>
      <c r="S87" s="23">
        <f>(Database!$L98+Database!M98-Database!$S98-Database!$R98-R87)*'Technical Paramenter'!$D$7</f>
        <v>150618973.72703415</v>
      </c>
      <c r="T87" s="23">
        <f>+Q87*'Technical Paramenter'!$D$6+'12 months Losses'!E87</f>
        <v>1245121314.8404119</v>
      </c>
      <c r="U87" s="3">
        <f t="shared" si="21"/>
        <v>1395740288.567446</v>
      </c>
      <c r="V87" s="3">
        <f>+Q87*'Technical Paramenter'!$D$8+'12 months Losses'!G87</f>
        <v>454684951.2761271</v>
      </c>
      <c r="W87" s="14">
        <f>Database!L98+Database!M98-Database!R98-Database!O98-Database!Q98-Database!S98-'12 months Losses'!R87-'12 months Losses'!U87-'12 months Losses'!V87-Database!N98-Database!P98</f>
        <v>3681711.7568397522</v>
      </c>
      <c r="X87" s="3">
        <f>(R87+(W87*'Technical Paramenter'!$D$5))</f>
        <v>972390935.21811438</v>
      </c>
      <c r="Y87" s="23">
        <f>(Database!$L98+Database!M98-Database!$S98-Database!$R98-X87)*'Technical Paramenter'!$D$7</f>
        <v>150607394.74355888</v>
      </c>
      <c r="Z87" s="23">
        <f>+W87*'Technical Paramenter'!$D$6+'12 months Losses'!T87</f>
        <v>1246865709.8708026</v>
      </c>
      <c r="AA87" s="3">
        <f t="shared" si="22"/>
        <v>1397473104.6143615</v>
      </c>
      <c r="AB87" s="3">
        <f>+W87*'Technical Paramenter'!$D$8+'12 months Losses'!V87</f>
        <v>455464369.6550501</v>
      </c>
      <c r="AC87" s="14">
        <f>Database!L98+Database!M98-Database!S98-X87-Database!R98-AA87-Database!Q98-Database!O98-AB87-Database!N98-Database!P98</f>
        <v>11578.983478546143</v>
      </c>
      <c r="AD87" s="3">
        <f>(X87+(AC87*'Technical Paramenter'!$D$5))</f>
        <v>972394576.80841839</v>
      </c>
      <c r="AE87" s="23">
        <f>(Database!$L98+Database!M98-Database!$S98-Database!$R98-AD87)*'Technical Paramenter'!$D$7</f>
        <v>150607358.32765585</v>
      </c>
      <c r="AF87" s="23">
        <f>+AC87*'Technical Paramenter'!$D$6+'12 months Losses'!Z87</f>
        <v>1246871195.9931748</v>
      </c>
      <c r="AG87" s="3">
        <f t="shared" si="23"/>
        <v>1397478554.3208306</v>
      </c>
      <c r="AH87" s="3">
        <f>+AC87*'Technical Paramenter'!$D$8+'12 months Losses'!AB87</f>
        <v>455466820.92585248</v>
      </c>
      <c r="AI87" s="14">
        <f>Database!$L98+Database!M98-Database!$S98-'12 months Losses'!AD87-Database!$R98-Database!$O98-Database!$Q98-'12 months Losses'!AG87-'12 months Losses'!AH87-Database!$N98-Database!$P98</f>
        <v>36.415899276733398</v>
      </c>
      <c r="AJ87" s="27">
        <f>(AD87+(AI87*'Technical Paramenter'!$E$5))</f>
        <v>972394587.1505338</v>
      </c>
      <c r="AK87" s="27">
        <f>+AI87*'Technical Paramenter'!$D$6+'12 months Losses'!AE87</f>
        <v>150607375.58150893</v>
      </c>
      <c r="AL87" s="27">
        <f>+AI87*'Technical Paramenter'!$E$6+'12 months Losses'!AF87</f>
        <v>1246871211.6155956</v>
      </c>
      <c r="AM87" s="27">
        <f t="shared" si="24"/>
        <v>1397478587.1971045</v>
      </c>
      <c r="AN87" s="29">
        <f>Database!$L98-Database!$S98-'12 months Losses'!AJ87-Database!$R98-Database!$O98-Database!$Q98-'12 months Losses'!AM87-((Database!N98+Database!P98))</f>
        <v>450483030.86835861</v>
      </c>
      <c r="AO87" s="29">
        <f>Database!$L98-Database!$S98-'12 months Losses'!AJ87-Database!$R98-Database!$O98-Database!$Q98-'12 months Losses'!AM87-'12 months Losses'!AN87-Database!$N98-Database!$P98</f>
        <v>0</v>
      </c>
    </row>
    <row r="88" spans="2:41" x14ac:dyDescent="0.25">
      <c r="B88" s="17">
        <v>42522</v>
      </c>
      <c r="C88" s="36">
        <f>(Database!L99-Database!S99)*'Technical Paramenter'!$C$5</f>
        <v>603203482.24581015</v>
      </c>
      <c r="D88" s="37">
        <f>(Database!L99+Database!M99-Database!R99-Database!S99-'12 months Losses'!C88)*'Technical Paramenter'!$C$7</f>
        <v>154460519.43726197</v>
      </c>
      <c r="E88" s="37">
        <f>((Database!L99+Database!M99-Database!R99-Database!S99-'12 months Losses'!C88)-(Database!L99+Database!M99-Database!R99-Database!S99-'12 months Losses'!C88)*'Technical Paramenter'!$C$7)*'Technical Paramenter'!$C$6</f>
        <v>691179932.37785983</v>
      </c>
      <c r="F88" s="38">
        <f t="shared" si="17"/>
        <v>845640451.81512177</v>
      </c>
      <c r="G88" s="39">
        <f>(Database!L99-Database!O99-Database!Q99-Database!R99-Database!S99+Database!M99-C88-F88)*'Technical Paramenter'!$C$8</f>
        <v>207000131.47199941</v>
      </c>
      <c r="H88" s="39">
        <f t="shared" si="25"/>
        <v>1655844065.5329313</v>
      </c>
      <c r="I88" s="51">
        <f>+H88/(Database!L99+Database!M99)*100</f>
        <v>8.2325889473766267</v>
      </c>
      <c r="J88" s="36">
        <f t="shared" si="26"/>
        <v>361607798.21498251</v>
      </c>
      <c r="K88" s="39">
        <f t="shared" si="18"/>
        <v>541152698.33526385</v>
      </c>
      <c r="L88" s="39">
        <f t="shared" si="19"/>
        <v>238430552.16982722</v>
      </c>
      <c r="M88" s="39">
        <f t="shared" si="20"/>
        <v>1141191048.7200737</v>
      </c>
      <c r="N88" s="52">
        <f>+M88/(Database!L99+Database!M99)*100</f>
        <v>5.6738173660780467</v>
      </c>
      <c r="O88" s="56">
        <f t="shared" si="27"/>
        <v>2797035114.253005</v>
      </c>
      <c r="P88" s="54">
        <f>+O88/Database!L99*100</f>
        <v>13.909849803981874</v>
      </c>
      <c r="Q88" s="21">
        <f>Database!L99+Database!M99-Database!N99-Database!O99-Database!P99-Database!Q99-Database!R99-Database!S99-'12 months Losses'!H88</f>
        <v>1146170247.4050713</v>
      </c>
      <c r="R88" s="3">
        <f>($C88+(Q88*'Technical Paramenter'!$D$5))</f>
        <v>963674025.05470514</v>
      </c>
      <c r="S88" s="23">
        <f>(Database!$L99+Database!M99-Database!$S99-Database!$R99-R88)*'Technical Paramenter'!$D$7</f>
        <v>150855814.00917301</v>
      </c>
      <c r="T88" s="23">
        <f>+Q88*'Technical Paramenter'!$D$6+'12 months Losses'!E88</f>
        <v>1234235395.5983825</v>
      </c>
      <c r="U88" s="3">
        <f t="shared" si="21"/>
        <v>1385091209.6075554</v>
      </c>
      <c r="V88" s="3">
        <f>+Q88*'Technical Paramenter'!$D$8+'12 months Losses'!G88</f>
        <v>449644372.84765303</v>
      </c>
      <c r="W88" s="14">
        <f>Database!L99+Database!M99-Database!R99-Database!O99-Database!Q99-Database!S99-'12 months Losses'!R88-'12 months Losses'!U88-'12 months Losses'!V88-Database!N99-Database!P99</f>
        <v>3604705.4280929565</v>
      </c>
      <c r="X88" s="3">
        <f>(R88+(W88*'Technical Paramenter'!$D$5))</f>
        <v>964807704.91184032</v>
      </c>
      <c r="Y88" s="23">
        <f>(Database!$L99+Database!M99-Database!$S99-Database!$R99-X88)*'Technical Paramenter'!$D$7</f>
        <v>150844477.21060166</v>
      </c>
      <c r="Z88" s="23">
        <f>+W88*'Technical Paramenter'!$D$6+'12 months Losses'!T88</f>
        <v>1235943305.0302129</v>
      </c>
      <c r="AA88" s="3">
        <f t="shared" si="22"/>
        <v>1386787782.2408144</v>
      </c>
      <c r="AB88" s="3">
        <f>+W88*'Technical Paramenter'!$D$8+'12 months Losses'!V88</f>
        <v>450407488.98678029</v>
      </c>
      <c r="AC88" s="14">
        <f>Database!L99+Database!M99-Database!S99-X88-Database!R99-AA88-Database!Q99-Database!O99-AB88-Database!N99-Database!P99</f>
        <v>11336.798572540283</v>
      </c>
      <c r="AD88" s="3">
        <f>(X88+(AC88*'Technical Paramenter'!$D$5))</f>
        <v>964811270.33499134</v>
      </c>
      <c r="AE88" s="23">
        <f>(Database!$L99+Database!M99-Database!$S99-Database!$R99-AD88)*'Technical Paramenter'!$D$7</f>
        <v>150844441.55637014</v>
      </c>
      <c r="AF88" s="23">
        <f>+AC88*'Technical Paramenter'!$D$6+'12 months Losses'!Z88</f>
        <v>1235948676.4053764</v>
      </c>
      <c r="AG88" s="3">
        <f t="shared" si="23"/>
        <v>1386793117.9617467</v>
      </c>
      <c r="AH88" s="3">
        <f>+AC88*'Technical Paramenter'!$D$8+'12 months Losses'!AB88</f>
        <v>450409888.98703808</v>
      </c>
      <c r="AI88" s="14">
        <f>Database!$L99+Database!M99-Database!$S99-'12 months Losses'!AD88-Database!$R99-Database!$O99-Database!$Q99-'12 months Losses'!AG88-'12 months Losses'!AH88-Database!$N99-Database!$P99</f>
        <v>35.654230117797852</v>
      </c>
      <c r="AJ88" s="27">
        <f>(AD88+(AI88*'Technical Paramenter'!$E$5))</f>
        <v>964811280.46079266</v>
      </c>
      <c r="AK88" s="27">
        <f>+AI88*'Technical Paramenter'!$D$6+'12 months Losses'!AE88</f>
        <v>150844458.44934437</v>
      </c>
      <c r="AL88" s="27">
        <f>+AI88*'Technical Paramenter'!$E$6+'12 months Losses'!AF88</f>
        <v>1235948691.7010412</v>
      </c>
      <c r="AM88" s="27">
        <f t="shared" si="24"/>
        <v>1386793150.1503856</v>
      </c>
      <c r="AN88" s="29">
        <f>Database!$L99-Database!$S99-'12 months Losses'!AJ88-Database!$R99-Database!$O99-Database!$Q99-'12 months Losses'!AM88-((Database!N99+Database!P99))</f>
        <v>445430683.64182663</v>
      </c>
      <c r="AO88" s="29">
        <f>Database!$L99-Database!$S99-'12 months Losses'!AJ88-Database!$R99-Database!$O99-Database!$Q99-'12 months Losses'!AM88-'12 months Losses'!AN88-Database!$N99-Database!$P99</f>
        <v>0</v>
      </c>
    </row>
    <row r="89" spans="2:41" x14ac:dyDescent="0.25">
      <c r="B89" s="17">
        <v>42552</v>
      </c>
      <c r="C89" s="36">
        <f>(Database!L100-Database!S100)*'Technical Paramenter'!$C$5</f>
        <v>602296470.91703999</v>
      </c>
      <c r="D89" s="37">
        <f>(Database!L100+Database!M100-Database!R100-Database!S100-'12 months Losses'!C89)*'Technical Paramenter'!$C$7</f>
        <v>154264358.25575963</v>
      </c>
      <c r="E89" s="37">
        <f>((Database!L100+Database!M100-Database!R100-Database!S100-'12 months Losses'!C89)-(Database!L100+Database!M100-Database!R100-Database!S100-'12 months Losses'!C89)*'Technical Paramenter'!$C$7)*'Technical Paramenter'!$C$6</f>
        <v>690302150.32287312</v>
      </c>
      <c r="F89" s="38">
        <f t="shared" si="17"/>
        <v>844566508.57863271</v>
      </c>
      <c r="G89" s="39">
        <f>(Database!L100-Database!O100-Database!Q100-Database!R100-Database!S100+Database!M100-C89-F89)*'Technical Paramenter'!$C$8</f>
        <v>206502149.66530704</v>
      </c>
      <c r="H89" s="39">
        <f t="shared" si="25"/>
        <v>1653365129.1609797</v>
      </c>
      <c r="I89" s="51">
        <f>+H89/(Database!L100+Database!M100)*100</f>
        <v>8.2326627456146415</v>
      </c>
      <c r="J89" s="36">
        <f t="shared" si="26"/>
        <v>343225021.67173052</v>
      </c>
      <c r="K89" s="39">
        <f t="shared" si="18"/>
        <v>513642536.2801832</v>
      </c>
      <c r="L89" s="39">
        <f t="shared" si="19"/>
        <v>226113773.05310345</v>
      </c>
      <c r="M89" s="39">
        <f t="shared" si="20"/>
        <v>1082981331.0050173</v>
      </c>
      <c r="N89" s="52">
        <f>+M89/(Database!L100+Database!M100)*100</f>
        <v>5.3925293939673233</v>
      </c>
      <c r="O89" s="56">
        <f t="shared" si="27"/>
        <v>2736346460.165997</v>
      </c>
      <c r="P89" s="54">
        <f>+O89/Database!L100*100</f>
        <v>13.628532223043454</v>
      </c>
      <c r="Q89" s="21">
        <f>Database!L100+Database!M100-Database!N100-Database!O100-Database!P100-Database!Q100-Database!R100-Database!S100-'12 months Losses'!H89</f>
        <v>1087903275.1700206</v>
      </c>
      <c r="R89" s="3">
        <f>($C89+(Q89*'Technical Paramenter'!$D$5))</f>
        <v>944442050.95801139</v>
      </c>
      <c r="S89" s="23">
        <f>(Database!$L100+Database!M100-Database!$S100-Database!$R100-R89)*'Technical Paramenter'!$D$7</f>
        <v>150842902.45534989</v>
      </c>
      <c r="T89" s="23">
        <f>+Q89*'Technical Paramenter'!$D$6+'12 months Losses'!E89</f>
        <v>1205750722.0984287</v>
      </c>
      <c r="U89" s="3">
        <f t="shared" si="21"/>
        <v>1356593624.5537786</v>
      </c>
      <c r="V89" s="3">
        <f>+Q89*'Technical Paramenter'!$D$8+'12 months Losses'!G89</f>
        <v>436811273.01880038</v>
      </c>
      <c r="W89" s="14">
        <f>Database!L100+Database!M100-Database!R100-Database!O100-Database!Q100-Database!S100-'12 months Losses'!R89-'12 months Losses'!U89-'12 months Losses'!V89-Database!N100-Database!P100</f>
        <v>3421455.8004074097</v>
      </c>
      <c r="X89" s="3">
        <f>(R89+(W89*'Technical Paramenter'!$D$5))</f>
        <v>945518098.80723953</v>
      </c>
      <c r="Y89" s="23">
        <f>(Database!$L100+Database!M100-Database!$S100-Database!$R100-X89)*'Technical Paramenter'!$D$7</f>
        <v>150832141.97685763</v>
      </c>
      <c r="Z89" s="23">
        <f>+W89*'Technical Paramenter'!$D$6+'12 months Losses'!T89</f>
        <v>1207371807.8566618</v>
      </c>
      <c r="AA89" s="3">
        <f t="shared" si="22"/>
        <v>1358203949.8335195</v>
      </c>
      <c r="AB89" s="3">
        <f>+W89*'Technical Paramenter'!$D$8+'12 months Losses'!V89</f>
        <v>437535595.21174663</v>
      </c>
      <c r="AC89" s="14">
        <f>Database!L100+Database!M100-Database!S100-X89-Database!R100-AA89-Database!Q100-Database!O100-AB89-Database!N100-Database!P100</f>
        <v>10760.478496551514</v>
      </c>
      <c r="AD89" s="3">
        <f>(X89+(AC89*'Technical Paramenter'!$D$5))</f>
        <v>945521482.9777267</v>
      </c>
      <c r="AE89" s="23">
        <f>(Database!$L100+Database!M100-Database!$S100-Database!$R100-AD89)*'Technical Paramenter'!$D$7</f>
        <v>150832108.13515276</v>
      </c>
      <c r="AF89" s="23">
        <f>+AC89*'Technical Paramenter'!$D$6+'12 months Losses'!Z89</f>
        <v>1207376906.1713734</v>
      </c>
      <c r="AG89" s="3">
        <f t="shared" si="23"/>
        <v>1358209014.3065262</v>
      </c>
      <c r="AH89" s="3">
        <f>+AC89*'Technical Paramenter'!$D$8+'12 months Losses'!AB89</f>
        <v>437537873.20504433</v>
      </c>
      <c r="AI89" s="14">
        <f>Database!$L100+Database!M100-Database!$S100-'12 months Losses'!AD89-Database!$R100-Database!$O100-Database!$Q100-'12 months Losses'!AG89-'12 months Losses'!AH89-Database!$N100-Database!$P100</f>
        <v>33.841703414916992</v>
      </c>
      <c r="AJ89" s="27">
        <f>(AD89+(AI89*'Technical Paramenter'!$E$5))</f>
        <v>945521492.58877051</v>
      </c>
      <c r="AK89" s="27">
        <f>+AI89*'Technical Paramenter'!$D$6+'12 months Losses'!AE89</f>
        <v>150832124.16935185</v>
      </c>
      <c r="AL89" s="27">
        <f>+AI89*'Technical Paramenter'!$E$6+'12 months Losses'!AF89</f>
        <v>1207376920.6894641</v>
      </c>
      <c r="AM89" s="27">
        <f t="shared" si="24"/>
        <v>1358209044.8588159</v>
      </c>
      <c r="AN89" s="29">
        <f>Database!$L100-Database!$S100-'12 months Losses'!AJ89-Database!$R100-Database!$O100-Database!$Q100-'12 months Losses'!AM89-((Database!N100+Database!P100))</f>
        <v>432615922.71841049</v>
      </c>
      <c r="AO89" s="29">
        <f>Database!$L100-Database!$S100-'12 months Losses'!AJ89-Database!$R100-Database!$O100-Database!$Q100-'12 months Losses'!AM89-'12 months Losses'!AN89-Database!$N100-Database!$P100</f>
        <v>0</v>
      </c>
    </row>
    <row r="90" spans="2:41" x14ac:dyDescent="0.25">
      <c r="B90" s="17">
        <v>42583</v>
      </c>
      <c r="C90" s="36">
        <f>(Database!L101-Database!S101)*'Technical Paramenter'!$C$5</f>
        <v>603139421.98599005</v>
      </c>
      <c r="D90" s="37">
        <f>(Database!L101+Database!M101-Database!R101-Database!S101-'12 months Losses'!C90)*'Technical Paramenter'!$C$7</f>
        <v>154649443.15662012</v>
      </c>
      <c r="E90" s="37">
        <f>((Database!L101+Database!M101-Database!R101-Database!S101-'12 months Losses'!C90)-(Database!L101+Database!M101-Database!R101-Database!S101-'12 months Losses'!C90)*'Technical Paramenter'!$C$7)*'Technical Paramenter'!$C$6</f>
        <v>692025328.23724353</v>
      </c>
      <c r="F90" s="38">
        <f t="shared" si="17"/>
        <v>846674771.39386368</v>
      </c>
      <c r="G90" s="39">
        <f>(Database!L101-Database!O101-Database!Q101-Database!R101-Database!S101+Database!M101-C90-F90)*'Technical Paramenter'!$C$8</f>
        <v>207791903.55117756</v>
      </c>
      <c r="H90" s="39">
        <f t="shared" si="25"/>
        <v>1657606096.9310312</v>
      </c>
      <c r="I90" s="51">
        <f>+H90/(Database!L101+Database!M101)*100</f>
        <v>8.2422650328149558</v>
      </c>
      <c r="J90" s="36">
        <f t="shared" si="26"/>
        <v>361170946.5936265</v>
      </c>
      <c r="K90" s="39">
        <f t="shared" si="18"/>
        <v>540498941.87637234</v>
      </c>
      <c r="L90" s="39">
        <f t="shared" si="19"/>
        <v>238232580.72996753</v>
      </c>
      <c r="M90" s="39">
        <f t="shared" si="20"/>
        <v>1139902469.1999664</v>
      </c>
      <c r="N90" s="52">
        <f>+M90/(Database!L101+Database!M101)*100</f>
        <v>5.668040362605657</v>
      </c>
      <c r="O90" s="56">
        <f t="shared" si="27"/>
        <v>2797508566.1309977</v>
      </c>
      <c r="P90" s="54">
        <f>+O90/Database!L101*100</f>
        <v>13.913683740400426</v>
      </c>
      <c r="Q90" s="21">
        <f>Database!L101+Database!M101-Database!N101-Database!O101-Database!P101-Database!Q101-Database!R101-Database!S101-'12 months Losses'!H90</f>
        <v>1144785580.5549679</v>
      </c>
      <c r="R90" s="3">
        <f>($C90+(Q90*'Technical Paramenter'!$D$5))</f>
        <v>963174487.07052743</v>
      </c>
      <c r="S90" s="23">
        <f>(Database!$L101+Database!M101-Database!$S101-Database!$R101-R90)*'Technical Paramenter'!$D$7</f>
        <v>151049092.50577474</v>
      </c>
      <c r="T90" s="23">
        <f>+Q90*'Technical Paramenter'!$D$6+'12 months Losses'!E90</f>
        <v>1234424736.3041873</v>
      </c>
      <c r="U90" s="3">
        <f t="shared" si="21"/>
        <v>1385473828.809962</v>
      </c>
      <c r="V90" s="3">
        <f>+Q90*'Technical Paramenter'!$D$8+'12 months Losses'!G90</f>
        <v>450143010.95466423</v>
      </c>
      <c r="W90" s="14">
        <f>Database!L101+Database!M101-Database!R101-Database!O101-Database!Q101-Database!S101-'12 months Losses'!R90-'12 months Losses'!U90-'12 months Losses'!V90-Database!N101-Database!P101</f>
        <v>3600350.650844574</v>
      </c>
      <c r="X90" s="3">
        <f>(R90+(W90*'Technical Paramenter'!$D$5))</f>
        <v>964306797.35021806</v>
      </c>
      <c r="Y90" s="23">
        <f>(Database!$L101+Database!M101-Database!$S101-Database!$R101-X90)*'Technical Paramenter'!$D$7</f>
        <v>151037769.40297782</v>
      </c>
      <c r="Z90" s="23">
        <f>+W90*'Technical Paramenter'!$D$6+'12 months Losses'!T90</f>
        <v>1236130582.4425576</v>
      </c>
      <c r="AA90" s="3">
        <f t="shared" si="22"/>
        <v>1387168351.8455353</v>
      </c>
      <c r="AB90" s="3">
        <f>+W90*'Technical Paramenter'!$D$8+'12 months Losses'!V90</f>
        <v>450905205.18744802</v>
      </c>
      <c r="AC90" s="14">
        <f>Database!L101+Database!M101-Database!S101-X90-Database!R101-AA90-Database!Q101-Database!O101-AB90-Database!N101-Database!P101</f>
        <v>11323.102796554565</v>
      </c>
      <c r="AD90" s="3">
        <f>(X90+(AC90*'Technical Paramenter'!$D$5))</f>
        <v>964310358.46604753</v>
      </c>
      <c r="AE90" s="23">
        <f>(Database!$L101+Database!M101-Database!$S101-Database!$R101-AD90)*'Technical Paramenter'!$D$7</f>
        <v>151037733.79181954</v>
      </c>
      <c r="AF90" s="23">
        <f>+AC90*'Technical Paramenter'!$D$6+'12 months Losses'!Z90</f>
        <v>1236135947.3286626</v>
      </c>
      <c r="AG90" s="3">
        <f t="shared" si="23"/>
        <v>1387173681.1204822</v>
      </c>
      <c r="AH90" s="3">
        <f>+AC90*'Technical Paramenter'!$D$8+'12 months Losses'!AB90</f>
        <v>450907602.28831005</v>
      </c>
      <c r="AI90" s="14">
        <f>Database!$L101+Database!M101-Database!$S101-'12 months Losses'!AD90-Database!$R101-Database!$O101-Database!$Q101-'12 months Losses'!AG90-'12 months Losses'!AH90-Database!$N101-Database!$P101</f>
        <v>35.61115837097168</v>
      </c>
      <c r="AJ90" s="27">
        <f>(AD90+(AI90*'Technical Paramenter'!$E$5))</f>
        <v>964310368.57961655</v>
      </c>
      <c r="AK90" s="27">
        <f>+AI90*'Technical Paramenter'!$D$6+'12 months Losses'!AE90</f>
        <v>151037750.66438639</v>
      </c>
      <c r="AL90" s="27">
        <f>+AI90*'Technical Paramenter'!$E$6+'12 months Losses'!AF90</f>
        <v>1236135962.6058495</v>
      </c>
      <c r="AM90" s="27">
        <f t="shared" si="24"/>
        <v>1387173713.270236</v>
      </c>
      <c r="AN90" s="29">
        <f>Database!$L101-Database!$S101-'12 months Losses'!AJ90-Database!$R101-Database!$O101-Database!$Q101-'12 months Losses'!AM90-((Database!N101+Database!P101))</f>
        <v>446024484.2811451</v>
      </c>
      <c r="AO90" s="29">
        <f>Database!$L101-Database!$S101-'12 months Losses'!AJ90-Database!$R101-Database!$O101-Database!$Q101-'12 months Losses'!AM90-'12 months Losses'!AN90-Database!$N101-Database!$P101</f>
        <v>0</v>
      </c>
    </row>
    <row r="91" spans="2:41" x14ac:dyDescent="0.25">
      <c r="B91" s="17">
        <v>42614</v>
      </c>
      <c r="C91" s="36">
        <f>(Database!L102-Database!S102)*'Technical Paramenter'!$C$5</f>
        <v>600192800.22056997</v>
      </c>
      <c r="D91" s="37">
        <f>(Database!L102+Database!M102-Database!R102-Database!S102-'12 months Losses'!C91)*'Technical Paramenter'!$C$7</f>
        <v>153766113.32913435</v>
      </c>
      <c r="E91" s="37">
        <f>((Database!L102+Database!M102-Database!R102-Database!S102-'12 months Losses'!C91)-(Database!L102+Database!M102-Database!R102-Database!S102-'12 months Losses'!C91)*'Technical Paramenter'!$C$7)*'Technical Paramenter'!$C$6</f>
        <v>688072603.92521024</v>
      </c>
      <c r="F91" s="38">
        <f t="shared" si="17"/>
        <v>841838717.25434458</v>
      </c>
      <c r="G91" s="39">
        <f>(Database!L102-Database!O102-Database!Q102-Database!R102-Database!S102+Database!M102-C91-F91)*'Technical Paramenter'!$C$8</f>
        <v>205425447.34290862</v>
      </c>
      <c r="H91" s="39">
        <f t="shared" si="25"/>
        <v>1647456964.8178232</v>
      </c>
      <c r="I91" s="51">
        <f>+H91/(Database!L102+Database!M102)*100</f>
        <v>8.2320267741143152</v>
      </c>
      <c r="J91" s="36">
        <f t="shared" si="26"/>
        <v>308524897.64985037</v>
      </c>
      <c r="K91" s="39">
        <f t="shared" si="18"/>
        <v>461713164.62474978</v>
      </c>
      <c r="L91" s="39">
        <f t="shared" si="19"/>
        <v>202824397.93787789</v>
      </c>
      <c r="M91" s="39">
        <f t="shared" si="20"/>
        <v>973062460.21247804</v>
      </c>
      <c r="N91" s="52">
        <f>+M91/(Database!L102+Database!M102)*100</f>
        <v>4.8622066593651176</v>
      </c>
      <c r="O91" s="56">
        <f t="shared" si="27"/>
        <v>2620519425.0303011</v>
      </c>
      <c r="P91" s="54">
        <f>+O91/Database!L102*100</f>
        <v>13.097409856673098</v>
      </c>
      <c r="Q91" s="21">
        <f>Database!L102+Database!M102-Database!N102-Database!O102-Database!P102-Database!Q102-Database!R102-Database!S102-'12 months Losses'!H91</f>
        <v>977916018.44747758</v>
      </c>
      <c r="R91" s="3">
        <f>($C91+(Q91*'Technical Paramenter'!$D$5))</f>
        <v>907747388.02230167</v>
      </c>
      <c r="S91" s="23">
        <f>(Database!$L102+Database!M102-Database!$S102-Database!$R102-R91)*'Technical Paramenter'!$D$7</f>
        <v>150690567.45111701</v>
      </c>
      <c r="T91" s="23">
        <f>+Q91*'Technical Paramenter'!$D$6+'12 months Losses'!E91</f>
        <v>1151409213.465625</v>
      </c>
      <c r="U91" s="3">
        <f t="shared" si="21"/>
        <v>1302099780.9167421</v>
      </c>
      <c r="V91" s="3">
        <f>+Q91*'Technical Paramenter'!$D$8+'12 months Losses'!G91</f>
        <v>412450268.44823962</v>
      </c>
      <c r="W91" s="14">
        <f>Database!L102+Database!M102-Database!R102-Database!O102-Database!Q102-Database!S102-'12 months Losses'!R91-'12 months Losses'!U91-'12 months Losses'!V91-Database!N102-Database!P102</f>
        <v>3075545.8780174255</v>
      </c>
      <c r="X91" s="3">
        <f>(R91+(W91*'Technical Paramenter'!$D$5))</f>
        <v>908714647.20093811</v>
      </c>
      <c r="Y91" s="23">
        <f>(Database!$L102+Database!M102-Database!$S102-Database!$R102-X91)*'Technical Paramenter'!$D$7</f>
        <v>150680894.85933065</v>
      </c>
      <c r="Z91" s="23">
        <f>+W91*'Technical Paramenter'!$D$6+'12 months Losses'!T91</f>
        <v>1152866407.1026297</v>
      </c>
      <c r="AA91" s="3">
        <f t="shared" si="22"/>
        <v>1303547301.9619603</v>
      </c>
      <c r="AB91" s="3">
        <f>+W91*'Technical Paramenter'!$D$8+'12 months Losses'!V91</f>
        <v>413101361.51061589</v>
      </c>
      <c r="AC91" s="14">
        <f>Database!L102+Database!M102-Database!S102-X91-Database!R102-AA91-Database!Q102-Database!O102-AB91-Database!N102-Database!P102</f>
        <v>9672.5917873382568</v>
      </c>
      <c r="AD91" s="3">
        <f>(X91+(AC91*'Technical Paramenter'!$D$5))</f>
        <v>908717689.23105526</v>
      </c>
      <c r="AE91" s="23">
        <f>(Database!$L102+Database!M102-Database!$S102-Database!$R102-AD91)*'Technical Paramenter'!$D$7</f>
        <v>150680864.43902946</v>
      </c>
      <c r="AF91" s="23">
        <f>+AC91*'Technical Paramenter'!$D$6+'12 months Losses'!Z91</f>
        <v>1152870989.9766185</v>
      </c>
      <c r="AG91" s="3">
        <f t="shared" si="23"/>
        <v>1303551854.415648</v>
      </c>
      <c r="AH91" s="3">
        <f>+AC91*'Technical Paramenter'!$D$8+'12 months Losses'!AB91</f>
        <v>413103409.19829726</v>
      </c>
      <c r="AI91" s="14">
        <f>Database!$L102+Database!M102-Database!$S102-'12 months Losses'!AD91-Database!$R102-Database!$O102-Database!$Q102-'12 months Losses'!AG91-'12 months Losses'!AH91-Database!$N102-Database!$P102</f>
        <v>30.420299530029297</v>
      </c>
      <c r="AJ91" s="27">
        <f>(AD91+(AI91*'Technical Paramenter'!$E$5))</f>
        <v>908717697.87042034</v>
      </c>
      <c r="AK91" s="27">
        <f>+AI91*'Technical Paramenter'!$D$6+'12 months Losses'!AE91</f>
        <v>150680878.85216737</v>
      </c>
      <c r="AL91" s="27">
        <f>+AI91*'Technical Paramenter'!$E$6+'12 months Losses'!AF91</f>
        <v>1152871003.026927</v>
      </c>
      <c r="AM91" s="27">
        <f t="shared" si="24"/>
        <v>1303551881.8790944</v>
      </c>
      <c r="AN91" s="29">
        <f>Database!$L102-Database!$S102-'12 months Losses'!AJ91-Database!$R102-Database!$O102-Database!$Q102-'12 months Losses'!AM91-((Database!N102+Database!P102))</f>
        <v>408249845.28078651</v>
      </c>
      <c r="AO91" s="29">
        <f>Database!$L102-Database!$S102-'12 months Losses'!AJ91-Database!$R102-Database!$O102-Database!$Q102-'12 months Losses'!AM91-'12 months Losses'!AN91-Database!$N102-Database!$P102</f>
        <v>0</v>
      </c>
    </row>
    <row r="92" spans="2:41" x14ac:dyDescent="0.25">
      <c r="B92" s="17">
        <v>42644</v>
      </c>
      <c r="C92" s="36">
        <f>(Database!L103-Database!S103)*'Technical Paramenter'!$C$5</f>
        <v>598485380.68128002</v>
      </c>
      <c r="D92" s="37">
        <f>(Database!L103+Database!M103-Database!R103-Database!S103-'12 months Losses'!C92)*'Technical Paramenter'!$C$7</f>
        <v>153433830.78559721</v>
      </c>
      <c r="E92" s="37">
        <f>((Database!L103+Database!M103-Database!R103-Database!S103-'12 months Losses'!C92)-(Database!L103+Database!M103-Database!R103-Database!S103-'12 months Losses'!C92)*'Technical Paramenter'!$C$7)*'Technical Paramenter'!$C$6</f>
        <v>686585705.99939036</v>
      </c>
      <c r="F92" s="38">
        <f t="shared" si="17"/>
        <v>840019536.78498757</v>
      </c>
      <c r="G92" s="39">
        <f>(Database!L103-Database!O103-Database!Q103-Database!R103-Database!S103+Database!M103-C92-F92)*'Technical Paramenter'!$C$8</f>
        <v>205073328.43944463</v>
      </c>
      <c r="H92" s="39">
        <f t="shared" si="25"/>
        <v>1643578245.9057121</v>
      </c>
      <c r="I92" s="51">
        <f>+H92/(Database!L103+Database!M103)*100</f>
        <v>8.2360200953200806</v>
      </c>
      <c r="J92" s="36">
        <f t="shared" si="26"/>
        <v>313219869.28812993</v>
      </c>
      <c r="K92" s="39">
        <f t="shared" si="18"/>
        <v>468739275.74072516</v>
      </c>
      <c r="L92" s="39">
        <f t="shared" si="19"/>
        <v>206100298.45273104</v>
      </c>
      <c r="M92" s="39">
        <f t="shared" si="20"/>
        <v>988059443.4815861</v>
      </c>
      <c r="N92" s="52">
        <f>+M92/(Database!L103+Database!M103)*100</f>
        <v>4.9511956319431327</v>
      </c>
      <c r="O92" s="56">
        <f t="shared" si="27"/>
        <v>2631637689.3872981</v>
      </c>
      <c r="P92" s="54">
        <f>+O92/Database!L103*100</f>
        <v>13.190347409296969</v>
      </c>
      <c r="Q92" s="21">
        <f>Database!L103+Database!M103-Database!N103-Database!O103-Database!P103-Database!Q103-Database!R103-Database!S103-'12 months Losses'!H92</f>
        <v>992797436.46658707</v>
      </c>
      <c r="R92" s="3">
        <f>($C92+(Q92*'Technical Paramenter'!$D$5))</f>
        <v>910720174.45002162</v>
      </c>
      <c r="S92" s="23">
        <f>(Database!$L103+Database!M103-Database!$S103-Database!$R103-R92)*'Technical Paramenter'!$D$7</f>
        <v>150311482.84790981</v>
      </c>
      <c r="T92" s="23">
        <f>+Q92*'Technical Paramenter'!$D$6+'12 months Losses'!E92</f>
        <v>1156973131.3972592</v>
      </c>
      <c r="U92" s="3">
        <f t="shared" si="21"/>
        <v>1307284614.2451692</v>
      </c>
      <c r="V92" s="3">
        <f>+Q92*'Technical Paramenter'!$D$8+'12 months Losses'!G92</f>
        <v>415248545.73942113</v>
      </c>
      <c r="W92" s="14">
        <f>Database!L103+Database!M103-Database!R103-Database!O103-Database!Q103-Database!S103-'12 months Losses'!R92-'12 months Losses'!U92-'12 months Losses'!V92-Database!N103-Database!P103</f>
        <v>3122347.9376869202</v>
      </c>
      <c r="X92" s="3">
        <f>(R92+(W92*'Technical Paramenter'!$D$5))</f>
        <v>911702152.87642419</v>
      </c>
      <c r="Y92" s="23">
        <f>(Database!$L103+Database!M103-Database!$S103-Database!$R103-X92)*'Technical Paramenter'!$D$7</f>
        <v>150301663.06364578</v>
      </c>
      <c r="Z92" s="23">
        <f>+W92*'Technical Paramenter'!$D$6+'12 months Losses'!T92</f>
        <v>1158452499.8501353</v>
      </c>
      <c r="AA92" s="3">
        <f t="shared" si="22"/>
        <v>1308754162.9137812</v>
      </c>
      <c r="AB92" s="3">
        <f>+W92*'Technical Paramenter'!$D$8+'12 months Losses'!V92</f>
        <v>415909546.79782945</v>
      </c>
      <c r="AC92" s="14">
        <f>Database!L103+Database!M103-Database!S103-X92-Database!R103-AA92-Database!Q103-Database!O103-AB92-Database!N103-Database!P103</f>
        <v>9819.7842693328857</v>
      </c>
      <c r="AD92" s="3">
        <f>(X92+(AC92*'Technical Paramenter'!$D$5))</f>
        <v>911705241.19857693</v>
      </c>
      <c r="AE92" s="23">
        <f>(Database!$L103+Database!M103-Database!$S103-Database!$R103-AD92)*'Technical Paramenter'!$D$7</f>
        <v>150301632.18042424</v>
      </c>
      <c r="AF92" s="23">
        <f>+AC92*'Technical Paramenter'!$D$6+'12 months Losses'!Z92</f>
        <v>1158457152.463922</v>
      </c>
      <c r="AG92" s="3">
        <f t="shared" si="23"/>
        <v>1308758784.6443462</v>
      </c>
      <c r="AH92" s="3">
        <f>+AC92*'Technical Paramenter'!$D$8+'12 months Losses'!AB92</f>
        <v>415911625.64615929</v>
      </c>
      <c r="AI92" s="14">
        <f>Database!$L103+Database!M103-Database!$S103-'12 months Losses'!AD92-Database!$R103-Database!$O103-Database!$Q103-'12 months Losses'!AG92-'12 months Losses'!AH92-Database!$N103-Database!$P103</f>
        <v>30.883214950561523</v>
      </c>
      <c r="AJ92" s="27">
        <f>(AD92+(AI92*'Technical Paramenter'!$E$5))</f>
        <v>911705249.96940994</v>
      </c>
      <c r="AK92" s="27">
        <f>+AI92*'Technical Paramenter'!$D$6+'12 months Losses'!AE92</f>
        <v>150301646.81289148</v>
      </c>
      <c r="AL92" s="27">
        <f>+AI92*'Technical Paramenter'!$E$6+'12 months Losses'!AF92</f>
        <v>1158457165.7128212</v>
      </c>
      <c r="AM92" s="27">
        <f t="shared" si="24"/>
        <v>1308758812.5257127</v>
      </c>
      <c r="AN92" s="29">
        <f>Database!$L103-Database!$S103-'12 months Losses'!AJ92-Database!$R103-Database!$O103-Database!$Q103-'12 months Losses'!AM92-((Database!N103+Database!P103))</f>
        <v>411173626.89217567</v>
      </c>
      <c r="AO92" s="29">
        <f>Database!$L103-Database!$S103-'12 months Losses'!AJ92-Database!$R103-Database!$O103-Database!$Q103-'12 months Losses'!AM92-'12 months Losses'!AN92-Database!$N103-Database!$P103</f>
        <v>0</v>
      </c>
    </row>
    <row r="93" spans="2:41" x14ac:dyDescent="0.25">
      <c r="B93" s="17">
        <v>42675</v>
      </c>
      <c r="C93" s="36">
        <f>(Database!L104-Database!S104)*'Technical Paramenter'!$C$5</f>
        <v>597555076.1434201</v>
      </c>
      <c r="D93" s="37">
        <f>(Database!L104+Database!M104-Database!R104-Database!S104-'12 months Losses'!C93)*'Technical Paramenter'!$C$7</f>
        <v>152929691.73860583</v>
      </c>
      <c r="E93" s="37">
        <f>((Database!L104+Database!M104-Database!R104-Database!S104-'12 months Losses'!C93)-(Database!L104+Database!M104-Database!R104-Database!S104-'12 months Losses'!C93)*'Technical Paramenter'!$C$7)*'Technical Paramenter'!$C$6</f>
        <v>684329784.59191334</v>
      </c>
      <c r="F93" s="38">
        <f t="shared" si="17"/>
        <v>837259476.3305192</v>
      </c>
      <c r="G93" s="39">
        <f>(Database!L104-Database!O104-Database!Q104-Database!R104-Database!S104+Database!M104-C93-F93)*'Technical Paramenter'!$C$8</f>
        <v>205176045.13071454</v>
      </c>
      <c r="H93" s="39">
        <f t="shared" si="25"/>
        <v>1639990597.6046538</v>
      </c>
      <c r="I93" s="51">
        <f>+H93/(Database!L104+Database!M104)*100</f>
        <v>8.2308254222987021</v>
      </c>
      <c r="J93" s="36">
        <f t="shared" si="26"/>
        <v>314084437.95513606</v>
      </c>
      <c r="K93" s="39">
        <f t="shared" si="18"/>
        <v>470033118.59853125</v>
      </c>
      <c r="L93" s="39">
        <f t="shared" si="19"/>
        <v>206733805.1929816</v>
      </c>
      <c r="M93" s="39">
        <f t="shared" si="20"/>
        <v>990851361.74664891</v>
      </c>
      <c r="N93" s="52">
        <f>+M93/(Database!L104+Database!M104)*100</f>
        <v>4.972909350758135</v>
      </c>
      <c r="O93" s="56">
        <f t="shared" si="27"/>
        <v>2630841959.3513026</v>
      </c>
      <c r="P93" s="54">
        <f>+O93/Database!L104*100</f>
        <v>13.206841087646637</v>
      </c>
      <c r="Q93" s="21">
        <f>Database!L104+Database!M104-Database!N104-Database!O104-Database!P104-Database!Q104-Database!R104-Database!S104-'12 months Losses'!H93</f>
        <v>995537816.75664759</v>
      </c>
      <c r="R93" s="3">
        <f>($C93+(Q93*'Technical Paramenter'!$D$5))</f>
        <v>910651719.51338577</v>
      </c>
      <c r="S93" s="23">
        <f>(Database!$L104+Database!M104-Database!$S104-Database!$R104-R93)*'Technical Paramenter'!$D$7</f>
        <v>149798725.30490616</v>
      </c>
      <c r="T93" s="23">
        <f>+Q93*'Technical Paramenter'!$D$6+'12 months Losses'!E93</f>
        <v>1156015602.1712129</v>
      </c>
      <c r="U93" s="3">
        <f t="shared" si="21"/>
        <v>1305814327.476119</v>
      </c>
      <c r="V93" s="3">
        <f>+Q93*'Technical Paramenter'!$D$8+'12 months Losses'!G93</f>
        <v>415931400.93809682</v>
      </c>
      <c r="W93" s="14">
        <f>Database!L104+Database!M104-Database!R104-Database!O104-Database!Q104-Database!S104-'12 months Losses'!R93-'12 months Losses'!U93-'12 months Losses'!V93-Database!N104-Database!P104</f>
        <v>3130966.4336986542</v>
      </c>
      <c r="X93" s="3">
        <f>(R93+(W93*'Technical Paramenter'!$D$5))</f>
        <v>911636408.45678401</v>
      </c>
      <c r="Y93" s="23">
        <f>(Database!$L104+Database!M104-Database!$S104-Database!$R104-X93)*'Technical Paramenter'!$D$7</f>
        <v>149788878.41547218</v>
      </c>
      <c r="Z93" s="23">
        <f>+W93*'Technical Paramenter'!$D$6+'12 months Losses'!T93</f>
        <v>1157499054.0674994</v>
      </c>
      <c r="AA93" s="3">
        <f t="shared" si="22"/>
        <v>1307287932.4829717</v>
      </c>
      <c r="AB93" s="3">
        <f>+W93*'Technical Paramenter'!$D$8+'12 months Losses'!V93</f>
        <v>416594226.53211081</v>
      </c>
      <c r="AC93" s="14">
        <f>Database!L104+Database!M104-Database!S104-X93-Database!R104-AA93-Database!Q104-Database!O104-AB93-Database!N104-Database!P104</f>
        <v>9846.8894367218018</v>
      </c>
      <c r="AD93" s="3">
        <f>(X93+(AC93*'Technical Paramenter'!$D$5))</f>
        <v>911639505.30351186</v>
      </c>
      <c r="AE93" s="23">
        <f>(Database!$L104+Database!M104-Database!$S104-Database!$R104-AD93)*'Technical Paramenter'!$D$7</f>
        <v>149788847.44700488</v>
      </c>
      <c r="AF93" s="23">
        <f>+AC93*'Technical Paramenter'!$D$6+'12 months Losses'!Z93</f>
        <v>1157503719.5237145</v>
      </c>
      <c r="AG93" s="3">
        <f t="shared" si="23"/>
        <v>1307292566.9707193</v>
      </c>
      <c r="AH93" s="3">
        <f>+AC93*'Technical Paramenter'!$D$8+'12 months Losses'!AB93</f>
        <v>416596311.11860454</v>
      </c>
      <c r="AI93" s="14">
        <f>Database!$L104+Database!M104-Database!$S104-'12 months Losses'!AD93-Database!$R104-Database!$O104-Database!$Q104-'12 months Losses'!AG93-'12 months Losses'!AH93-Database!$N104-Database!$P104</f>
        <v>30.968465805053711</v>
      </c>
      <c r="AJ93" s="27">
        <f>(AD93+(AI93*'Technical Paramenter'!$E$5))</f>
        <v>911639514.09855616</v>
      </c>
      <c r="AK93" s="27">
        <f>+AI93*'Technical Paramenter'!$D$6+'12 months Losses'!AE93</f>
        <v>149788862.11986399</v>
      </c>
      <c r="AL93" s="27">
        <f>+AI93*'Technical Paramenter'!$E$6+'12 months Losses'!AF93</f>
        <v>1157503732.8091865</v>
      </c>
      <c r="AM93" s="27">
        <f t="shared" si="24"/>
        <v>1307292594.9290504</v>
      </c>
      <c r="AN93" s="29">
        <f>Database!$L104-Database!$S104-'12 months Losses'!AJ93-Database!$R104-Database!$O104-Database!$Q104-'12 months Losses'!AM93-((Database!N104+Database!P104))</f>
        <v>411909850.32369614</v>
      </c>
      <c r="AO93" s="29">
        <f>Database!$L104-Database!$S104-'12 months Losses'!AJ93-Database!$R104-Database!$O104-Database!$Q104-'12 months Losses'!AM93-'12 months Losses'!AN93-Database!$N104-Database!$P104</f>
        <v>0</v>
      </c>
    </row>
    <row r="94" spans="2:41" x14ac:dyDescent="0.25">
      <c r="B94" s="17">
        <v>42705</v>
      </c>
      <c r="C94" s="36">
        <f>(Database!L105-Database!S105)*'Technical Paramenter'!$C$5</f>
        <v>596217217.70835006</v>
      </c>
      <c r="D94" s="37">
        <f>(Database!L105+Database!M105-Database!R105-Database!S105-'12 months Losses'!C94)*'Technical Paramenter'!$C$7</f>
        <v>152796618.53066656</v>
      </c>
      <c r="E94" s="37">
        <f>((Database!L105+Database!M105-Database!R105-Database!S105-'12 months Losses'!C94)-(Database!L105+Database!M105-Database!R105-Database!S105-'12 months Losses'!C94)*'Technical Paramenter'!$C$7)*'Technical Paramenter'!$C$6</f>
        <v>683734308.60102665</v>
      </c>
      <c r="F94" s="38">
        <f t="shared" si="17"/>
        <v>836530927.13169324</v>
      </c>
      <c r="G94" s="39">
        <f>(Database!L105-Database!O105-Database!Q105-Database!R105-Database!S105+Database!M105-C94-F94)*'Technical Paramenter'!$C$8</f>
        <v>204943534.86741766</v>
      </c>
      <c r="H94" s="39">
        <f t="shared" si="25"/>
        <v>1637691679.7074609</v>
      </c>
      <c r="I94" s="51">
        <f>+H94/(Database!L105+Database!M105)*100</f>
        <v>8.2377537273022785</v>
      </c>
      <c r="J94" s="36">
        <f t="shared" si="26"/>
        <v>305235256.16017056</v>
      </c>
      <c r="K94" s="39">
        <f t="shared" si="18"/>
        <v>456790155.8359915</v>
      </c>
      <c r="L94" s="39">
        <f t="shared" si="19"/>
        <v>200774627.53668275</v>
      </c>
      <c r="M94" s="39">
        <f t="shared" si="20"/>
        <v>962800039.53284478</v>
      </c>
      <c r="N94" s="52">
        <f>+M94/(Database!L105+Database!M105)*100</f>
        <v>4.8429809545867846</v>
      </c>
      <c r="O94" s="56">
        <f t="shared" si="27"/>
        <v>2600491719.2403059</v>
      </c>
      <c r="P94" s="54">
        <f>+O94/Database!L105*100</f>
        <v>13.083820627889622</v>
      </c>
      <c r="Q94" s="21">
        <f>Database!L105+Database!M105-Database!N105-Database!O105-Database!P105-Database!Q105-Database!R105-Database!S105-'12 months Losses'!H94</f>
        <v>967489005.48284292</v>
      </c>
      <c r="R94" s="3">
        <f>($C94+(Q94*'Technical Paramenter'!$D$5))</f>
        <v>900492509.93270421</v>
      </c>
      <c r="S94" s="23">
        <f>(Database!$L105+Database!M105-Database!$S105-Database!$R105-R94)*'Technical Paramenter'!$D$7</f>
        <v>149753865.60842299</v>
      </c>
      <c r="T94" s="23">
        <f>+Q94*'Technical Paramenter'!$D$6+'12 months Losses'!E94</f>
        <v>1142130599.3987975</v>
      </c>
      <c r="U94" s="3">
        <f t="shared" si="21"/>
        <v>1291884465.0072205</v>
      </c>
      <c r="V94" s="3">
        <f>+Q94*'Technical Paramenter'!$D$8+'12 months Losses'!G94</f>
        <v>409760957.32813549</v>
      </c>
      <c r="W94" s="14">
        <f>Database!L105+Database!M105-Database!R105-Database!O105-Database!Q105-Database!S105-'12 months Losses'!R94-'12 months Losses'!U94-'12 months Losses'!V94-Database!N105-Database!P105</f>
        <v>3042752.9222431183</v>
      </c>
      <c r="X94" s="3">
        <f>(R94+(W94*'Technical Paramenter'!$D$5))</f>
        <v>901449455.72674966</v>
      </c>
      <c r="Y94" s="23">
        <f>(Database!$L105+Database!M105-Database!$S105-Database!$R105-X94)*'Technical Paramenter'!$D$7</f>
        <v>149744296.15048257</v>
      </c>
      <c r="Z94" s="23">
        <f>+W94*'Technical Paramenter'!$D$6+'12 months Losses'!T94</f>
        <v>1143572255.7333562</v>
      </c>
      <c r="AA94" s="3">
        <f t="shared" si="22"/>
        <v>1293316551.8838389</v>
      </c>
      <c r="AB94" s="3">
        <f>+W94*'Technical Paramenter'!$D$8+'12 months Losses'!V94</f>
        <v>410405108.12177438</v>
      </c>
      <c r="AC94" s="14">
        <f>Database!L105+Database!M105-Database!S105-X94-Database!R105-AA94-Database!Q105-Database!O105-AB94-Database!N105-Database!P105</f>
        <v>9569.4579429626465</v>
      </c>
      <c r="AD94" s="3">
        <f>(X94+(AC94*'Technical Paramenter'!$D$5))</f>
        <v>901452465.32127273</v>
      </c>
      <c r="AE94" s="23">
        <f>(Database!$L105+Database!M105-Database!$S105-Database!$R105-AD94)*'Technical Paramenter'!$D$7</f>
        <v>149744266.05453733</v>
      </c>
      <c r="AF94" s="23">
        <f>+AC94*'Technical Paramenter'!$D$6+'12 months Losses'!Z94</f>
        <v>1143576789.7425296</v>
      </c>
      <c r="AG94" s="3">
        <f t="shared" si="23"/>
        <v>1293321055.7970669</v>
      </c>
      <c r="AH94" s="3">
        <f>+AC94*'Technical Paramenter'!$D$8+'12 months Losses'!AB94</f>
        <v>410407133.97602087</v>
      </c>
      <c r="AI94" s="14">
        <f>Database!$L105+Database!M105-Database!$S105-'12 months Losses'!AD94-Database!$R105-Database!$O105-Database!$Q105-'12 months Losses'!AG94-'12 months Losses'!AH94-Database!$N105-Database!$P105</f>
        <v>30.095943450927734</v>
      </c>
      <c r="AJ94" s="27">
        <f>(AD94+(AI94*'Technical Paramenter'!$E$5))</f>
        <v>901452473.86852062</v>
      </c>
      <c r="AK94" s="27">
        <f>+AI94*'Technical Paramenter'!$D$6+'12 months Losses'!AE94</f>
        <v>149744280.31399533</v>
      </c>
      <c r="AL94" s="27">
        <f>+AI94*'Technical Paramenter'!$E$6+'12 months Losses'!AF94</f>
        <v>1143576802.6536894</v>
      </c>
      <c r="AM94" s="27">
        <f t="shared" si="24"/>
        <v>1293321082.9676847</v>
      </c>
      <c r="AN94" s="29">
        <f>Database!$L105-Database!$S105-'12 months Losses'!AJ94-Database!$R105-Database!$O105-Database!$Q105-'12 months Losses'!AM94-((Database!N105+Database!P105))</f>
        <v>405718162.40410042</v>
      </c>
      <c r="AO94" s="29">
        <f>Database!$L105-Database!$S105-'12 months Losses'!AJ94-Database!$R105-Database!$O105-Database!$Q105-'12 months Losses'!AM94-'12 months Losses'!AN94-Database!$N105-Database!$P105</f>
        <v>0</v>
      </c>
    </row>
    <row r="95" spans="2:41" x14ac:dyDescent="0.25">
      <c r="B95" s="17">
        <v>42736</v>
      </c>
      <c r="C95" s="36">
        <f>(Database!L106-Database!S106)*'Technical Paramenter'!$C$5</f>
        <v>594183677.16714001</v>
      </c>
      <c r="D95" s="37">
        <f>(Database!L106+Database!M106-Database!R106-Database!S106-'12 months Losses'!C95)*'Technical Paramenter'!$C$7</f>
        <v>152085480.35785863</v>
      </c>
      <c r="E95" s="37">
        <f>((Database!L106+Database!M106-Database!R106-Database!S106-'12 months Losses'!C95)-(Database!L106+Database!M106-Database!R106-Database!S106-'12 months Losses'!C95)*'Technical Paramenter'!$C$7)*'Technical Paramenter'!$C$6</f>
        <v>680552107.5053457</v>
      </c>
      <c r="F95" s="38">
        <f t="shared" si="17"/>
        <v>832637587.86320436</v>
      </c>
      <c r="G95" s="39">
        <f>(Database!L106-Database!O106-Database!Q106-Database!R106-Database!S106+Database!M106-C95-F95)*'Technical Paramenter'!$C$8</f>
        <v>203492192.76336908</v>
      </c>
      <c r="H95" s="39">
        <f t="shared" si="25"/>
        <v>1630313457.7937136</v>
      </c>
      <c r="I95" s="51">
        <f>+H95/(Database!L106+Database!M106)*100</f>
        <v>8.2286822733647256</v>
      </c>
      <c r="J95" s="36">
        <f t="shared" si="26"/>
        <v>288942932.12988055</v>
      </c>
      <c r="K95" s="39">
        <f t="shared" si="18"/>
        <v>432408394.28476202</v>
      </c>
      <c r="L95" s="39">
        <f t="shared" si="19"/>
        <v>189746366.32494879</v>
      </c>
      <c r="M95" s="39">
        <f t="shared" si="20"/>
        <v>911097692.73959136</v>
      </c>
      <c r="N95" s="52">
        <f>+M95/(Database!L106+Database!M106)*100</f>
        <v>4.5985840316227105</v>
      </c>
      <c r="O95" s="56">
        <f t="shared" si="27"/>
        <v>2541411150.5333052</v>
      </c>
      <c r="P95" s="54">
        <f>+O95/Database!L106*100</f>
        <v>12.830342561013373</v>
      </c>
      <c r="Q95" s="21">
        <f>Database!L106+Database!M106-Database!N106-Database!O106-Database!P106-Database!Q106-Database!R106-Database!S106-'12 months Losses'!H95</f>
        <v>915848036.57458782</v>
      </c>
      <c r="R95" s="3">
        <f>($C95+(Q95*'Technical Paramenter'!$D$5))</f>
        <v>882217884.66984797</v>
      </c>
      <c r="S95" s="23">
        <f>(Database!$L106+Database!M106-Database!$S106-Database!$R106-R95)*'Technical Paramenter'!$D$7</f>
        <v>149205138.28283155</v>
      </c>
      <c r="T95" s="23">
        <f>+Q95*'Technical Paramenter'!$D$6+'12 months Losses'!E95</f>
        <v>1114480907.2343855</v>
      </c>
      <c r="U95" s="3">
        <f t="shared" si="21"/>
        <v>1263686045.5172172</v>
      </c>
      <c r="V95" s="3">
        <f>+Q95*'Technical Paramenter'!$D$8+'12 months Losses'!G95</f>
        <v>397377222.10620934</v>
      </c>
      <c r="W95" s="14">
        <f>Database!L106+Database!M106-Database!R106-Database!O106-Database!Q106-Database!S106-'12 months Losses'!R95-'12 months Losses'!U95-'12 months Losses'!V95-Database!N106-Database!P106</f>
        <v>2880342.0750293732</v>
      </c>
      <c r="X95" s="3">
        <f>(R95+(W95*'Technical Paramenter'!$D$5))</f>
        <v>883123752.25244474</v>
      </c>
      <c r="Y95" s="23">
        <f>(Database!$L106+Database!M106-Database!$S106-Database!$R106-X95)*'Technical Paramenter'!$D$7</f>
        <v>149196079.60700557</v>
      </c>
      <c r="Z95" s="23">
        <f>+W95*'Technical Paramenter'!$D$6+'12 months Losses'!T95</f>
        <v>1115845613.3095343</v>
      </c>
      <c r="AA95" s="3">
        <f t="shared" si="22"/>
        <v>1265041692.9165399</v>
      </c>
      <c r="AB95" s="3">
        <f>+W95*'Technical Paramenter'!$D$8+'12 months Losses'!V95</f>
        <v>397986990.52349305</v>
      </c>
      <c r="AC95" s="14">
        <f>Database!L106+Database!M106-Database!S106-X95-Database!R106-AA95-Database!Q106-Database!O106-AB95-Database!N106-Database!P106</f>
        <v>9058.6758232116699</v>
      </c>
      <c r="AD95" s="3">
        <f>(X95+(AC95*'Technical Paramenter'!$D$5))</f>
        <v>883126601.20599115</v>
      </c>
      <c r="AE95" s="23">
        <f>(Database!$L106+Database!M106-Database!$S106-Database!$R106-AD95)*'Technical Paramenter'!$D$7</f>
        <v>149196051.11747012</v>
      </c>
      <c r="AF95" s="23">
        <f>+AC95*'Technical Paramenter'!$D$6+'12 months Losses'!Z95</f>
        <v>1115849905.3101394</v>
      </c>
      <c r="AG95" s="3">
        <f t="shared" si="23"/>
        <v>1265045956.4276094</v>
      </c>
      <c r="AH95" s="3">
        <f>+AC95*'Technical Paramenter'!$D$8+'12 months Losses'!AB95</f>
        <v>397988908.24516481</v>
      </c>
      <c r="AI95" s="14">
        <f>Database!$L106+Database!M106-Database!$S106-'12 months Losses'!AD95-Database!$R106-Database!$O106-Database!$Q106-'12 months Losses'!AG95-'12 months Losses'!AH95-Database!$N106-Database!$P106</f>
        <v>28.489540100097656</v>
      </c>
      <c r="AJ95" s="27">
        <f>(AD95+(AI95*'Technical Paramenter'!$E$5))</f>
        <v>883126609.29702055</v>
      </c>
      <c r="AK95" s="27">
        <f>+AI95*'Technical Paramenter'!$D$6+'12 months Losses'!AE95</f>
        <v>149196064.61581421</v>
      </c>
      <c r="AL95" s="27">
        <f>+AI95*'Technical Paramenter'!$E$6+'12 months Losses'!AF95</f>
        <v>1115849917.5321522</v>
      </c>
      <c r="AM95" s="27">
        <f t="shared" si="24"/>
        <v>1265045982.1479664</v>
      </c>
      <c r="AN95" s="29">
        <f>Database!$L106-Database!$S106-'12 months Losses'!AJ95-Database!$R106-Database!$O106-Database!$Q106-'12 months Losses'!AM95-((Database!N106+Database!P106))</f>
        <v>393238559.08831787</v>
      </c>
      <c r="AO95" s="29">
        <f>Database!$L106-Database!$S106-'12 months Losses'!AJ95-Database!$R106-Database!$O106-Database!$Q106-'12 months Losses'!AM95-'12 months Losses'!AN95-Database!$N106-Database!$P106</f>
        <v>0</v>
      </c>
    </row>
    <row r="96" spans="2:41" x14ac:dyDescent="0.25">
      <c r="B96" s="17">
        <v>42767</v>
      </c>
      <c r="C96" s="36">
        <f>(Database!L107-Database!S107)*'Technical Paramenter'!$C$5</f>
        <v>590944583.21895003</v>
      </c>
      <c r="D96" s="37">
        <f>(Database!L107+Database!M107-Database!R107-Database!S107-'12 months Losses'!C96)*'Technical Paramenter'!$C$7</f>
        <v>151254780.35096052</v>
      </c>
      <c r="E96" s="37">
        <f>((Database!L107+Database!M107-Database!R107-Database!S107-'12 months Losses'!C96)-(Database!L107+Database!M107-Database!R107-Database!S107-'12 months Losses'!C96)*'Technical Paramenter'!$C$7)*'Technical Paramenter'!$C$6</f>
        <v>676834891.11447811</v>
      </c>
      <c r="F96" s="38">
        <f t="shared" si="17"/>
        <v>828089671.4654386</v>
      </c>
      <c r="G96" s="39">
        <f>(Database!L107-Database!O107-Database!Q107-Database!R107-Database!S107+Database!M107-C96-F96)*'Technical Paramenter'!$C$8</f>
        <v>202271118.09286538</v>
      </c>
      <c r="H96" s="39">
        <f t="shared" si="25"/>
        <v>1621305372.7772541</v>
      </c>
      <c r="I96" s="51">
        <f>+H96/(Database!L107+Database!M107)*100</f>
        <v>8.2280579984838766</v>
      </c>
      <c r="J96" s="36">
        <f t="shared" si="26"/>
        <v>283131889.05775261</v>
      </c>
      <c r="K96" s="39">
        <f t="shared" si="18"/>
        <v>423712061.81032944</v>
      </c>
      <c r="L96" s="39">
        <f t="shared" si="19"/>
        <v>185841078.1199623</v>
      </c>
      <c r="M96" s="39">
        <f t="shared" si="20"/>
        <v>892685028.98804438</v>
      </c>
      <c r="N96" s="52">
        <f>+M96/(Database!L107+Database!M107)*100</f>
        <v>4.5303397596900483</v>
      </c>
      <c r="O96" s="56">
        <f t="shared" si="27"/>
        <v>2513990401.7652984</v>
      </c>
      <c r="P96" s="54">
        <f>+O96/Database!L107*100</f>
        <v>12.761470180956577</v>
      </c>
      <c r="Q96" s="21">
        <f>Database!L107+Database!M107-Database!N107-Database!O107-Database!P107-Database!Q107-Database!R107-Database!S107-'12 months Losses'!H96</f>
        <v>897429062.45804787</v>
      </c>
      <c r="R96" s="3">
        <f>($C96+(Q96*'Technical Paramenter'!$D$5))</f>
        <v>873186023.36200607</v>
      </c>
      <c r="S96" s="23">
        <f>(Database!$L107+Database!M107-Database!$S107-Database!$R107-R96)*'Technical Paramenter'!$D$7</f>
        <v>148432365.94952998</v>
      </c>
      <c r="T96" s="23">
        <f>+Q96*'Technical Paramenter'!$D$6+'12 months Losses'!E96</f>
        <v>1102036780.9071012</v>
      </c>
      <c r="U96" s="3">
        <f t="shared" si="21"/>
        <v>1250469146.856631</v>
      </c>
      <c r="V96" s="3">
        <f>+Q96*'Technical Paramenter'!$D$8+'12 months Losses'!G96</f>
        <v>392256850.61523414</v>
      </c>
      <c r="W96" s="14">
        <f>Database!L107+Database!M107-Database!R107-Database!O107-Database!Q107-Database!S107-'12 months Losses'!R96-'12 months Losses'!U96-'12 months Losses'!V96-Database!N107-Database!P107</f>
        <v>2822414.40143013</v>
      </c>
      <c r="X96" s="3">
        <f>(R96+(W96*'Technical Paramenter'!$D$5))</f>
        <v>874073672.69125581</v>
      </c>
      <c r="Y96" s="23">
        <f>(Database!$L107+Database!M107-Database!$S107-Database!$R107-X96)*'Technical Paramenter'!$D$7</f>
        <v>148423489.45623747</v>
      </c>
      <c r="Z96" s="23">
        <f>+W96*'Technical Paramenter'!$D$6+'12 months Losses'!T96</f>
        <v>1103374040.8504987</v>
      </c>
      <c r="AA96" s="3">
        <f t="shared" si="22"/>
        <v>1251797530.3067362</v>
      </c>
      <c r="AB96" s="3">
        <f>+W96*'Technical Paramenter'!$D$8+'12 months Losses'!V96</f>
        <v>392854355.74401689</v>
      </c>
      <c r="AC96" s="14">
        <f>Database!L107+Database!M107-Database!S107-X96-Database!R107-AA96-Database!Q107-Database!O107-AB96-Database!N107-Database!P107</f>
        <v>8876.4932918548584</v>
      </c>
      <c r="AD96" s="3">
        <f>(X96+(AC96*'Technical Paramenter'!$D$5))</f>
        <v>874076464.34839606</v>
      </c>
      <c r="AE96" s="23">
        <f>(Database!$L107+Database!M107-Database!$S107-Database!$R107-AD96)*'Technical Paramenter'!$D$7</f>
        <v>148423461.53966606</v>
      </c>
      <c r="AF96" s="23">
        <f>+AC96*'Technical Paramenter'!$D$6+'12 months Losses'!Z96</f>
        <v>1103378246.5330203</v>
      </c>
      <c r="AG96" s="3">
        <f t="shared" si="23"/>
        <v>1251801708.0726862</v>
      </c>
      <c r="AH96" s="3">
        <f>+AC96*'Technical Paramenter'!$D$8+'12 months Losses'!AB96</f>
        <v>392856234.89764678</v>
      </c>
      <c r="AI96" s="14">
        <f>Database!$L107+Database!M107-Database!$S107-'12 months Losses'!AD96-Database!$R107-Database!$O107-Database!$Q107-'12 months Losses'!AG96-'12 months Losses'!AH96-Database!$N107-Database!$P107</f>
        <v>27.916572570800781</v>
      </c>
      <c r="AJ96" s="27">
        <f>(AD96+(AI96*'Technical Paramenter'!$E$5))</f>
        <v>874076472.27670264</v>
      </c>
      <c r="AK96" s="27">
        <f>+AI96*'Technical Paramenter'!$D$6+'12 months Losses'!AE96</f>
        <v>148423474.76653814</v>
      </c>
      <c r="AL96" s="27">
        <f>+AI96*'Technical Paramenter'!$E$6+'12 months Losses'!AF96</f>
        <v>1103378258.5092299</v>
      </c>
      <c r="AM96" s="27">
        <f t="shared" si="24"/>
        <v>1251801733.275768</v>
      </c>
      <c r="AN96" s="29">
        <f>Database!$L107-Database!$S107-'12 months Losses'!AJ96-Database!$R107-Database!$O107-Database!$Q107-'12 months Losses'!AM96-((Database!N107+Database!P107))</f>
        <v>388112196.21282768</v>
      </c>
      <c r="AO96" s="29">
        <f>Database!$L107-Database!$S107-'12 months Losses'!AJ96-Database!$R107-Database!$O107-Database!$Q107-'12 months Losses'!AM96-'12 months Losses'!AN96-Database!$N107-Database!$P107</f>
        <v>0</v>
      </c>
    </row>
    <row r="97" spans="2:41" x14ac:dyDescent="0.25">
      <c r="B97" s="17">
        <v>42795</v>
      </c>
      <c r="C97" s="36">
        <f>(Database!L108-Database!S108)*'Technical Paramenter'!$C$5</f>
        <v>589590810.96378005</v>
      </c>
      <c r="D97" s="37">
        <f>(Database!L108+Database!M108-Database!R108-Database!S108-'12 months Losses'!C97)*'Technical Paramenter'!$C$7</f>
        <v>150906855.01777226</v>
      </c>
      <c r="E97" s="37">
        <f>((Database!L108+Database!M108-Database!R108-Database!S108-'12 months Losses'!C97)-(Database!L108+Database!M108-Database!R108-Database!S108-'12 months Losses'!C97)*'Technical Paramenter'!$C$7)*'Technical Paramenter'!$C$6</f>
        <v>675277994.83352721</v>
      </c>
      <c r="F97" s="38">
        <f t="shared" si="17"/>
        <v>826184849.85129952</v>
      </c>
      <c r="G97" s="39">
        <f>(Database!L108-Database!O108-Database!Q108-Database!R108-Database!S108+Database!M108-C97-F97)*'Technical Paramenter'!$C$8</f>
        <v>201784997.9377287</v>
      </c>
      <c r="H97" s="39">
        <f t="shared" si="25"/>
        <v>1617560658.7528083</v>
      </c>
      <c r="I97" s="51">
        <f>+H97/(Database!L108+Database!M108)*100</f>
        <v>8.2279037664051451</v>
      </c>
      <c r="J97" s="36">
        <f t="shared" si="26"/>
        <v>277749616.06829071</v>
      </c>
      <c r="K97" s="39">
        <f t="shared" si="18"/>
        <v>415657391.62400413</v>
      </c>
      <c r="L97" s="39">
        <f t="shared" si="19"/>
        <v>182232025.11320132</v>
      </c>
      <c r="M97" s="39">
        <f t="shared" si="20"/>
        <v>875639032.80549622</v>
      </c>
      <c r="N97" s="52">
        <f>+M97/(Database!L108+Database!M108)*100</f>
        <v>4.4540361791357714</v>
      </c>
      <c r="O97" s="56">
        <f t="shared" si="27"/>
        <v>2493199691.5583048</v>
      </c>
      <c r="P97" s="54">
        <f>+O97/Database!L108*100</f>
        <v>12.684991982339069</v>
      </c>
      <c r="Q97" s="21">
        <f>Database!L108+Database!M108-Database!N108-Database!O108-Database!P108-Database!Q108-Database!R108-Database!S108-'12 months Losses'!H97</f>
        <v>880369139.5404923</v>
      </c>
      <c r="R97" s="3">
        <f>($C97+(Q97*'Technical Paramenter'!$D$5))</f>
        <v>866466905.34926486</v>
      </c>
      <c r="S97" s="23">
        <f>(Database!$L108+Database!M108-Database!$S108-Database!$R108-R97)*'Technical Paramenter'!$D$7</f>
        <v>148138094.07391742</v>
      </c>
      <c r="T97" s="23">
        <f>+Q97*'Technical Paramenter'!$D$6+'12 months Losses'!E97</f>
        <v>1092396893.1478124</v>
      </c>
      <c r="U97" s="3">
        <f t="shared" si="21"/>
        <v>1240534987.2217298</v>
      </c>
      <c r="V97" s="3">
        <f>+Q97*'Technical Paramenter'!$D$8+'12 months Losses'!G97</f>
        <v>388159144.77845097</v>
      </c>
      <c r="W97" s="14">
        <f>Database!L108+Database!M108-Database!R108-Database!O108-Database!Q108-Database!S108-'12 months Losses'!R97-'12 months Losses'!U97-'12 months Losses'!V97-Database!N108-Database!P108</f>
        <v>2768760.9438591003</v>
      </c>
      <c r="X97" s="3">
        <f>(R97+(W97*'Technical Paramenter'!$D$5))</f>
        <v>867337680.66610849</v>
      </c>
      <c r="Y97" s="23">
        <f>(Database!$L108+Database!M108-Database!$S108-Database!$R108-X97)*'Technical Paramenter'!$D$7</f>
        <v>148129386.32074896</v>
      </c>
      <c r="Z97" s="23">
        <f>+W97*'Technical Paramenter'!$D$6+'12 months Losses'!T97</f>
        <v>1093708732.0830128</v>
      </c>
      <c r="AA97" s="3">
        <f t="shared" si="22"/>
        <v>1241838118.4037619</v>
      </c>
      <c r="AB97" s="3">
        <f>+W97*'Technical Paramenter'!$D$8+'12 months Losses'!V97</f>
        <v>388745291.47026592</v>
      </c>
      <c r="AC97" s="14">
        <f>Database!L108+Database!M108-Database!S108-X97-Database!R108-AA97-Database!Q108-Database!O108-AB97-Database!N108-Database!P108</f>
        <v>8707.7531700134277</v>
      </c>
      <c r="AD97" s="3">
        <f>(X97+(AC97*'Technical Paramenter'!$D$5))</f>
        <v>867340419.25448048</v>
      </c>
      <c r="AE97" s="23">
        <f>(Database!$L108+Database!M108-Database!$S108-Database!$R108-AD97)*'Technical Paramenter'!$D$7</f>
        <v>148129358.93486524</v>
      </c>
      <c r="AF97" s="23">
        <f>+AC97*'Technical Paramenter'!$D$6+'12 months Losses'!Z97</f>
        <v>1093712857.8164647</v>
      </c>
      <c r="AG97" s="3">
        <f t="shared" si="23"/>
        <v>1241842216.7513299</v>
      </c>
      <c r="AH97" s="3">
        <f>+AC97*'Technical Paramenter'!$D$8+'12 months Losses'!AB97</f>
        <v>388747134.90161204</v>
      </c>
      <c r="AI97" s="14">
        <f>Database!$L108+Database!M108-Database!$S108-'12 months Losses'!AD97-Database!$R108-Database!$O108-Database!$Q108-'12 months Losses'!AG97-'12 months Losses'!AH97-Database!$N108-Database!$P108</f>
        <v>27.385881423950195</v>
      </c>
      <c r="AJ97" s="27">
        <f>(AD97+(AI97*'Technical Paramenter'!$E$5))</f>
        <v>867340427.03207076</v>
      </c>
      <c r="AK97" s="27">
        <f>+AI97*'Technical Paramenter'!$D$6+'12 months Losses'!AE97</f>
        <v>148129371.91029584</v>
      </c>
      <c r="AL97" s="27">
        <f>+AI97*'Technical Paramenter'!$E$6+'12 months Losses'!AF97</f>
        <v>1093712869.5650077</v>
      </c>
      <c r="AM97" s="27">
        <f t="shared" si="24"/>
        <v>1241842241.4753036</v>
      </c>
      <c r="AN97" s="29">
        <f>Database!$L108-Database!$S108-'12 months Losses'!AJ97-Database!$R108-Database!$O108-Database!$Q108-'12 months Losses'!AM97-((Database!N108+Database!P108))</f>
        <v>384017023.05093002</v>
      </c>
      <c r="AO97" s="29">
        <f>Database!$L108-Database!$S108-'12 months Losses'!AJ97-Database!$R108-Database!$O108-Database!$Q108-'12 months Losses'!AM97-'12 months Losses'!AN97-Database!$N108-Database!$P108</f>
        <v>0</v>
      </c>
    </row>
    <row r="98" spans="2:41" x14ac:dyDescent="0.25">
      <c r="B98" s="17">
        <v>42826</v>
      </c>
      <c r="C98" s="36">
        <f>(Database!L109-Database!S109)*'Technical Paramenter'!$C$5</f>
        <v>586781217.63770986</v>
      </c>
      <c r="D98" s="37">
        <f>(Database!L109+Database!M109-Database!R109-Database!S109-'12 months Losses'!C98)*'Technical Paramenter'!$C$7</f>
        <v>150154433.08054286</v>
      </c>
      <c r="E98" s="37">
        <f>((Database!L109+Database!M109-Database!R109-Database!S109-'12 months Losses'!C98)-(Database!L109+Database!M109-Database!R109-Database!S109-'12 months Losses'!C98)*'Technical Paramenter'!$C$7)*'Technical Paramenter'!$C$6</f>
        <v>671911057.14881313</v>
      </c>
      <c r="F98" s="38">
        <f t="shared" si="17"/>
        <v>822065490.22935605</v>
      </c>
      <c r="G98" s="39">
        <f>(Database!L109-Database!O109-Database!Q109-Database!R109-Database!S109+Database!M109-C98-F98)*'Technical Paramenter'!$C$8</f>
        <v>200431053.06201977</v>
      </c>
      <c r="H98" s="39">
        <f t="shared" si="25"/>
        <v>1609277760.9290857</v>
      </c>
      <c r="I98" s="51">
        <f>+H98/(Database!L109+Database!M109)*100</f>
        <v>8.2249395092624731</v>
      </c>
      <c r="J98" s="36">
        <f t="shared" si="26"/>
        <v>262048020.24719787</v>
      </c>
      <c r="K98" s="39">
        <f t="shared" si="18"/>
        <v>392159665.66594338</v>
      </c>
      <c r="L98" s="39">
        <f t="shared" si="19"/>
        <v>171628840.97907025</v>
      </c>
      <c r="M98" s="39">
        <f t="shared" si="20"/>
        <v>825836526.89221144</v>
      </c>
      <c r="N98" s="52">
        <f>+M98/(Database!L109+Database!M109)*100</f>
        <v>4.2208098832524454</v>
      </c>
      <c r="O98" s="56">
        <f t="shared" si="27"/>
        <v>2435114287.8212972</v>
      </c>
      <c r="P98" s="54">
        <f>+O98/Database!L109*100</f>
        <v>12.448780521508645</v>
      </c>
      <c r="Q98" s="21">
        <f>Database!L109+Database!M109-Database!N109-Database!O109-Database!P109-Database!Q109-Database!R109-Database!S109-'12 months Losses'!H98</f>
        <v>830600572.44720745</v>
      </c>
      <c r="R98" s="3">
        <f>($C98+(Q98*'Technical Paramenter'!$D$5))</f>
        <v>848005097.67235661</v>
      </c>
      <c r="S98" s="23">
        <f>(Database!$L109+Database!M109-Database!$S109-Database!$R109-R98)*'Technical Paramenter'!$D$7</f>
        <v>147542194.28019643</v>
      </c>
      <c r="T98" s="23">
        <f>+Q98*'Technical Paramenter'!$D$6+'12 months Losses'!E98</f>
        <v>1065449608.3743</v>
      </c>
      <c r="U98" s="3">
        <f t="shared" si="21"/>
        <v>1212991802.6544964</v>
      </c>
      <c r="V98" s="3">
        <f>+Q98*'Technical Paramenter'!$D$8+'12 months Losses'!G98</f>
        <v>376269194.24909359</v>
      </c>
      <c r="W98" s="14">
        <f>Database!L109+Database!M109-Database!R109-Database!O109-Database!Q109-Database!S109-'12 months Losses'!R98-'12 months Losses'!U98-'12 months Losses'!V98-Database!N109-Database!P109</f>
        <v>2612238.8003501892</v>
      </c>
      <c r="X98" s="3">
        <f>(R98+(W98*'Technical Paramenter'!$D$5))</f>
        <v>848826646.77506673</v>
      </c>
      <c r="Y98" s="23">
        <f>(Database!$L109+Database!M109-Database!$S109-Database!$R109-X98)*'Technical Paramenter'!$D$7</f>
        <v>147533978.78916931</v>
      </c>
      <c r="Z98" s="23">
        <f>+W98*'Technical Paramenter'!$D$6+'12 months Losses'!T98</f>
        <v>1066687287.117906</v>
      </c>
      <c r="AA98" s="3">
        <f t="shared" si="22"/>
        <v>1214221265.9070754</v>
      </c>
      <c r="AB98" s="3">
        <f>+W98*'Technical Paramenter'!$D$8+'12 months Losses'!V98</f>
        <v>376822205.20312774</v>
      </c>
      <c r="AC98" s="14">
        <f>Database!L109+Database!M109-Database!S109-X98-Database!R109-AA98-Database!Q109-Database!O109-AB98-Database!N109-Database!P109</f>
        <v>8215.4910278320313</v>
      </c>
      <c r="AD98" s="3">
        <f>(X98+(AC98*'Technical Paramenter'!$D$5))</f>
        <v>848829230.54699504</v>
      </c>
      <c r="AE98" s="23">
        <f>(Database!$L109+Database!M109-Database!$S109-Database!$R109-AD98)*'Technical Paramenter'!$D$7</f>
        <v>147533952.95145002</v>
      </c>
      <c r="AF98" s="23">
        <f>+AC98*'Technical Paramenter'!$D$6+'12 months Losses'!Z98</f>
        <v>1066691179.6175549</v>
      </c>
      <c r="AG98" s="3">
        <f t="shared" si="23"/>
        <v>1214225132.569005</v>
      </c>
      <c r="AH98" s="3">
        <f>+AC98*'Technical Paramenter'!$D$8+'12 months Losses'!AB98</f>
        <v>376823944.42257833</v>
      </c>
      <c r="AI98" s="14">
        <f>Database!$L109+Database!M109-Database!$S109-'12 months Losses'!AD98-Database!$R109-Database!$O109-Database!$Q109-'12 months Losses'!AG98-'12 months Losses'!AH98-Database!$N109-Database!$P109</f>
        <v>25.83772087097168</v>
      </c>
      <c r="AJ98" s="27">
        <f>(AD98+(AI98*'Technical Paramenter'!$E$5))</f>
        <v>848829237.88490772</v>
      </c>
      <c r="AK98" s="27">
        <f>+AI98*'Technical Paramenter'!$D$6+'12 months Losses'!AE98</f>
        <v>147533965.19336218</v>
      </c>
      <c r="AL98" s="27">
        <f>+AI98*'Technical Paramenter'!$E$6+'12 months Losses'!AF98</f>
        <v>1066691190.7019372</v>
      </c>
      <c r="AM98" s="27">
        <f t="shared" si="24"/>
        <v>1214225155.8952994</v>
      </c>
      <c r="AN98" s="29">
        <f>Database!$L109-Database!$S109-'12 months Losses'!AJ98-Database!$R109-Database!$O109-Database!$Q109-'12 months Losses'!AM98-((Database!N109+Database!P109))</f>
        <v>372059894.04109001</v>
      </c>
      <c r="AO98" s="29">
        <f>Database!$L109-Database!$S109-'12 months Losses'!AJ98-Database!$R109-Database!$O109-Database!$Q109-'12 months Losses'!AM98-'12 months Losses'!AN98-Database!$N109-Database!$P109</f>
        <v>0</v>
      </c>
    </row>
    <row r="99" spans="2:41" x14ac:dyDescent="0.25">
      <c r="B99" s="17">
        <v>42856</v>
      </c>
      <c r="C99" s="36">
        <f>(Database!L110-Database!S110)*'Technical Paramenter'!$C$5</f>
        <v>585185284.86260986</v>
      </c>
      <c r="D99" s="37">
        <f>(Database!L110+Database!M110-Database!R110-Database!S110-'12 months Losses'!C99)*'Technical Paramenter'!$C$7</f>
        <v>149724100.32009387</v>
      </c>
      <c r="E99" s="37">
        <f>((Database!L110+Database!M110-Database!R110-Database!S110-'12 months Losses'!C99)-(Database!L110+Database!M110-Database!R110-Database!S110-'12 months Losses'!C99)*'Technical Paramenter'!$C$7)*'Technical Paramenter'!$C$6</f>
        <v>669985404.11235607</v>
      </c>
      <c r="F99" s="38">
        <f t="shared" si="17"/>
        <v>819709504.43244994</v>
      </c>
      <c r="G99" s="39">
        <f>(Database!L110-Database!O110-Database!Q110-Database!R110-Database!S110+Database!M110-C99-F99)*'Technical Paramenter'!$C$8</f>
        <v>199533821.36143604</v>
      </c>
      <c r="H99" s="39">
        <f t="shared" si="25"/>
        <v>1604428610.6564958</v>
      </c>
      <c r="I99" s="51">
        <f>+H99/(Database!L110+Database!M110)*100</f>
        <v>8.2225264335988957</v>
      </c>
      <c r="J99" s="36">
        <f t="shared" si="26"/>
        <v>249465983.62861407</v>
      </c>
      <c r="K99" s="39">
        <f t="shared" si="18"/>
        <v>373330417.23626029</v>
      </c>
      <c r="L99" s="39">
        <f t="shared" si="19"/>
        <v>163197209.18492779</v>
      </c>
      <c r="M99" s="39">
        <f t="shared" si="20"/>
        <v>785993610.04980218</v>
      </c>
      <c r="N99" s="52">
        <f>+M99/(Database!L110+Database!M110)*100</f>
        <v>4.0281338741708606</v>
      </c>
      <c r="O99" s="56">
        <f t="shared" si="27"/>
        <v>2390422220.7062979</v>
      </c>
      <c r="P99" s="54">
        <f>+O99/Database!L110*100</f>
        <v>12.253628359761603</v>
      </c>
      <c r="Q99" s="21">
        <f>Database!L110+Database!M110-Database!N110-Database!O110-Database!P110-Database!Q110-Database!R110-Database!S110-'12 months Losses'!H99</f>
        <v>790719916.9548018</v>
      </c>
      <c r="R99" s="3">
        <f>($C99+(Q99*'Technical Paramenter'!$D$5))</f>
        <v>833866698.74489498</v>
      </c>
      <c r="S99" s="23">
        <f>(Database!$L110+Database!M110-Database!$S110-Database!$R110-R99)*'Technical Paramenter'!$D$7</f>
        <v>147237286.18127102</v>
      </c>
      <c r="T99" s="23">
        <f>+Q99*'Technical Paramenter'!$D$6+'12 months Losses'!E99</f>
        <v>1044628500.7655411</v>
      </c>
      <c r="U99" s="3">
        <f t="shared" si="21"/>
        <v>1191865786.9468122</v>
      </c>
      <c r="V99" s="3">
        <f>+Q99*'Technical Paramenter'!$D$8+'12 months Losses'!G99</f>
        <v>366929227.78076756</v>
      </c>
      <c r="W99" s="14">
        <f>Database!L110+Database!M110-Database!R110-Database!O110-Database!Q110-Database!S110-'12 months Losses'!R99-'12 months Losses'!U99-'12 months Losses'!V99-Database!N110-Database!P110</f>
        <v>2486814.1388206482</v>
      </c>
      <c r="X99" s="3">
        <f>(R99+(W99*'Technical Paramenter'!$D$5))</f>
        <v>834648801.79155409</v>
      </c>
      <c r="Y99" s="23">
        <f>(Database!$L110+Database!M110-Database!$S110-Database!$R110-X99)*'Technical Paramenter'!$D$7</f>
        <v>147229465.15080446</v>
      </c>
      <c r="Z99" s="23">
        <f>+W99*'Technical Paramenter'!$D$6+'12 months Losses'!T99</f>
        <v>1045806753.3045143</v>
      </c>
      <c r="AA99" s="3">
        <f t="shared" si="22"/>
        <v>1193036218.4553187</v>
      </c>
      <c r="AB99" s="3">
        <f>+W99*'Technical Paramenter'!$D$8+'12 months Losses'!V99</f>
        <v>367455686.33395588</v>
      </c>
      <c r="AC99" s="14">
        <f>Database!L110+Database!M110-Database!S110-X99-Database!R110-AA99-Database!Q110-Database!O110-AB99-Database!N110-Database!P110</f>
        <v>7821.0304698944092</v>
      </c>
      <c r="AD99" s="3">
        <f>(X99+(AC99*'Technical Paramenter'!$D$5))</f>
        <v>834651261.50563693</v>
      </c>
      <c r="AE99" s="23">
        <f>(Database!$L110+Database!M110-Database!$S110-Database!$R110-AD99)*'Technical Paramenter'!$D$7</f>
        <v>147229440.55366361</v>
      </c>
      <c r="AF99" s="23">
        <f>+AC99*'Technical Paramenter'!$D$6+'12 months Losses'!Z99</f>
        <v>1045810458.9087509</v>
      </c>
      <c r="AG99" s="3">
        <f t="shared" si="23"/>
        <v>1193039899.4624145</v>
      </c>
      <c r="AH99" s="3">
        <f>+AC99*'Technical Paramenter'!$D$8+'12 months Losses'!AB99</f>
        <v>367457342.04610634</v>
      </c>
      <c r="AI99" s="14">
        <f>Database!$L110+Database!M110-Database!$S110-'12 months Losses'!AD99-Database!$R110-Database!$O110-Database!$Q110-'12 months Losses'!AG99-'12 months Losses'!AH99-Database!$N110-Database!$P110</f>
        <v>24.597137451171875</v>
      </c>
      <c r="AJ99" s="27">
        <f>(AD99+(AI99*'Technical Paramenter'!$E$5))</f>
        <v>834651268.49122393</v>
      </c>
      <c r="AK99" s="27">
        <f>+AI99*'Technical Paramenter'!$D$6+'12 months Losses'!AE99</f>
        <v>147229452.20778733</v>
      </c>
      <c r="AL99" s="27">
        <f>+AI99*'Technical Paramenter'!$E$6+'12 months Losses'!AF99</f>
        <v>1045810469.4609228</v>
      </c>
      <c r="AM99" s="27">
        <f t="shared" si="24"/>
        <v>1193039921.6687102</v>
      </c>
      <c r="AN99" s="29">
        <f>Database!$L110-Database!$S110-'12 months Losses'!AJ99-Database!$R110-Database!$O110-Database!$Q110-'12 months Losses'!AM99-((Database!N110+Database!P110))</f>
        <v>362731030.54636383</v>
      </c>
      <c r="AO99" s="29">
        <f>Database!$L110-Database!$S110-'12 months Losses'!AJ99-Database!$R110-Database!$O110-Database!$Q110-'12 months Losses'!AM99-'12 months Losses'!AN99-Database!$N110-Database!$P110</f>
        <v>0</v>
      </c>
    </row>
    <row r="100" spans="2:41" x14ac:dyDescent="0.25">
      <c r="B100" s="17">
        <v>42887</v>
      </c>
      <c r="C100" s="36">
        <f>(Database!L111-Database!S111)*'Technical Paramenter'!$C$5</f>
        <v>583307766.38223004</v>
      </c>
      <c r="D100" s="37">
        <f>(Database!L111+Database!M111-Database!R111-Database!S111-'12 months Losses'!C100)*'Technical Paramenter'!$C$7</f>
        <v>149268184.15818775</v>
      </c>
      <c r="E100" s="37">
        <f>((Database!L111+Database!M111-Database!R111-Database!S111-'12 months Losses'!C100)-(Database!L111+Database!M111-Database!R111-Database!S111-'12 months Losses'!C100)*'Technical Paramenter'!$C$7)*'Technical Paramenter'!$C$6</f>
        <v>667945270.47105837</v>
      </c>
      <c r="F100" s="38">
        <f t="shared" si="17"/>
        <v>817213454.62924612</v>
      </c>
      <c r="G100" s="39">
        <f>(Database!L111-Database!O111-Database!Q111-Database!R111-Database!S111+Database!M111-C100-F100)*'Technical Paramenter'!$C$8</f>
        <v>198753146.49334824</v>
      </c>
      <c r="H100" s="39">
        <f t="shared" si="25"/>
        <v>1599274367.5048242</v>
      </c>
      <c r="I100" s="51">
        <f>+H100/(Database!L111+Database!M111)*100</f>
        <v>8.2229387102524178</v>
      </c>
      <c r="J100" s="36">
        <f t="shared" si="26"/>
        <v>233371030.48940718</v>
      </c>
      <c r="K100" s="39">
        <f t="shared" si="18"/>
        <v>349244024.8413645</v>
      </c>
      <c r="L100" s="39">
        <f t="shared" si="19"/>
        <v>152356305.82970703</v>
      </c>
      <c r="M100" s="39">
        <f t="shared" si="20"/>
        <v>734971361.16047871</v>
      </c>
      <c r="N100" s="52">
        <f>+M100/(Database!L111+Database!M111)*100</f>
        <v>3.7789791291675789</v>
      </c>
      <c r="O100" s="56">
        <f t="shared" si="27"/>
        <v>2334245728.6653028</v>
      </c>
      <c r="P100" s="54">
        <f>+O100/Database!L111*100</f>
        <v>12.004839392492601</v>
      </c>
      <c r="Q100" s="21">
        <f>Database!L111+Database!M111-Database!N111-Database!O111-Database!P111-Database!Q111-Database!R111-Database!S111-'12 months Losses'!H100</f>
        <v>739704544.74047995</v>
      </c>
      <c r="R100" s="3">
        <f>($C100+(Q100*'Technical Paramenter'!$D$5))</f>
        <v>815944845.70311093</v>
      </c>
      <c r="S100" s="23">
        <f>(Database!$L111+Database!M111-Database!$S111-Database!$R111-R100)*'Technical Paramenter'!$D$7</f>
        <v>146941813.36497894</v>
      </c>
      <c r="T100" s="23">
        <f>+Q100*'Technical Paramenter'!$D$6+'12 months Losses'!E100</f>
        <v>1018417283.7690978</v>
      </c>
      <c r="U100" s="3">
        <f t="shared" si="21"/>
        <v>1165359097.1340768</v>
      </c>
      <c r="V100" s="3">
        <f>+Q100*'Technical Paramenter'!$D$8+'12 months Losses'!G100</f>
        <v>355348598.61490786</v>
      </c>
      <c r="W100" s="14">
        <f>Database!L111+Database!M111-Database!R111-Database!O111-Database!Q111-Database!S111-'12 months Losses'!R100-'12 months Losses'!U100-'12 months Losses'!V100-Database!N111-Database!P111</f>
        <v>2326370.7932071686</v>
      </c>
      <c r="X100" s="3">
        <f>(R100+(W100*'Technical Paramenter'!$D$5))</f>
        <v>816676489.31757462</v>
      </c>
      <c r="Y100" s="23">
        <f>(Database!$L111+Database!M111-Database!$S111-Database!$R111-X100)*'Technical Paramenter'!$D$7</f>
        <v>146934496.92883429</v>
      </c>
      <c r="Z100" s="23">
        <f>+W100*'Technical Paramenter'!$D$6+'12 months Losses'!T100</f>
        <v>1019519518.2509193</v>
      </c>
      <c r="AA100" s="3">
        <f t="shared" si="22"/>
        <v>1166454015.1797535</v>
      </c>
      <c r="AB100" s="3">
        <f>+W100*'Technical Paramenter'!$D$8+'12 months Losses'!V100</f>
        <v>355841091.31182981</v>
      </c>
      <c r="AC100" s="14">
        <f>Database!L111+Database!M111-Database!S111-X100-Database!R111-AA100-Database!Q111-Database!O111-AB100-Database!N111-Database!P111</f>
        <v>7316.4361438751221</v>
      </c>
      <c r="AD100" s="3">
        <f>(X100+(AC100*'Technical Paramenter'!$D$5))</f>
        <v>816678790.33674192</v>
      </c>
      <c r="AE100" s="23">
        <f>(Database!$L111+Database!M111-Database!$S111-Database!$R111-AD100)*'Technical Paramenter'!$D$7</f>
        <v>146934473.91864261</v>
      </c>
      <c r="AF100" s="23">
        <f>+AC100*'Technical Paramenter'!$D$6+'12 months Losses'!Z100</f>
        <v>1019522984.7783643</v>
      </c>
      <c r="AG100" s="3">
        <f t="shared" si="23"/>
        <v>1166457458.6970069</v>
      </c>
      <c r="AH100" s="3">
        <f>+AC100*'Technical Paramenter'!$D$8+'12 months Losses'!AB100</f>
        <v>355842640.20136148</v>
      </c>
      <c r="AI100" s="14">
        <f>Database!$L111+Database!M111-Database!$S111-'12 months Losses'!AD100-Database!$R111-Database!$O111-Database!$Q111-'12 months Losses'!AG100-'12 months Losses'!AH100-Database!$N111-Database!$P111</f>
        <v>23.010194778442383</v>
      </c>
      <c r="AJ100" s="27">
        <f>(AD100+(AI100*'Technical Paramenter'!$E$5))</f>
        <v>816678796.87163723</v>
      </c>
      <c r="AK100" s="27">
        <f>+AI100*'Technical Paramenter'!$D$6+'12 months Losses'!AE100</f>
        <v>146934484.8208729</v>
      </c>
      <c r="AL100" s="27">
        <f>+AI100*'Technical Paramenter'!$E$6+'12 months Losses'!AF100</f>
        <v>1019522994.6497378</v>
      </c>
      <c r="AM100" s="27">
        <f t="shared" si="24"/>
        <v>1166457479.4706106</v>
      </c>
      <c r="AN100" s="29">
        <f>Database!$L111-Database!$S111-'12 months Losses'!AJ100-Database!$R111-Database!$O111-Database!$Q111-'12 months Losses'!AM100-((Database!N111+Database!P111))</f>
        <v>351109452.32305527</v>
      </c>
      <c r="AO100" s="29">
        <f>Database!$L111-Database!$S111-'12 months Losses'!AJ100-Database!$R111-Database!$O111-Database!$Q111-'12 months Losses'!AM100-'12 months Losses'!AN100-Database!$N111-Database!$P111</f>
        <v>0</v>
      </c>
    </row>
    <row r="101" spans="2:41" x14ac:dyDescent="0.25">
      <c r="B101" s="17">
        <v>42917</v>
      </c>
      <c r="C101" s="36">
        <f>(Database!L112-Database!S112)*'Technical Paramenter'!$C$5</f>
        <v>582415700.95374</v>
      </c>
      <c r="D101" s="37">
        <f>(Database!L112+Database!M112-Database!R112-Database!S112-'12 months Losses'!C101)*'Technical Paramenter'!$C$7</f>
        <v>149092999.0726926</v>
      </c>
      <c r="E101" s="37">
        <f>((Database!L112+Database!M112-Database!R112-Database!S112-'12 months Losses'!C101)-(Database!L112+Database!M112-Database!R112-Database!S112-'12 months Losses'!C101)*'Technical Paramenter'!$C$7)*'Technical Paramenter'!$C$6</f>
        <v>667161352.25048482</v>
      </c>
      <c r="F101" s="38">
        <f t="shared" si="17"/>
        <v>816254351.32317746</v>
      </c>
      <c r="G101" s="39">
        <f>(Database!L112-Database!O112-Database!Q112-Database!R112-Database!S112+Database!M112-C101-F101)*'Technical Paramenter'!$C$8</f>
        <v>198725787.73791274</v>
      </c>
      <c r="H101" s="39">
        <f t="shared" si="25"/>
        <v>1597395840.0148301</v>
      </c>
      <c r="I101" s="51">
        <f>+H101/(Database!L112+Database!M112)*100</f>
        <v>8.2258060328140576</v>
      </c>
      <c r="J101" s="36">
        <f t="shared" si="26"/>
        <v>241595729.94192266</v>
      </c>
      <c r="K101" s="39">
        <f t="shared" si="18"/>
        <v>361552438.33160341</v>
      </c>
      <c r="L101" s="39">
        <f t="shared" si="19"/>
        <v>157878398.24394265</v>
      </c>
      <c r="M101" s="39">
        <f t="shared" si="20"/>
        <v>761026566.51746869</v>
      </c>
      <c r="N101" s="52">
        <f>+M101/(Database!L112+Database!M112)*100</f>
        <v>3.9189140006355871</v>
      </c>
      <c r="O101" s="56">
        <f t="shared" si="27"/>
        <v>2358422406.532299</v>
      </c>
      <c r="P101" s="54">
        <f>+O101/Database!L112*100</f>
        <v>12.14768975226467</v>
      </c>
      <c r="Q101" s="21">
        <f>Database!L112+Database!M112-Database!N112-Database!O112-Database!P112-Database!Q112-Database!R112-Database!S112-'12 months Losses'!H101</f>
        <v>765773965.40246725</v>
      </c>
      <c r="R101" s="3">
        <f>($C101+(Q101*'Technical Paramenter'!$D$5))</f>
        <v>823251613.0728159</v>
      </c>
      <c r="S101" s="23">
        <f>(Database!$L112+Database!M112-Database!$S112-Database!$R112-R101)*'Technical Paramenter'!$D$7</f>
        <v>146684639.95150185</v>
      </c>
      <c r="T101" s="23">
        <f>+Q101*'Technical Paramenter'!$D$6+'12 months Losses'!E101</f>
        <v>1029985057.0581739</v>
      </c>
      <c r="U101" s="3">
        <f t="shared" si="21"/>
        <v>1176669697.0096757</v>
      </c>
      <c r="V101" s="3">
        <f>+Q101*'Technical Paramenter'!$D$8+'12 months Losses'!G101</f>
        <v>360840136.21361506</v>
      </c>
      <c r="W101" s="14">
        <f>Database!L112+Database!M112-Database!R112-Database!O112-Database!Q112-Database!S112-'12 months Losses'!R101-'12 months Losses'!U101-'12 months Losses'!V101-Database!N112-Database!P112</f>
        <v>2408359.1211929321</v>
      </c>
      <c r="X101" s="3">
        <f>(R101+(W101*'Technical Paramenter'!$D$5))</f>
        <v>824009042.01643109</v>
      </c>
      <c r="Y101" s="23">
        <f>(Database!$L112+Database!M112-Database!$S112-Database!$R112-X101)*'Technical Paramenter'!$D$7</f>
        <v>146677065.66206568</v>
      </c>
      <c r="Z101" s="23">
        <f>+W101*'Technical Paramenter'!$D$6+'12 months Losses'!T101</f>
        <v>1031126137.6097951</v>
      </c>
      <c r="AA101" s="3">
        <f t="shared" si="22"/>
        <v>1177803203.2718608</v>
      </c>
      <c r="AB101" s="3">
        <f>+W101*'Technical Paramenter'!$D$8+'12 months Losses'!V101</f>
        <v>361349985.8395716</v>
      </c>
      <c r="AC101" s="14">
        <f>Database!L112+Database!M112-Database!S112-X101-Database!R112-AA101-Database!Q112-Database!O112-AB101-Database!N112-Database!P112</f>
        <v>7574.289436340332</v>
      </c>
      <c r="AD101" s="3">
        <f>(X101+(AC101*'Technical Paramenter'!$D$5))</f>
        <v>824011424.13045883</v>
      </c>
      <c r="AE101" s="23">
        <f>(Database!$L112+Database!M112-Database!$S112-Database!$R112-AD101)*'Technical Paramenter'!$D$7</f>
        <v>146677041.84092543</v>
      </c>
      <c r="AF101" s="23">
        <f>+AC101*'Technical Paramenter'!$D$6+'12 months Losses'!Z101</f>
        <v>1031129726.30813</v>
      </c>
      <c r="AG101" s="3">
        <f t="shared" si="23"/>
        <v>1177806768.1490555</v>
      </c>
      <c r="AH101" s="3">
        <f>+AC101*'Technical Paramenter'!$D$8+'12 months Losses'!AB101</f>
        <v>361351589.31664526</v>
      </c>
      <c r="AI101" s="14">
        <f>Database!$L112+Database!M112-Database!$S112-'12 months Losses'!AD101-Database!$R112-Database!$O112-Database!$Q112-'12 months Losses'!AG101-'12 months Losses'!AH101-Database!$N112-Database!$P112</f>
        <v>23.821140289306641</v>
      </c>
      <c r="AJ101" s="27">
        <f>(AD101+(AI101*'Technical Paramenter'!$E$5))</f>
        <v>824011430.89566267</v>
      </c>
      <c r="AK101" s="27">
        <f>+AI101*'Technical Paramenter'!$D$6+'12 months Losses'!AE101</f>
        <v>146677053.12738168</v>
      </c>
      <c r="AL101" s="27">
        <f>+AI101*'Technical Paramenter'!$E$6+'12 months Losses'!AF101</f>
        <v>1031129736.5273992</v>
      </c>
      <c r="AM101" s="27">
        <f t="shared" si="24"/>
        <v>1177806789.6547809</v>
      </c>
      <c r="AN101" s="29">
        <f>Database!$L112-Database!$S112-'12 months Losses'!AJ101-Database!$R112-Database!$O112-Database!$Q112-'12 months Losses'!AM101-((Database!N112+Database!P112))</f>
        <v>356604185.98185539</v>
      </c>
      <c r="AO101" s="29">
        <f>Database!$L112-Database!$S112-'12 months Losses'!AJ101-Database!$R112-Database!$O112-Database!$Q112-'12 months Losses'!AM101-'12 months Losses'!AN101-Database!$N112-Database!$P112</f>
        <v>0</v>
      </c>
    </row>
    <row r="102" spans="2:41" x14ac:dyDescent="0.25">
      <c r="B102" s="17">
        <v>42948</v>
      </c>
      <c r="C102" s="36">
        <f>(Database!L113-Database!S113)*'Technical Paramenter'!$C$5</f>
        <v>581944694.16614997</v>
      </c>
      <c r="D102" s="37">
        <f>(Database!L113+Database!M113-Database!R113-Database!S113-'12 months Losses'!C102)*'Technical Paramenter'!$C$7</f>
        <v>148972467.14378849</v>
      </c>
      <c r="E102" s="37">
        <f>((Database!L113+Database!M113-Database!R113-Database!S113-'12 months Losses'!C102)-(Database!L113+Database!M113-Database!R113-Database!S113-'12 months Losses'!C102)*'Technical Paramenter'!$C$7)*'Technical Paramenter'!$C$6</f>
        <v>666621995.9750247</v>
      </c>
      <c r="F102" s="38">
        <f t="shared" si="17"/>
        <v>815594463.11881316</v>
      </c>
      <c r="G102" s="39">
        <f>(Database!L113-Database!O113-Database!Q113-Database!R113-Database!S113+Database!M113-C102-F102)*'Technical Paramenter'!$C$8</f>
        <v>198286895.29322234</v>
      </c>
      <c r="H102" s="39">
        <f t="shared" si="25"/>
        <v>1595826052.5781856</v>
      </c>
      <c r="I102" s="51">
        <f>+H102/(Database!L113+Database!M113)*100</f>
        <v>8.2243547269423782</v>
      </c>
      <c r="J102" s="36">
        <f t="shared" si="26"/>
        <v>229598099.04697978</v>
      </c>
      <c r="K102" s="39">
        <f t="shared" si="18"/>
        <v>343597763.77956569</v>
      </c>
      <c r="L102" s="39">
        <f t="shared" si="19"/>
        <v>149738169.37056741</v>
      </c>
      <c r="M102" s="39">
        <f t="shared" si="20"/>
        <v>722934032.19711292</v>
      </c>
      <c r="N102" s="52">
        <f>+M102/(Database!L113+Database!M113)*100</f>
        <v>3.725760658789933</v>
      </c>
      <c r="O102" s="56">
        <f t="shared" si="27"/>
        <v>2318760084.7752986</v>
      </c>
      <c r="P102" s="54">
        <f>+O102/Database!L113*100</f>
        <v>11.953079460588397</v>
      </c>
      <c r="Q102" s="21">
        <f>Database!L113+Database!M113-Database!N113-Database!O113-Database!P113-Database!Q113-Database!R113-Database!S113-'12 months Losses'!H102</f>
        <v>727745671.65710878</v>
      </c>
      <c r="R102" s="3">
        <f>($C102+(Q102*'Technical Paramenter'!$D$5))</f>
        <v>810820707.90231073</v>
      </c>
      <c r="S102" s="23">
        <f>(Database!$L113+Database!M113-Database!$S113-Database!$R113-R102)*'Technical Paramenter'!$D$7</f>
        <v>146683707.00642687</v>
      </c>
      <c r="T102" s="23">
        <f>+Q102*'Technical Paramenter'!$D$6+'12 months Losses'!E102</f>
        <v>1011427895.2061629</v>
      </c>
      <c r="U102" s="3">
        <f t="shared" si="21"/>
        <v>1158111602.2125897</v>
      </c>
      <c r="V102" s="3">
        <f>+Q102*'Technical Paramenter'!$D$8+'12 months Losses'!G102</f>
        <v>352350653.98303223</v>
      </c>
      <c r="W102" s="14">
        <f>Database!L113+Database!M113-Database!R113-Database!O113-Database!Q113-Database!S113-'12 months Losses'!R102-'12 months Losses'!U102-'12 months Losses'!V102-Database!N113-Database!P113</f>
        <v>2288760.1373653412</v>
      </c>
      <c r="X102" s="3">
        <f>(R102+(W102*'Technical Paramenter'!$D$5))</f>
        <v>811540522.96551216</v>
      </c>
      <c r="Y102" s="23">
        <f>(Database!$L113+Database!M113-Database!$S113-Database!$R113-X102)*'Technical Paramenter'!$D$7</f>
        <v>146676508.85579488</v>
      </c>
      <c r="Z102" s="23">
        <f>+W102*'Technical Paramenter'!$D$6+'12 months Losses'!T102</f>
        <v>1012512309.7592466</v>
      </c>
      <c r="AA102" s="3">
        <f t="shared" si="22"/>
        <v>1159188818.6150415</v>
      </c>
      <c r="AB102" s="3">
        <f>+W102*'Technical Paramenter'!$D$8+'12 months Losses'!V102</f>
        <v>352835184.50411248</v>
      </c>
      <c r="AC102" s="14">
        <f>Database!L113+Database!M113-Database!S113-X102-Database!R113-AA102-Database!Q113-Database!O113-AB102-Database!N113-Database!P113</f>
        <v>7198.1506309509277</v>
      </c>
      <c r="AD102" s="3">
        <f>(X102+(AC102*'Technical Paramenter'!$D$5))</f>
        <v>811542786.7838856</v>
      </c>
      <c r="AE102" s="23">
        <f>(Database!$L113+Database!M113-Database!$S113-Database!$R113-AD102)*'Technical Paramenter'!$D$7</f>
        <v>146676486.21761113</v>
      </c>
      <c r="AF102" s="23">
        <f>+AC102*'Technical Paramenter'!$D$6+'12 months Losses'!Z102</f>
        <v>1012515720.2430155</v>
      </c>
      <c r="AG102" s="3">
        <f t="shared" si="23"/>
        <v>1159192206.4606266</v>
      </c>
      <c r="AH102" s="3">
        <f>+AC102*'Technical Paramenter'!$D$8+'12 months Losses'!AB102</f>
        <v>352836708.35260105</v>
      </c>
      <c r="AI102" s="14">
        <f>Database!$L113+Database!M113-Database!$S113-'12 months Losses'!AD102-Database!$R113-Database!$O113-Database!$Q113-'12 months Losses'!AG102-'12 months Losses'!AH102-Database!$N113-Database!$P113</f>
        <v>22.63818359375</v>
      </c>
      <c r="AJ102" s="27">
        <f>(AD102+(AI102*'Technical Paramenter'!$E$5))</f>
        <v>811542793.21312976</v>
      </c>
      <c r="AK102" s="27">
        <f>+AI102*'Technical Paramenter'!$D$6+'12 months Losses'!AE102</f>
        <v>146676496.94358253</v>
      </c>
      <c r="AL102" s="27">
        <f>+AI102*'Technical Paramenter'!$E$6+'12 months Losses'!AF102</f>
        <v>1012515729.9547963</v>
      </c>
      <c r="AM102" s="27">
        <f t="shared" si="24"/>
        <v>1159192226.8983788</v>
      </c>
      <c r="AN102" s="29">
        <f>Database!$L113-Database!$S113-'12 months Losses'!AJ102-Database!$R113-Database!$O113-Database!$Q113-'12 months Losses'!AM102-((Database!N113+Database!P113))</f>
        <v>348025064.66378975</v>
      </c>
      <c r="AO102" s="29">
        <f>Database!$L113-Database!$S113-'12 months Losses'!AJ102-Database!$R113-Database!$O113-Database!$Q113-'12 months Losses'!AM102-'12 months Losses'!AN102-Database!$N113-Database!$P113</f>
        <v>0</v>
      </c>
    </row>
    <row r="103" spans="2:41" x14ac:dyDescent="0.25">
      <c r="B103" s="17">
        <v>42979</v>
      </c>
      <c r="C103" s="36">
        <f>(Database!L114-Database!S114)*'Technical Paramenter'!$C$5</f>
        <v>558890386.62068999</v>
      </c>
      <c r="D103" s="37">
        <f>(Database!L114+Database!M114-Database!R114-Database!S114-'12 months Losses'!C103)*'Technical Paramenter'!$C$7</f>
        <v>142703767.44002309</v>
      </c>
      <c r="E103" s="37">
        <f>((Database!L114+Database!M114-Database!R114-Database!S114-'12 months Losses'!C103)-(Database!L114+Database!M114-Database!R114-Database!S114-'12 months Losses'!C103)*'Technical Paramenter'!$C$7)*'Technical Paramenter'!$C$6</f>
        <v>638570818.5406152</v>
      </c>
      <c r="F103" s="38">
        <f t="shared" si="17"/>
        <v>781274585.98063827</v>
      </c>
      <c r="G103" s="39">
        <f>(Database!L114-Database!O114-Database!Q114-Database!R114-Database!S114+Database!M114-C103-F103)*'Technical Paramenter'!$C$8</f>
        <v>189259219.52111837</v>
      </c>
      <c r="H103" s="39">
        <f t="shared" si="25"/>
        <v>1529424192.1224468</v>
      </c>
      <c r="I103" s="51">
        <f>+H103/(Database!L114+Database!M114)*100</f>
        <v>8.2072259590207253</v>
      </c>
      <c r="J103" s="36">
        <f t="shared" si="26"/>
        <v>127096271.24557269</v>
      </c>
      <c r="K103" s="39">
        <f t="shared" si="18"/>
        <v>190201899.60616338</v>
      </c>
      <c r="L103" s="39">
        <f t="shared" si="19"/>
        <v>80904182.261815816</v>
      </c>
      <c r="M103" s="39">
        <f t="shared" si="20"/>
        <v>398202353.11355186</v>
      </c>
      <c r="N103" s="52">
        <f>+M103/(Database!L114+Database!M114)*100</f>
        <v>2.1368412414618265</v>
      </c>
      <c r="O103" s="56">
        <f t="shared" si="27"/>
        <v>1927626545.2359986</v>
      </c>
      <c r="P103" s="54">
        <f>+O103/Database!L114*100</f>
        <v>10.346648088923018</v>
      </c>
      <c r="Q103" s="21">
        <f>Database!L114+Database!M114-Database!N114-Database!O114-Database!P114-Database!Q114-Database!R114-Database!S114-'12 months Losses'!H103</f>
        <v>402850727.71355176</v>
      </c>
      <c r="R103" s="3">
        <f>($C103+(Q103*'Technical Paramenter'!$D$5))</f>
        <v>685586940.48660207</v>
      </c>
      <c r="S103" s="23">
        <f>(Database!$L114+Database!M114-Database!$S114-Database!$R114-R103)*'Technical Paramenter'!$D$7</f>
        <v>141436801.90136394</v>
      </c>
      <c r="T103" s="23">
        <f>+Q103*'Technical Paramenter'!$D$6+'12 months Losses'!E103</f>
        <v>829441493.33129597</v>
      </c>
      <c r="U103" s="3">
        <f t="shared" si="21"/>
        <v>970878295.23265994</v>
      </c>
      <c r="V103" s="3">
        <f>+Q103*'Technical Paramenter'!$D$8+'12 months Losses'!G103</f>
        <v>274542718.57807732</v>
      </c>
      <c r="W103" s="14">
        <f>Database!L114+Database!M114-Database!R114-Database!O114-Database!Q114-Database!S114-'12 months Losses'!R103-'12 months Losses'!U103-'12 months Losses'!V103-Database!N114-Database!P114</f>
        <v>1266965.5386581421</v>
      </c>
      <c r="X103" s="3">
        <f>(R103+(W103*'Technical Paramenter'!$D$5))</f>
        <v>685985401.1485101</v>
      </c>
      <c r="Y103" s="23">
        <f>(Database!$L114+Database!M114-Database!$S114-Database!$R114-X103)*'Technical Paramenter'!$D$7</f>
        <v>141432817.29474488</v>
      </c>
      <c r="Z103" s="23">
        <f>+W103*'Technical Paramenter'!$D$6+'12 months Losses'!T103</f>
        <v>830041781.60351217</v>
      </c>
      <c r="AA103" s="3">
        <f t="shared" si="22"/>
        <v>971474598.89825702</v>
      </c>
      <c r="AB103" s="3">
        <f>+W103*'Technical Paramenter'!$D$8+'12 months Losses'!V103</f>
        <v>274810935.18261123</v>
      </c>
      <c r="AC103" s="14">
        <f>Database!L114+Database!M114-Database!S114-X103-Database!R114-AA103-Database!Q114-Database!O114-AB103-Database!N114-Database!P114</f>
        <v>3984.6066207885742</v>
      </c>
      <c r="AD103" s="3">
        <f>(X103+(AC103*'Technical Paramenter'!$D$5))</f>
        <v>685986654.30729234</v>
      </c>
      <c r="AE103" s="23">
        <f>(Database!$L114+Database!M114-Database!$S114-Database!$R114-AD103)*'Technical Paramenter'!$D$7</f>
        <v>141432804.76315704</v>
      </c>
      <c r="AF103" s="23">
        <f>+AC103*'Technical Paramenter'!$D$6+'12 months Losses'!Z103</f>
        <v>830043669.51012909</v>
      </c>
      <c r="AG103" s="3">
        <f t="shared" si="23"/>
        <v>971476474.2732861</v>
      </c>
      <c r="AH103" s="3">
        <f>+AC103*'Technical Paramenter'!$D$8+'12 months Losses'!AB103</f>
        <v>274811778.72383285</v>
      </c>
      <c r="AI103" s="14">
        <f>Database!$L114+Database!M114-Database!$S114-'12 months Losses'!AD103-Database!$R114-Database!$O114-Database!$Q114-'12 months Losses'!AG103-'12 months Losses'!AH103-Database!$N114-Database!$P114</f>
        <v>12.531585693359375</v>
      </c>
      <c r="AJ103" s="27">
        <f>(AD103+(AI103*'Technical Paramenter'!$E$5))</f>
        <v>685986657.86626267</v>
      </c>
      <c r="AK103" s="27">
        <f>+AI103*'Technical Paramenter'!$D$6+'12 months Losses'!AE103</f>
        <v>141432810.70062235</v>
      </c>
      <c r="AL103" s="27">
        <f>+AI103*'Technical Paramenter'!$E$6+'12 months Losses'!AF103</f>
        <v>830043674.88617933</v>
      </c>
      <c r="AM103" s="27">
        <f t="shared" si="24"/>
        <v>971476485.58680165</v>
      </c>
      <c r="AN103" s="29">
        <f>Database!$L114-Database!$S114-'12 months Losses'!AJ103-Database!$R114-Database!$O114-Database!$Q114-'12 months Losses'!AM103-((Database!N114+Database!P114))</f>
        <v>270163401.78293419</v>
      </c>
      <c r="AO103" s="29">
        <f>Database!$L114-Database!$S114-'12 months Losses'!AJ103-Database!$R114-Database!$O114-Database!$Q114-'12 months Losses'!AM103-'12 months Losses'!AN103-Database!$N114-Database!$P114</f>
        <v>0</v>
      </c>
    </row>
    <row r="104" spans="2:41" x14ac:dyDescent="0.25">
      <c r="B104" s="17">
        <v>43009</v>
      </c>
      <c r="C104" s="36">
        <f>(Database!L115-Database!S115)*'Technical Paramenter'!$C$5</f>
        <v>514966826.63798994</v>
      </c>
      <c r="D104" s="37">
        <f>(Database!L115+Database!M115-Database!R115-Database!S115-'12 months Losses'!C104)*'Technical Paramenter'!$C$7</f>
        <v>128381464.9814501</v>
      </c>
      <c r="E104" s="37">
        <f>((Database!L115+Database!M115-Database!R115-Database!S115-'12 months Losses'!C104)-(Database!L115+Database!M115-Database!R115-Database!S115-'12 months Losses'!C104)*'Technical Paramenter'!$C$7)*'Technical Paramenter'!$C$6</f>
        <v>574481379.4989928</v>
      </c>
      <c r="F104" s="38">
        <f t="shared" si="17"/>
        <v>702862844.48044288</v>
      </c>
      <c r="G104" s="39">
        <f>(Database!L115-Database!O115-Database!Q115-Database!R115-Database!S115+Database!M115-C104-F104)*'Technical Paramenter'!$C$8</f>
        <v>159445986.80962023</v>
      </c>
      <c r="H104" s="39">
        <f t="shared" si="25"/>
        <v>1377275657.9280529</v>
      </c>
      <c r="I104" s="51">
        <f>+H104/(Database!L115+Database!M115)*100</f>
        <v>8.0203087180576169</v>
      </c>
      <c r="J104" s="36">
        <f t="shared" si="26"/>
        <v>-346469123.86865205</v>
      </c>
      <c r="K104" s="39">
        <f t="shared" si="18"/>
        <v>-518497394.68259019</v>
      </c>
      <c r="L104" s="39">
        <f t="shared" si="19"/>
        <v>-237565651.80281481</v>
      </c>
      <c r="M104" s="39">
        <f t="shared" si="20"/>
        <v>-1102532170.3540571</v>
      </c>
      <c r="N104" s="52">
        <f>+M104/(Database!L115+Database!M115)*100</f>
        <v>-6.4203911010322647</v>
      </c>
      <c r="O104" s="56">
        <f t="shared" si="27"/>
        <v>274743487.57399583</v>
      </c>
      <c r="P104" s="54">
        <f>+O104/Database!L115*100</f>
        <v>1.6003226496965253</v>
      </c>
      <c r="Q104" s="21">
        <f>Database!L115+Database!M115-Database!N115-Database!O115-Database!P115-Database!Q115-Database!R115-Database!S115-'12 months Losses'!H104</f>
        <v>-1098185944.504055</v>
      </c>
      <c r="R104" s="3">
        <f>($C104+(Q104*'Technical Paramenter'!$D$5))</f>
        <v>169587347.09146464</v>
      </c>
      <c r="S104" s="23">
        <f>(Database!$L115+Database!M115-Database!$S115-Database!$R115-R104)*'Technical Paramenter'!$D$7</f>
        <v>131835259.77691534</v>
      </c>
      <c r="T104" s="23">
        <f>+Q104*'Technical Paramenter'!$D$6+'12 months Losses'!E104</f>
        <v>54160878.992971539</v>
      </c>
      <c r="U104" s="3">
        <f t="shared" si="21"/>
        <v>185996138.76988688</v>
      </c>
      <c r="V104" s="3">
        <f>+Q104*'Technical Paramenter'!$D$8+'12 months Losses'!G104</f>
        <v>-73039977.641888231</v>
      </c>
      <c r="W104" s="14">
        <f>Database!L115+Database!M115-Database!R115-Database!O115-Database!Q115-Database!S115-'12 months Losses'!R104-'12 months Losses'!U104-'12 months Losses'!V104-Database!N115-Database!P115</f>
        <v>-3453794.7954654694</v>
      </c>
      <c r="X104" s="3">
        <f>(R104+(W104*'Technical Paramenter'!$D$5))</f>
        <v>168501128.62829074</v>
      </c>
      <c r="Y104" s="23">
        <f>(Database!$L115+Database!M115-Database!$S115-Database!$R115-X104)*'Technical Paramenter'!$D$7</f>
        <v>131846121.96154709</v>
      </c>
      <c r="Z104" s="23">
        <f>+W104*'Technical Paramenter'!$D$6+'12 months Losses'!T104</f>
        <v>52524471.018880002</v>
      </c>
      <c r="AA104" s="3">
        <f t="shared" si="22"/>
        <v>184370592.98042709</v>
      </c>
      <c r="AB104" s="3">
        <f>+W104*'Technical Paramenter'!$D$8+'12 months Losses'!V104</f>
        <v>-73771146.000088274</v>
      </c>
      <c r="AC104" s="14">
        <f>Database!L115+Database!M115-Database!S115-X104-Database!R115-AA104-Database!Q115-Database!O115-AB104-Database!N115-Database!P115</f>
        <v>-10862.184631347656</v>
      </c>
      <c r="AD104" s="3">
        <f>(X104+(AC104*'Technical Paramenter'!$D$5))</f>
        <v>168497712.47122419</v>
      </c>
      <c r="AE104" s="23">
        <f>(Database!$L115+Database!M115-Database!$S115-Database!$R115-AD104)*'Technical Paramenter'!$D$7</f>
        <v>131846156.12311776</v>
      </c>
      <c r="AF104" s="23">
        <f>+AC104*'Technical Paramenter'!$D$6+'12 months Losses'!Z104</f>
        <v>52519324.515801668</v>
      </c>
      <c r="AG104" s="3">
        <f t="shared" si="23"/>
        <v>184365480.63891941</v>
      </c>
      <c r="AH104" s="3">
        <f>+AC104*'Technical Paramenter'!$D$8+'12 months Losses'!AB104</f>
        <v>-73773445.524574727</v>
      </c>
      <c r="AI104" s="14">
        <f>Database!$L115+Database!M115-Database!$S115-'12 months Losses'!AD104-Database!$R115-Database!$O115-Database!$Q115-'12 months Losses'!AG104-'12 months Losses'!AH104-Database!$N115-Database!$P115</f>
        <v>-34.161571502685547</v>
      </c>
      <c r="AJ104" s="27">
        <f>(AD104+(AI104*'Technical Paramenter'!$E$5))</f>
        <v>168497702.76933789</v>
      </c>
      <c r="AK104" s="27">
        <f>+AI104*'Technical Paramenter'!$D$6+'12 months Losses'!AE104</f>
        <v>131846139.93736519</v>
      </c>
      <c r="AL104" s="27">
        <f>+AI104*'Technical Paramenter'!$E$6+'12 months Losses'!AF104</f>
        <v>52519309.860487491</v>
      </c>
      <c r="AM104" s="27">
        <f t="shared" si="24"/>
        <v>184365449.79785269</v>
      </c>
      <c r="AN104" s="29">
        <f>Database!$L115-Database!$S115-'12 months Losses'!AJ104-Database!$R115-Database!$O115-Database!$Q115-'12 months Losses'!AM104-((Database!N115+Database!P115))</f>
        <v>-78119664.99319458</v>
      </c>
      <c r="AO104" s="29">
        <f>Database!$L115-Database!$S115-'12 months Losses'!AJ104-Database!$R115-Database!$O115-Database!$Q115-'12 months Losses'!AM104-'12 months Losses'!AN104-Database!$N115-Database!$P115</f>
        <v>0</v>
      </c>
    </row>
    <row r="105" spans="2:41" x14ac:dyDescent="0.25">
      <c r="B105" s="17">
        <v>43040</v>
      </c>
      <c r="C105" s="36">
        <f>(Database!L116-Database!S116)*'Technical Paramenter'!$C$5</f>
        <v>489265770.56450999</v>
      </c>
      <c r="D105" s="37">
        <f>(Database!L116+Database!M116-Database!R116-Database!S116-'12 months Losses'!C105)*'Technical Paramenter'!$C$7</f>
        <v>125038735.7420249</v>
      </c>
      <c r="E105" s="37">
        <f>((Database!L116+Database!M116-Database!R116-Database!S116-'12 months Losses'!C105)-(Database!L116+Database!M116-Database!R116-Database!S116-'12 months Losses'!C105)*'Technical Paramenter'!$C$7)*'Technical Paramenter'!$C$6</f>
        <v>559523334.69841301</v>
      </c>
      <c r="F105" s="38">
        <f t="shared" si="17"/>
        <v>684562070.44043791</v>
      </c>
      <c r="G105" s="39">
        <f>(Database!L116-Database!O116-Database!Q116-Database!R116-Database!S116+Database!M116-C105-F105)*'Technical Paramenter'!$C$8</f>
        <v>163909099.11622843</v>
      </c>
      <c r="H105" s="39">
        <f t="shared" si="25"/>
        <v>1337736940.1211762</v>
      </c>
      <c r="I105" s="51">
        <f>+H105/(Database!L116+Database!M116)*100</f>
        <v>8.1988062947244593</v>
      </c>
      <c r="J105" s="36">
        <f t="shared" si="26"/>
        <v>184398839.09190726</v>
      </c>
      <c r="K105" s="39">
        <f t="shared" si="18"/>
        <v>275956242.74991429</v>
      </c>
      <c r="L105" s="39">
        <f t="shared" si="19"/>
        <v>119907714.32499948</v>
      </c>
      <c r="M105" s="39">
        <f t="shared" si="20"/>
        <v>580262796.166821</v>
      </c>
      <c r="N105" s="52">
        <f>+M105/(Database!L116+Database!M116)*100</f>
        <v>3.5563511204048845</v>
      </c>
      <c r="O105" s="56">
        <f t="shared" si="27"/>
        <v>1917999736.2879972</v>
      </c>
      <c r="P105" s="54">
        <f>+O105/Database!L116*100</f>
        <v>11.758196391345967</v>
      </c>
      <c r="Q105" s="21">
        <f>Database!L116+Database!M116-Database!N116-Database!O116-Database!P116-Database!Q116-Database!R116-Database!S116-'12 months Losses'!H105</f>
        <v>584479826.11682272</v>
      </c>
      <c r="R105" s="3">
        <f>($C105+(Q105*'Technical Paramenter'!$D$5))</f>
        <v>673084675.87825072</v>
      </c>
      <c r="S105" s="23">
        <f>(Database!$L116+Database!M116-Database!$S116-Database!$R116-R105)*'Technical Paramenter'!$D$7</f>
        <v>123200546.68888751</v>
      </c>
      <c r="T105" s="23">
        <f>+Q105*'Technical Paramenter'!$D$6+'12 months Losses'!E105</f>
        <v>836449876.31256366</v>
      </c>
      <c r="U105" s="3">
        <f t="shared" si="21"/>
        <v>959650423.00145113</v>
      </c>
      <c r="V105" s="3">
        <f>+Q105*'Technical Paramenter'!$D$8+'12 months Losses'!G105</f>
        <v>287643478.30515981</v>
      </c>
      <c r="W105" s="14">
        <f>Database!L116+Database!M116-Database!R116-Database!O116-Database!Q116-Database!S116-'12 months Losses'!R105-'12 months Losses'!U105-'12 months Losses'!V105-Database!N116-Database!P116</f>
        <v>1838189.0531377792</v>
      </c>
      <c r="X105" s="3">
        <f>(R105+(W105*'Technical Paramenter'!$D$5))</f>
        <v>673662786.33546257</v>
      </c>
      <c r="Y105" s="23">
        <f>(Database!$L116+Database!M116-Database!$S116-Database!$R116-X105)*'Technical Paramenter'!$D$7</f>
        <v>123194765.58431537</v>
      </c>
      <c r="Z105" s="23">
        <f>+W105*'Technical Paramenter'!$D$6+'12 months Losses'!T105</f>
        <v>837320810.28594029</v>
      </c>
      <c r="AA105" s="3">
        <f t="shared" si="22"/>
        <v>960515575.87025571</v>
      </c>
      <c r="AB105" s="3">
        <f>+W105*'Technical Paramenter'!$D$8+'12 months Losses'!V105</f>
        <v>288032622.9277091</v>
      </c>
      <c r="AC105" s="14">
        <f>Database!L116+Database!M116-Database!S116-X105-Database!R116-AA105-Database!Q116-Database!O116-AB105-Database!N116-Database!P116</f>
        <v>5781.1045722961426</v>
      </c>
      <c r="AD105" s="3">
        <f>(X105+(AC105*'Technical Paramenter'!$D$5))</f>
        <v>673664604.49285054</v>
      </c>
      <c r="AE105" s="23">
        <f>(Database!$L116+Database!M116-Database!$S116-Database!$R116-AD105)*'Technical Paramenter'!$D$7</f>
        <v>123194747.40274149</v>
      </c>
      <c r="AF105" s="23">
        <f>+AC105*'Technical Paramenter'!$D$6+'12 months Losses'!Z105</f>
        <v>837323549.3732866</v>
      </c>
      <c r="AG105" s="3">
        <f t="shared" si="23"/>
        <v>960518296.77602816</v>
      </c>
      <c r="AH105" s="3">
        <f>+AC105*'Technical Paramenter'!$D$8+'12 months Losses'!AB105</f>
        <v>288033846.78754705</v>
      </c>
      <c r="AI105" s="14">
        <f>Database!$L116+Database!M116-Database!$S116-'12 months Losses'!AD105-Database!$R116-Database!$O116-Database!$Q116-'12 months Losses'!AG105-'12 months Losses'!AH105-Database!$N116-Database!$P116</f>
        <v>18.181572914123535</v>
      </c>
      <c r="AJ105" s="27">
        <f>(AD105+(AI105*'Technical Paramenter'!$E$5))</f>
        <v>673664609.65641725</v>
      </c>
      <c r="AK105" s="27">
        <f>+AI105*'Technical Paramenter'!$D$6+'12 months Losses'!AE105</f>
        <v>123194756.01717074</v>
      </c>
      <c r="AL105" s="27">
        <f>+AI105*'Technical Paramenter'!$E$6+'12 months Losses'!AF105</f>
        <v>837323557.17318141</v>
      </c>
      <c r="AM105" s="27">
        <f t="shared" si="24"/>
        <v>960518313.1903522</v>
      </c>
      <c r="AN105" s="29">
        <f>Database!$L116-Database!$S116-'12 months Losses'!AJ105-Database!$R116-Database!$O116-Database!$Q116-'12 months Losses'!AM105-((Database!N116+Database!P116))</f>
        <v>283816813.44122791</v>
      </c>
      <c r="AO105" s="29">
        <f>Database!$L116-Database!$S116-'12 months Losses'!AJ105-Database!$R116-Database!$O116-Database!$Q116-'12 months Losses'!AM105-'12 months Losses'!AN105-Database!$N116-Database!$P116</f>
        <v>0</v>
      </c>
    </row>
    <row r="106" spans="2:41" x14ac:dyDescent="0.25">
      <c r="B106" s="17">
        <v>43070</v>
      </c>
      <c r="C106" s="36">
        <f>(Database!L117-Database!S117)*'Technical Paramenter'!$C$5</f>
        <v>470706163.81727999</v>
      </c>
      <c r="D106" s="37">
        <f>(Database!L117+Database!M117-Database!R117-Database!S117-'12 months Losses'!C106)*'Technical Paramenter'!$C$7</f>
        <v>120505945.06948721</v>
      </c>
      <c r="E106" s="37">
        <f>((Database!L117+Database!M117-Database!R117-Database!S117-'12 months Losses'!C106)-(Database!L117+Database!M117-Database!R117-Database!S117-'12 months Losses'!C106)*'Technical Paramenter'!$C$7)*'Technical Paramenter'!$C$6</f>
        <v>539240002.99694133</v>
      </c>
      <c r="F106" s="38">
        <f t="shared" si="17"/>
        <v>659745948.06642854</v>
      </c>
      <c r="G106" s="39">
        <f>(Database!L117-Database!O117-Database!Q117-Database!R117-Database!S117+Database!M117-C106-F106)*'Technical Paramenter'!$C$8</f>
        <v>160027116.22445729</v>
      </c>
      <c r="H106" s="39">
        <f t="shared" si="25"/>
        <v>1290479228.1081657</v>
      </c>
      <c r="I106" s="51">
        <f>+H106/(Database!L117+Database!M117)*100</f>
        <v>8.2209070301541356</v>
      </c>
      <c r="J106" s="36">
        <f t="shared" si="26"/>
        <v>273912979.386334</v>
      </c>
      <c r="K106" s="39">
        <f t="shared" si="18"/>
        <v>409915794.50352907</v>
      </c>
      <c r="L106" s="39">
        <f t="shared" si="19"/>
        <v>180271835.04897067</v>
      </c>
      <c r="M106" s="39">
        <f t="shared" si="20"/>
        <v>864100608.93883371</v>
      </c>
      <c r="N106" s="52">
        <f>+M106/(Database!L117+Database!M117)*100</f>
        <v>5.5046920679224671</v>
      </c>
      <c r="O106" s="56">
        <f t="shared" si="27"/>
        <v>2154579837.0469995</v>
      </c>
      <c r="P106" s="54">
        <f>+O106/Database!L117*100</f>
        <v>13.729191757277931</v>
      </c>
      <c r="Q106" s="21">
        <f>Database!L117+Database!M117-Database!N117-Database!O117-Database!P117-Database!Q117-Database!R117-Database!S117-'12 months Losses'!H106</f>
        <v>868208343.12883377</v>
      </c>
      <c r="R106" s="3">
        <f>($C106+(Q106*'Technical Paramenter'!$D$5))</f>
        <v>743757687.73129821</v>
      </c>
      <c r="S106" s="23">
        <f>(Database!$L117+Database!M117-Database!$S117-Database!$R117-R106)*'Technical Paramenter'!$D$7</f>
        <v>117775429.83034703</v>
      </c>
      <c r="T106" s="23">
        <f>+Q106*'Technical Paramenter'!$D$6+'12 months Losses'!E106</f>
        <v>950597115.97138286</v>
      </c>
      <c r="U106" s="3">
        <f t="shared" si="21"/>
        <v>1068372545.8017299</v>
      </c>
      <c r="V106" s="3">
        <f>+Q106*'Technical Paramenter'!$D$8+'12 months Losses'!G106</f>
        <v>343826822.46483141</v>
      </c>
      <c r="W106" s="14">
        <f>Database!L117+Database!M117-Database!R117-Database!O117-Database!Q117-Database!S117-'12 months Losses'!R106-'12 months Losses'!U106-'12 months Losses'!V106-Database!N117-Database!P117</f>
        <v>2730515.2391395569</v>
      </c>
      <c r="X106" s="3">
        <f>(R106+(W106*'Technical Paramenter'!$D$5))</f>
        <v>744616434.77400756</v>
      </c>
      <c r="Y106" s="23">
        <f>(Database!$L117+Database!M117-Database!$S117-Database!$R117-X106)*'Technical Paramenter'!$D$7</f>
        <v>117766842.35991994</v>
      </c>
      <c r="Z106" s="23">
        <f>+W106*'Technical Paramenter'!$D$6+'12 months Losses'!T106</f>
        <v>951890834.0916872</v>
      </c>
      <c r="AA106" s="3">
        <f t="shared" si="22"/>
        <v>1069657676.4516071</v>
      </c>
      <c r="AB106" s="3">
        <f>+W106*'Technical Paramenter'!$D$8+'12 months Losses'!V106</f>
        <v>344404872.54095727</v>
      </c>
      <c r="AC106" s="14">
        <f>Database!L117+Database!M117-Database!S117-X106-Database!R117-AA106-Database!Q117-Database!O117-AB106-Database!N117-Database!P117</f>
        <v>8587.4704284667969</v>
      </c>
      <c r="AD106" s="3">
        <f>(X106+(AC106*'Technical Paramenter'!$D$5))</f>
        <v>744619135.53345728</v>
      </c>
      <c r="AE106" s="23">
        <f>(Database!$L117+Database!M117-Database!$S117-Database!$R117-AD106)*'Technical Paramenter'!$D$7</f>
        <v>117766815.35232544</v>
      </c>
      <c r="AF106" s="23">
        <f>+AC106*'Technical Paramenter'!$D$6+'12 months Losses'!Z106</f>
        <v>951894902.83517623</v>
      </c>
      <c r="AG106" s="3">
        <f t="shared" si="23"/>
        <v>1069661718.1875017</v>
      </c>
      <c r="AH106" s="3">
        <f>+AC106*'Technical Paramenter'!$D$8+'12 months Losses'!AB106</f>
        <v>344406690.50844699</v>
      </c>
      <c r="AI106" s="14">
        <f>Database!$L117+Database!M117-Database!$S117-'12 months Losses'!AD106-Database!$R117-Database!$O117-Database!$Q117-'12 months Losses'!AG106-'12 months Losses'!AH106-Database!$N117-Database!$P117</f>
        <v>27.007594108581543</v>
      </c>
      <c r="AJ106" s="27">
        <f>(AD106+(AI106*'Technical Paramenter'!$E$5))</f>
        <v>744619143.203614</v>
      </c>
      <c r="AK106" s="27">
        <f>+AI106*'Technical Paramenter'!$D$6+'12 months Losses'!AE106</f>
        <v>117766828.14852352</v>
      </c>
      <c r="AL106" s="27">
        <f>+AI106*'Technical Paramenter'!$E$6+'12 months Losses'!AF106</f>
        <v>951894914.42143404</v>
      </c>
      <c r="AM106" s="27">
        <f t="shared" si="24"/>
        <v>1069661742.5699576</v>
      </c>
      <c r="AN106" s="29">
        <f>Database!$L117-Database!$S117-'12 months Losses'!AJ106-Database!$R117-Database!$O117-Database!$Q117-'12 months Losses'!AM106-((Database!N117+Database!P117))</f>
        <v>340298951.27342796</v>
      </c>
      <c r="AO106" s="29">
        <f>Database!$L117-Database!$S117-'12 months Losses'!AJ106-Database!$R117-Database!$O117-Database!$Q117-'12 months Losses'!AM106-'12 months Losses'!AN106-Database!$N117-Database!$P117</f>
        <v>0</v>
      </c>
    </row>
    <row r="107" spans="2:41" x14ac:dyDescent="0.25">
      <c r="B107" s="17">
        <v>43101</v>
      </c>
      <c r="C107" s="36">
        <f>(Database!L118-Database!S118)*'Technical Paramenter'!$C$5</f>
        <v>459022536.82143003</v>
      </c>
      <c r="D107" s="37">
        <f>(Database!L118+Database!M118-Database!R118-Database!S118-'12 months Losses'!C107)*'Technical Paramenter'!$C$7</f>
        <v>117289411.20944571</v>
      </c>
      <c r="E107" s="37">
        <f>((Database!L118+Database!M118-Database!R118-Database!S118-'12 months Losses'!C107)-(Database!L118+Database!M118-Database!R118-Database!S118-'12 months Losses'!C107)*'Technical Paramenter'!$C$7)*'Technical Paramenter'!$C$6</f>
        <v>524846657.28002757</v>
      </c>
      <c r="F107" s="38">
        <f t="shared" si="17"/>
        <v>642136068.48947334</v>
      </c>
      <c r="G107" s="39">
        <f>(Database!L118-Database!O118-Database!Q118-Database!R118-Database!S118+Database!M118-C107-F107)*'Technical Paramenter'!$C$8</f>
        <v>156494338.37742794</v>
      </c>
      <c r="H107" s="39">
        <f t="shared" si="25"/>
        <v>1257652943.6883311</v>
      </c>
      <c r="I107" s="51">
        <f>+H107/(Database!L118+Database!M118)*100</f>
        <v>8.2157080368944335</v>
      </c>
      <c r="J107" s="36">
        <f t="shared" si="26"/>
        <v>269067430.70526892</v>
      </c>
      <c r="K107" s="39">
        <f t="shared" si="18"/>
        <v>402664342.08292985</v>
      </c>
      <c r="L107" s="39">
        <f t="shared" si="19"/>
        <v>177155446.37546933</v>
      </c>
      <c r="M107" s="39">
        <f t="shared" si="20"/>
        <v>848887219.16366804</v>
      </c>
      <c r="N107" s="52">
        <f>+M107/(Database!L118+Database!M118)*100</f>
        <v>5.5454166301607675</v>
      </c>
      <c r="O107" s="56">
        <f t="shared" si="27"/>
        <v>2106540162.8519993</v>
      </c>
      <c r="P107" s="54">
        <f>+O107/Database!L118*100</f>
        <v>13.764687636365903</v>
      </c>
      <c r="Q107" s="21">
        <f>Database!L118+Database!M118-Database!N118-Database!O118-Database!P118-Database!Q118-Database!R118-Database!S118-'12 months Losses'!H107</f>
        <v>852849648.54866838</v>
      </c>
      <c r="R107" s="3">
        <f>($C107+(Q107*'Technical Paramenter'!$D$5))</f>
        <v>727243751.28998625</v>
      </c>
      <c r="S107" s="23">
        <f>(Database!$L118+Database!M118-Database!$S118-Database!$R118-R107)*'Technical Paramenter'!$D$7</f>
        <v>114607199.06476015</v>
      </c>
      <c r="T107" s="23">
        <f>+Q107*'Technical Paramenter'!$D$6+'12 months Losses'!E107</f>
        <v>928926820.76238656</v>
      </c>
      <c r="U107" s="3">
        <f t="shared" si="21"/>
        <v>1043534019.8271468</v>
      </c>
      <c r="V107" s="3">
        <f>+Q107*'Technical Paramenter'!$D$8+'12 months Losses'!G107</f>
        <v>337042608.97518104</v>
      </c>
      <c r="W107" s="14">
        <f>Database!L118+Database!M118-Database!R118-Database!O118-Database!Q118-Database!S118-'12 months Losses'!R107-'12 months Losses'!U107-'12 months Losses'!V107-Database!N118-Database!P118</f>
        <v>2682212.1446857452</v>
      </c>
      <c r="X107" s="3">
        <f>(R107+(W107*'Technical Paramenter'!$D$5))</f>
        <v>728087307.00948989</v>
      </c>
      <c r="Y107" s="23">
        <f>(Database!$L118+Database!M118-Database!$S118-Database!$R118-X107)*'Technical Paramenter'!$D$7</f>
        <v>114598763.50756513</v>
      </c>
      <c r="Z107" s="23">
        <f>+W107*'Technical Paramenter'!$D$6+'12 months Losses'!T107</f>
        <v>930197652.87653863</v>
      </c>
      <c r="AA107" s="3">
        <f t="shared" si="22"/>
        <v>1044796416.3841038</v>
      </c>
      <c r="AB107" s="3">
        <f>+W107*'Technical Paramenter'!$D$8+'12 months Losses'!V107</f>
        <v>337610433.28621101</v>
      </c>
      <c r="AC107" s="14">
        <f>Database!L118+Database!M118-Database!S118-X107-Database!R118-AA107-Database!Q118-Database!O118-AB107-Database!N118-Database!P118</f>
        <v>8435.5571966171265</v>
      </c>
      <c r="AD107" s="3">
        <f>(X107+(AC107*'Technical Paramenter'!$D$5))</f>
        <v>728089959.99222827</v>
      </c>
      <c r="AE107" s="23">
        <f>(Database!$L118+Database!M118-Database!$S118-Database!$R118-AD107)*'Technical Paramenter'!$D$7</f>
        <v>114598736.97773774</v>
      </c>
      <c r="AF107" s="23">
        <f>+AC107*'Technical Paramenter'!$D$6+'12 months Losses'!Z107</f>
        <v>930201649.64353836</v>
      </c>
      <c r="AG107" s="3">
        <f t="shared" si="23"/>
        <v>1044800386.6212761</v>
      </c>
      <c r="AH107" s="3">
        <f>+AC107*'Technical Paramenter'!$D$8+'12 months Losses'!AB107</f>
        <v>337612219.09366953</v>
      </c>
      <c r="AI107" s="14">
        <f>Database!$L118+Database!M118-Database!$S118-'12 months Losses'!AD107-Database!$R118-Database!$O118-Database!$Q118-'12 months Losses'!AG107-'12 months Losses'!AH107-Database!$N118-Database!$P118</f>
        <v>26.529826164245605</v>
      </c>
      <c r="AJ107" s="27">
        <f>(AD107+(AI107*'Technical Paramenter'!$E$5))</f>
        <v>728089967.52669895</v>
      </c>
      <c r="AK107" s="27">
        <f>+AI107*'Technical Paramenter'!$D$6+'12 months Losses'!AE107</f>
        <v>114598749.54756938</v>
      </c>
      <c r="AL107" s="27">
        <f>+AI107*'Technical Paramenter'!$E$6+'12 months Losses'!AF107</f>
        <v>930201661.0248338</v>
      </c>
      <c r="AM107" s="27">
        <f t="shared" si="24"/>
        <v>1044800410.5724032</v>
      </c>
      <c r="AN107" s="29">
        <f>Database!$L118-Database!$S118-'12 months Losses'!AJ107-Database!$R118-Database!$O118-Database!$Q118-'12 months Losses'!AM107-((Database!N118+Database!P118))</f>
        <v>333649784.75289726</v>
      </c>
      <c r="AO107" s="29">
        <f>Database!$L118-Database!$S118-'12 months Losses'!AJ107-Database!$R118-Database!$O118-Database!$Q118-'12 months Losses'!AM107-'12 months Losses'!AN107-Database!$N118-Database!$P118</f>
        <v>0</v>
      </c>
    </row>
    <row r="108" spans="2:41" x14ac:dyDescent="0.25">
      <c r="B108" s="17">
        <v>43132</v>
      </c>
      <c r="C108" s="36">
        <f>(Database!L119-Database!S119)*'Technical Paramenter'!$C$5</f>
        <v>447157725.71390998</v>
      </c>
      <c r="D108" s="37">
        <f>(Database!L119+Database!M119-Database!R119-Database!S119-'12 months Losses'!C108)*'Technical Paramenter'!$C$7</f>
        <v>112999973.09618092</v>
      </c>
      <c r="E108" s="37">
        <f>((Database!L119+Database!M119-Database!R119-Database!S119-'12 months Losses'!C108)-(Database!L119+Database!M119-Database!R119-Database!S119-'12 months Losses'!C108)*'Technical Paramenter'!$C$7)*'Technical Paramenter'!$C$6</f>
        <v>505652279.61079037</v>
      </c>
      <c r="F108" s="38">
        <f t="shared" si="17"/>
        <v>618652252.70697129</v>
      </c>
      <c r="G108" s="39">
        <f>(Database!L119-Database!O119-Database!Q119-Database!R119-Database!S119+Database!M119-C108-F108)*'Technical Paramenter'!$C$8</f>
        <v>146358098.67404401</v>
      </c>
      <c r="H108" s="39">
        <f t="shared" si="25"/>
        <v>1212168077.0949254</v>
      </c>
      <c r="I108" s="51">
        <f>+H108/(Database!L119+Database!M119)*100</f>
        <v>8.1286270400543614</v>
      </c>
      <c r="J108" s="36">
        <f t="shared" si="26"/>
        <v>157734242.90857351</v>
      </c>
      <c r="K108" s="39">
        <f t="shared" si="18"/>
        <v>236052185.79688323</v>
      </c>
      <c r="L108" s="39">
        <f t="shared" si="19"/>
        <v>102270154.96261752</v>
      </c>
      <c r="M108" s="39">
        <f t="shared" si="20"/>
        <v>496056583.66807425</v>
      </c>
      <c r="N108" s="52">
        <f>+M108/(Database!L119+Database!M119)*100</f>
        <v>3.326485027608534</v>
      </c>
      <c r="O108" s="56">
        <f t="shared" si="27"/>
        <v>1708224660.7629995</v>
      </c>
      <c r="P108" s="54">
        <f>+O108/Database!L119*100</f>
        <v>11.458113145777345</v>
      </c>
      <c r="Q108" s="21">
        <f>Database!L119+Database!M119-Database!N119-Database!O119-Database!P119-Database!Q119-Database!R119-Database!S119-'12 months Losses'!H108</f>
        <v>499962382.20307493</v>
      </c>
      <c r="R108" s="3">
        <f>($C108+(Q108*'Technical Paramenter'!$D$5))</f>
        <v>604395894.91677701</v>
      </c>
      <c r="S108" s="23">
        <f>(Database!$L119+Database!M119-Database!$S119-Database!$R119-R108)*'Technical Paramenter'!$D$7</f>
        <v>111427591.40415224</v>
      </c>
      <c r="T108" s="23">
        <f>+Q108*'Technical Paramenter'!$D$6+'12 months Losses'!E108</f>
        <v>742534456.29860723</v>
      </c>
      <c r="U108" s="3">
        <f t="shared" si="21"/>
        <v>853962047.7027595</v>
      </c>
      <c r="V108" s="3">
        <f>+Q108*'Technical Paramenter'!$D$8+'12 months Losses'!G108</f>
        <v>252200134.986435</v>
      </c>
      <c r="W108" s="14">
        <f>Database!L119+Database!M119-Database!R119-Database!O119-Database!Q119-Database!S119-'12 months Losses'!R108-'12 months Losses'!U108-'12 months Losses'!V108-Database!N119-Database!P119</f>
        <v>1572381.6920289993</v>
      </c>
      <c r="X108" s="3">
        <f>(R108+(W108*'Technical Paramenter'!$D$5))</f>
        <v>604890408.95892012</v>
      </c>
      <c r="Y108" s="23">
        <f>(Database!$L119+Database!M119-Database!$S119-Database!$R119-X108)*'Technical Paramenter'!$D$7</f>
        <v>111422646.26373081</v>
      </c>
      <c r="Z108" s="23">
        <f>+W108*'Technical Paramenter'!$D$6+'12 months Losses'!T108</f>
        <v>743279450.74429059</v>
      </c>
      <c r="AA108" s="3">
        <f t="shared" si="22"/>
        <v>854702097.00802135</v>
      </c>
      <c r="AB108" s="3">
        <f>+W108*'Technical Paramenter'!$D$8+'12 months Losses'!V108</f>
        <v>252533008.19063753</v>
      </c>
      <c r="AC108" s="14">
        <f>Database!L119+Database!M119-Database!S119-X108-Database!R119-AA108-Database!Q119-Database!O119-AB108-Database!N119-Database!P119</f>
        <v>4945.1404209136963</v>
      </c>
      <c r="AD108" s="3">
        <f>(X108+(AC108*'Technical Paramenter'!$D$5))</f>
        <v>604891964.2055825</v>
      </c>
      <c r="AE108" s="23">
        <f>(Database!$L119+Database!M119-Database!$S119-Database!$R119-AD108)*'Technical Paramenter'!$D$7</f>
        <v>111422630.71126419</v>
      </c>
      <c r="AF108" s="23">
        <f>+AC108*'Technical Paramenter'!$D$6+'12 months Losses'!Z108</f>
        <v>743281793.75182199</v>
      </c>
      <c r="AG108" s="3">
        <f t="shared" si="23"/>
        <v>854704424.46308613</v>
      </c>
      <c r="AH108" s="3">
        <f>+AC108*'Technical Paramenter'!$D$8+'12 months Losses'!AB108</f>
        <v>252534055.07686463</v>
      </c>
      <c r="AI108" s="14">
        <f>Database!$L119+Database!M119-Database!$S119-'12 months Losses'!AD108-Database!$R119-Database!$O119-Database!$Q119-'12 months Losses'!AG108-'12 months Losses'!AH108-Database!$N119-Database!$P119</f>
        <v>15.552468299865723</v>
      </c>
      <c r="AJ108" s="27">
        <f>(AD108+(AI108*'Technical Paramenter'!$E$5))</f>
        <v>604891968.62248349</v>
      </c>
      <c r="AK108" s="27">
        <f>+AI108*'Technical Paramenter'!$D$6+'12 months Losses'!AE108</f>
        <v>111422638.08002368</v>
      </c>
      <c r="AL108" s="27">
        <f>+AI108*'Technical Paramenter'!$E$6+'12 months Losses'!AF108</f>
        <v>743281800.42383087</v>
      </c>
      <c r="AM108" s="27">
        <f t="shared" si="24"/>
        <v>854704438.50385451</v>
      </c>
      <c r="AN108" s="29">
        <f>Database!$L119-Database!$S119-'12 months Losses'!AJ108-Database!$R119-Database!$O119-Database!$Q119-'12 months Losses'!AM108-((Database!N119+Database!P119))</f>
        <v>248628253.63666153</v>
      </c>
      <c r="AO108" s="29">
        <f>Database!$L119-Database!$S119-'12 months Losses'!AJ108-Database!$R119-Database!$O119-Database!$Q119-'12 months Losses'!AM108-'12 months Losses'!AN108-Database!$N119-Database!$P119</f>
        <v>0</v>
      </c>
    </row>
    <row r="109" spans="2:41" x14ac:dyDescent="0.25">
      <c r="B109" s="17">
        <v>43160</v>
      </c>
      <c r="C109" s="36">
        <f>(Database!L120-Database!S120)*'Technical Paramenter'!$C$5</f>
        <v>439014679.45103997</v>
      </c>
      <c r="D109" s="37">
        <f>(Database!L120+Database!M120-Database!R120-Database!S120-'12 months Losses'!C109)*'Technical Paramenter'!$C$7</f>
        <v>111586980.9603696</v>
      </c>
      <c r="E109" s="37">
        <f>((Database!L120+Database!M120-Database!R120-Database!S120-'12 months Losses'!C109)-(Database!L120+Database!M120-Database!R120-Database!S120-'12 months Losses'!C109)*'Technical Paramenter'!$C$7)*'Technical Paramenter'!$C$6</f>
        <v>499329422.4014619</v>
      </c>
      <c r="F109" s="38">
        <f t="shared" si="17"/>
        <v>610916403.36183155</v>
      </c>
      <c r="G109" s="39">
        <f>(Database!L120-Database!O120-Database!Q120-Database!R120-Database!S120+Database!M120-C109-F109)*'Technical Paramenter'!$C$8</f>
        <v>145637407.39581397</v>
      </c>
      <c r="H109" s="39">
        <f t="shared" si="25"/>
        <v>1195568490.2086854</v>
      </c>
      <c r="I109" s="51">
        <f>+H109/(Database!L120+Database!M120)*100</f>
        <v>8.165951943709949</v>
      </c>
      <c r="J109" s="36">
        <f t="shared" si="26"/>
        <v>182610884.4566856</v>
      </c>
      <c r="K109" s="39">
        <f t="shared" si="18"/>
        <v>273280535.86491966</v>
      </c>
      <c r="L109" s="39">
        <f t="shared" si="19"/>
        <v>118995969.8217077</v>
      </c>
      <c r="M109" s="39">
        <f t="shared" si="20"/>
        <v>574887390.14331293</v>
      </c>
      <c r="N109" s="52">
        <f>+M109/(Database!L120+Database!M120)*100</f>
        <v>3.9265862553267068</v>
      </c>
      <c r="O109" s="56">
        <f t="shared" si="27"/>
        <v>1770455880.3519983</v>
      </c>
      <c r="P109" s="54">
        <f>+O109/Database!L120*100</f>
        <v>12.095781095329095</v>
      </c>
      <c r="Q109" s="21">
        <f>Database!L120+Database!M120-Database!N120-Database!O120-Database!P120-Database!Q120-Database!R120-Database!S120-'12 months Losses'!H109</f>
        <v>578812635.26331472</v>
      </c>
      <c r="R109" s="3">
        <f>($C109+(Q109*'Technical Paramenter'!$D$5))</f>
        <v>621051253.24135244</v>
      </c>
      <c r="S109" s="23">
        <f>(Database!$L120+Database!M120-Database!$S120-Database!$R120-R109)*'Technical Paramenter'!$D$7</f>
        <v>109766615.22246648</v>
      </c>
      <c r="T109" s="23">
        <f>+Q109*'Technical Paramenter'!$D$6+'12 months Losses'!E109</f>
        <v>773570848.98922038</v>
      </c>
      <c r="U109" s="3">
        <f t="shared" si="21"/>
        <v>883337464.21168685</v>
      </c>
      <c r="V109" s="3">
        <f>+Q109*'Technical Paramenter'!$D$8+'12 months Losses'!G109</f>
        <v>268172042.28105772</v>
      </c>
      <c r="W109" s="14">
        <f>Database!L120+Database!M120-Database!R120-Database!O120-Database!Q120-Database!S120-'12 months Losses'!R109-'12 months Losses'!U109-'12 months Losses'!V109-Database!N120-Database!P120</f>
        <v>1820365.737903595</v>
      </c>
      <c r="X109" s="3">
        <f>(R109+(W109*'Technical Paramenter'!$D$5))</f>
        <v>621623758.26592314</v>
      </c>
      <c r="Y109" s="23">
        <f>(Database!$L120+Database!M120-Database!$S120-Database!$R120-X109)*'Technical Paramenter'!$D$7</f>
        <v>109760890.17222078</v>
      </c>
      <c r="Z109" s="23">
        <f>+W109*'Technical Paramenter'!$D$6+'12 months Losses'!T109</f>
        <v>774433338.27583909</v>
      </c>
      <c r="AA109" s="3">
        <f t="shared" si="22"/>
        <v>884194228.44805992</v>
      </c>
      <c r="AB109" s="3">
        <f>+W109*'Technical Paramenter'!$D$8+'12 months Losses'!V109</f>
        <v>268557413.7077719</v>
      </c>
      <c r="AC109" s="14">
        <f>Database!L120+Database!M120-Database!S120-X109-Database!R120-AA109-Database!Q120-Database!O120-AB109-Database!N120-Database!P120</f>
        <v>5725.0502471923828</v>
      </c>
      <c r="AD109" s="3">
        <f>(X109+(AC109*'Technical Paramenter'!$D$5))</f>
        <v>621625558.79422593</v>
      </c>
      <c r="AE109" s="23">
        <f>(Database!$L120+Database!M120-Database!$S120-Database!$R120-AD109)*'Technical Paramenter'!$D$7</f>
        <v>109760872.16693775</v>
      </c>
      <c r="AF109" s="23">
        <f>+AC109*'Technical Paramenter'!$D$6+'12 months Losses'!Z109</f>
        <v>774436050.80464625</v>
      </c>
      <c r="AG109" s="3">
        <f t="shared" si="23"/>
        <v>884196922.97158396</v>
      </c>
      <c r="AH109" s="3">
        <f>+AC109*'Technical Paramenter'!$D$8+'12 months Losses'!AB109</f>
        <v>268558625.70090926</v>
      </c>
      <c r="AI109" s="14">
        <f>Database!$L120+Database!M120-Database!$S120-'12 months Losses'!AD109-Database!$R120-Database!$O120-Database!$Q120-'12 months Losses'!AG109-'12 months Losses'!AH109-Database!$N120-Database!$P120</f>
        <v>18.005280494689941</v>
      </c>
      <c r="AJ109" s="27">
        <f>(AD109+(AI109*'Technical Paramenter'!$E$5))</f>
        <v>621625563.90772557</v>
      </c>
      <c r="AK109" s="27">
        <f>+AI109*'Technical Paramenter'!$D$6+'12 months Losses'!AE109</f>
        <v>109760880.69783965</v>
      </c>
      <c r="AL109" s="27">
        <f>+AI109*'Technical Paramenter'!$E$6+'12 months Losses'!AF109</f>
        <v>774436058.52891159</v>
      </c>
      <c r="AM109" s="27">
        <f t="shared" si="24"/>
        <v>884196939.22675121</v>
      </c>
      <c r="AN109" s="29">
        <f>Database!$L120-Database!$S120-'12 months Losses'!AJ109-Database!$R120-Database!$O120-Database!$Q120-'12 months Losses'!AM109-((Database!N120+Database!P120))</f>
        <v>264633377.21752167</v>
      </c>
      <c r="AO109" s="29">
        <f>Database!$L120-Database!$S120-'12 months Losses'!AJ109-Database!$R120-Database!$O120-Database!$Q120-'12 months Losses'!AM109-'12 months Losses'!AN109-Database!$N120-Database!$P120</f>
        <v>0</v>
      </c>
    </row>
    <row r="110" spans="2:41" x14ac:dyDescent="0.25">
      <c r="B110" s="17">
        <v>43191</v>
      </c>
      <c r="C110" s="36">
        <f>(Database!L121-Database!S121)*'Technical Paramenter'!$C$5</f>
        <v>432609308.37843001</v>
      </c>
      <c r="D110" s="37">
        <f>(Database!L121+Database!M121-Database!R121-Database!S121-'12 months Losses'!C110)*'Technical Paramenter'!$C$7</f>
        <v>108038505.09562571</v>
      </c>
      <c r="E110" s="37">
        <f>((Database!L121+Database!M121-Database!R121-Database!S121-'12 months Losses'!C110)-(Database!L121+Database!M121-Database!R121-Database!S121-'12 months Losses'!C110)*'Technical Paramenter'!$C$7)*'Technical Paramenter'!$C$6</f>
        <v>483450702.60190594</v>
      </c>
      <c r="F110" s="38">
        <f t="shared" si="17"/>
        <v>591489207.6975317</v>
      </c>
      <c r="G110" s="39">
        <f>(Database!L121-Database!O121-Database!Q121-Database!R121-Database!S121+Database!M121-C110-F110)*'Technical Paramenter'!$C$8</f>
        <v>138846428.50874877</v>
      </c>
      <c r="H110" s="39">
        <f t="shared" si="25"/>
        <v>1162944944.5847106</v>
      </c>
      <c r="I110" s="51">
        <f>+H110/(Database!L121+Database!M121)*100</f>
        <v>8.0585638965884563</v>
      </c>
      <c r="J110" s="36">
        <f t="shared" si="26"/>
        <v>104318166.98134911</v>
      </c>
      <c r="K110" s="39">
        <f t="shared" si="18"/>
        <v>156114049.04986024</v>
      </c>
      <c r="L110" s="39">
        <f t="shared" si="19"/>
        <v>66345564.185080767</v>
      </c>
      <c r="M110" s="39">
        <f t="shared" si="20"/>
        <v>326777780.21629012</v>
      </c>
      <c r="N110" s="52">
        <f>+M110/(Database!L121+Database!M121)*100</f>
        <v>2.264388898305663</v>
      </c>
      <c r="O110" s="56">
        <f t="shared" si="27"/>
        <v>1489722724.8010006</v>
      </c>
      <c r="P110" s="54">
        <f>+O110/Database!L121*100</f>
        <v>10.325724933551715</v>
      </c>
      <c r="Q110" s="21">
        <f>Database!L121+Database!M121-Database!N121-Database!O121-Database!P121-Database!Q121-Database!R121-Database!S121-'12 months Losses'!H110</f>
        <v>330652103.87628984</v>
      </c>
      <c r="R110" s="3">
        <f>($C110+(Q110*'Technical Paramenter'!$D$5))</f>
        <v>536599395.04752314</v>
      </c>
      <c r="S110" s="23">
        <f>(Database!$L121+Database!M121-Database!$S121-Database!$R121-R110)*'Technical Paramenter'!$D$7</f>
        <v>106998604.22893476</v>
      </c>
      <c r="T110" s="23">
        <f>+Q110*'Technical Paramenter'!$D$6+'12 months Losses'!E110</f>
        <v>640113669.41849208</v>
      </c>
      <c r="U110" s="3">
        <f t="shared" si="21"/>
        <v>747112273.64742684</v>
      </c>
      <c r="V110" s="3">
        <f>+Q110*'Technical Paramenter'!$D$8+'12 months Losses'!G110</f>
        <v>208845478.89935935</v>
      </c>
      <c r="W110" s="14">
        <f>Database!L121+Database!M121-Database!R121-Database!O121-Database!Q121-Database!S121-'12 months Losses'!R110-'12 months Losses'!U110-'12 months Losses'!V110-Database!N121-Database!P121</f>
        <v>1039900.8666906357</v>
      </c>
      <c r="X110" s="3">
        <f>(R110+(W110*'Technical Paramenter'!$D$5))</f>
        <v>536926443.8700974</v>
      </c>
      <c r="Y110" s="23">
        <f>(Database!$L121+Database!M121-Database!$S121-Database!$R121-X110)*'Technical Paramenter'!$D$7</f>
        <v>106995333.74070902</v>
      </c>
      <c r="Z110" s="23">
        <f>+W110*'Technical Paramenter'!$D$6+'12 months Losses'!T110</f>
        <v>640606374.44913006</v>
      </c>
      <c r="AA110" s="3">
        <f t="shared" si="22"/>
        <v>747601708.18983912</v>
      </c>
      <c r="AB110" s="3">
        <f>+W110*'Technical Paramenter'!$D$8+'12 months Losses'!V110</f>
        <v>209065625.91283774</v>
      </c>
      <c r="AC110" s="14">
        <f>Database!L121+Database!M121-Database!S121-X110-Database!R121-AA110-Database!Q121-Database!O121-AB110-Database!N121-Database!P121</f>
        <v>3270.4882259368896</v>
      </c>
      <c r="AD110" s="3">
        <f>(X110+(AC110*'Technical Paramenter'!$D$5))</f>
        <v>536927472.43864441</v>
      </c>
      <c r="AE110" s="23">
        <f>(Database!$L121+Database!M121-Database!$S121-Database!$R121-AD110)*'Technical Paramenter'!$D$7</f>
        <v>106995323.45502356</v>
      </c>
      <c r="AF110" s="23">
        <f>+AC110*'Technical Paramenter'!$D$6+'12 months Losses'!Z110</f>
        <v>640607924.00645149</v>
      </c>
      <c r="AG110" s="3">
        <f t="shared" si="23"/>
        <v>747603247.46147501</v>
      </c>
      <c r="AH110" s="3">
        <f>+AC110*'Technical Paramenter'!$D$8+'12 months Losses'!AB110</f>
        <v>209066318.27519518</v>
      </c>
      <c r="AI110" s="14">
        <f>Database!$L121+Database!M121-Database!$S121-'12 months Losses'!AD110-Database!$R121-Database!$O121-Database!$Q121-'12 months Losses'!AG110-'12 months Losses'!AH110-Database!$N121-Database!$P121</f>
        <v>10.285685539245605</v>
      </c>
      <c r="AJ110" s="27">
        <f>(AD110+(AI110*'Technical Paramenter'!$E$5))</f>
        <v>536927475.35977912</v>
      </c>
      <c r="AK110" s="27">
        <f>+AI110*'Technical Paramenter'!$D$6+'12 months Losses'!AE110</f>
        <v>106995328.32838136</v>
      </c>
      <c r="AL110" s="27">
        <f>+AI110*'Technical Paramenter'!$E$6+'12 months Losses'!AF110</f>
        <v>640607928.41901064</v>
      </c>
      <c r="AM110" s="27">
        <f t="shared" si="24"/>
        <v>747603256.74739194</v>
      </c>
      <c r="AN110" s="29">
        <f>Database!$L121-Database!$S121-'12 months Losses'!AJ110-Database!$R121-Database!$O121-Database!$Q121-'12 months Losses'!AM110-((Database!N121+Database!P121))</f>
        <v>205191992.69382954</v>
      </c>
      <c r="AO110" s="29">
        <f>Database!$L121-Database!$S121-'12 months Losses'!AJ110-Database!$R121-Database!$O121-Database!$Q121-'12 months Losses'!AM110-'12 months Losses'!AN110-Database!$N121-Database!$P121</f>
        <v>0</v>
      </c>
    </row>
    <row r="111" spans="2:41" x14ac:dyDescent="0.25">
      <c r="B111" s="17">
        <v>43221</v>
      </c>
      <c r="C111" s="36">
        <f>(Database!L122-Database!S122)*'Technical Paramenter'!$C$5</f>
        <v>425541143.59796995</v>
      </c>
      <c r="D111" s="37">
        <f>(Database!L122+Database!M122-Database!R122-Database!S122-'12 months Losses'!C111)*'Technical Paramenter'!$C$7</f>
        <v>106082609.21486031</v>
      </c>
      <c r="E111" s="37">
        <f>((Database!L122+Database!M122-Database!R122-Database!S122-'12 months Losses'!C111)-(Database!L122+Database!M122-Database!R122-Database!S122-'12 months Losses'!C111)*'Technical Paramenter'!$C$7)*'Technical Paramenter'!$C$6</f>
        <v>474698459.71465683</v>
      </c>
      <c r="F111" s="38">
        <f t="shared" si="17"/>
        <v>580781068.92951715</v>
      </c>
      <c r="G111" s="39">
        <f>(Database!L122-Database!O122-Database!Q122-Database!R122-Database!S122+Database!M122-C111-F111)*'Technical Paramenter'!$C$8</f>
        <v>134703438.15611655</v>
      </c>
      <c r="H111" s="39">
        <f t="shared" si="25"/>
        <v>1141025650.6836035</v>
      </c>
      <c r="I111" s="51">
        <f>+H111/(Database!L122+Database!M122)*100</f>
        <v>8.0378165724125967</v>
      </c>
      <c r="J111" s="36">
        <f t="shared" si="26"/>
        <v>35376302.789234936</v>
      </c>
      <c r="K111" s="39">
        <f t="shared" si="18"/>
        <v>52941285.575202107</v>
      </c>
      <c r="L111" s="39">
        <f t="shared" si="19"/>
        <v>20015682.070959032</v>
      </c>
      <c r="M111" s="39">
        <f t="shared" si="20"/>
        <v>108333270.43539608</v>
      </c>
      <c r="N111" s="52">
        <f>+M111/(Database!L122+Database!M122)*100</f>
        <v>0.76314056211409143</v>
      </c>
      <c r="O111" s="56">
        <f t="shared" si="27"/>
        <v>1249358921.1189995</v>
      </c>
      <c r="P111" s="54">
        <f>+O111/Database!L122*100</f>
        <v>8.8033119475011326</v>
      </c>
      <c r="Q111" s="21">
        <f>Database!L122+Database!M122-Database!N122-Database!O122-Database!P122-Database!Q122-Database!R122-Database!S122-'12 months Losses'!H111</f>
        <v>112130506.92039657</v>
      </c>
      <c r="R111" s="3">
        <f>($C111+(Q111*'Technical Paramenter'!$D$5))</f>
        <v>460806188.02443469</v>
      </c>
      <c r="S111" s="23">
        <f>(Database!$L122+Database!M122-Database!$S122-Database!$R122-R111)*'Technical Paramenter'!$D$7</f>
        <v>105729958.77059565</v>
      </c>
      <c r="T111" s="23">
        <f>+Q111*'Technical Paramenter'!$D$6+'12 months Losses'!E111</f>
        <v>527825893.89354074</v>
      </c>
      <c r="U111" s="3">
        <f t="shared" si="21"/>
        <v>633555852.66413641</v>
      </c>
      <c r="V111" s="3">
        <f>+Q111*'Technical Paramenter'!$D$8+'12 months Losses'!G111</f>
        <v>158441466.47116449</v>
      </c>
      <c r="W111" s="14">
        <f>Database!L122+Database!M122-Database!R122-Database!O122-Database!Q122-Database!S122-'12 months Losses'!R111-'12 months Losses'!U111-'12 months Losses'!V111-Database!N122-Database!P122</f>
        <v>352650.44426345825</v>
      </c>
      <c r="X111" s="3">
        <f>(R111+(W111*'Technical Paramenter'!$D$5))</f>
        <v>460917096.58915555</v>
      </c>
      <c r="Y111" s="23">
        <f>(Database!$L122+Database!M122-Database!$S122-Database!$R122-X111)*'Technical Paramenter'!$D$7</f>
        <v>105728849.68494844</v>
      </c>
      <c r="Z111" s="23">
        <f>+W111*'Technical Paramenter'!$D$6+'12 months Losses'!T111</f>
        <v>527992979.67403275</v>
      </c>
      <c r="AA111" s="3">
        <f t="shared" si="22"/>
        <v>633721829.35898113</v>
      </c>
      <c r="AB111" s="3">
        <f>+W111*'Technical Paramenter'!$D$8+'12 months Losses'!V111</f>
        <v>158516122.57021508</v>
      </c>
      <c r="AC111" s="14">
        <f>Database!L122+Database!M122-Database!S122-X111-Database!R122-AA111-Database!Q122-Database!O122-AB111-Database!N122-Database!P122</f>
        <v>1109.0856494903564</v>
      </c>
      <c r="AD111" s="3">
        <f>(X111+(AC111*'Technical Paramenter'!$D$5))</f>
        <v>460917445.39659232</v>
      </c>
      <c r="AE111" s="23">
        <f>(Database!$L122+Database!M122-Database!$S122-Database!$R122-AD111)*'Technical Paramenter'!$D$7</f>
        <v>105728846.19687407</v>
      </c>
      <c r="AF111" s="23">
        <f>+AC111*'Technical Paramenter'!$D$6+'12 months Losses'!Z111</f>
        <v>527993505.15881348</v>
      </c>
      <c r="AG111" s="3">
        <f t="shared" si="23"/>
        <v>633722351.3556875</v>
      </c>
      <c r="AH111" s="3">
        <f>+AC111*'Technical Paramenter'!$D$8+'12 months Losses'!AB111</f>
        <v>158516357.36364707</v>
      </c>
      <c r="AI111" s="14">
        <f>Database!$L122+Database!M122-Database!$S122-'12 months Losses'!AD111-Database!$R122-Database!$O122-Database!$Q122-'12 months Losses'!AG111-'12 months Losses'!AH111-Database!$N122-Database!$P122</f>
        <v>3.488072395324707</v>
      </c>
      <c r="AJ111" s="27">
        <f>(AD111+(AI111*'Technical Paramenter'!$E$5))</f>
        <v>460917446.38720489</v>
      </c>
      <c r="AK111" s="27">
        <f>+AI111*'Technical Paramenter'!$D$6+'12 months Losses'!AE111</f>
        <v>105728847.84952277</v>
      </c>
      <c r="AL111" s="27">
        <f>+AI111*'Technical Paramenter'!$E$6+'12 months Losses'!AF111</f>
        <v>527993506.65519655</v>
      </c>
      <c r="AM111" s="27">
        <f t="shared" si="24"/>
        <v>633722354.50471926</v>
      </c>
      <c r="AN111" s="29">
        <f>Database!$L122-Database!$S122-'12 months Losses'!AJ111-Database!$R122-Database!$O122-Database!$Q122-'12 months Losses'!AM111-((Database!N122+Database!P122))</f>
        <v>154719120.22707558</v>
      </c>
      <c r="AO111" s="29">
        <f>Database!$L122-Database!$S122-'12 months Losses'!AJ111-Database!$R122-Database!$O122-Database!$Q122-'12 months Losses'!AM111-'12 months Losses'!AN111-Database!$N122-Database!$P122</f>
        <v>0</v>
      </c>
    </row>
    <row r="112" spans="2:41" x14ac:dyDescent="0.25">
      <c r="B112" s="17">
        <v>43252</v>
      </c>
      <c r="C112" s="36">
        <f>(Database!L123-Database!S123)*'Technical Paramenter'!$C$5</f>
        <v>420852391.41170996</v>
      </c>
      <c r="D112" s="37">
        <f>(Database!L123+Database!M123-Database!R123-Database!S123-'12 months Losses'!C112)*'Technical Paramenter'!$C$7</f>
        <v>104776359.00510289</v>
      </c>
      <c r="E112" s="37">
        <f>((Database!L123+Database!M123-Database!R123-Database!S123-'12 months Losses'!C112)-(Database!L123+Database!M123-Database!R123-Database!S123-'12 months Losses'!C112)*'Technical Paramenter'!$C$7)*'Technical Paramenter'!$C$6</f>
        <v>468853251.27603436</v>
      </c>
      <c r="F112" s="38">
        <f t="shared" si="17"/>
        <v>573629610.28113723</v>
      </c>
      <c r="G112" s="39">
        <f>(Database!L123-Database!O123-Database!Q123-Database!R123-Database!S123+Database!M123-C112-F112)*'Technical Paramenter'!$C$8</f>
        <v>133233122.38657266</v>
      </c>
      <c r="H112" s="39">
        <f t="shared" si="25"/>
        <v>1127715124.0794199</v>
      </c>
      <c r="I112" s="51">
        <f>+H112/(Database!L123+Database!M123)*100</f>
        <v>8.0325240633702304</v>
      </c>
      <c r="J112" s="36">
        <f t="shared" si="26"/>
        <v>54742088.052387536</v>
      </c>
      <c r="K112" s="39">
        <f t="shared" si="18"/>
        <v>81922538.198261976</v>
      </c>
      <c r="L112" s="39">
        <f t="shared" si="19"/>
        <v>33143013.872929752</v>
      </c>
      <c r="M112" s="39">
        <f t="shared" si="20"/>
        <v>169807640.12357926</v>
      </c>
      <c r="N112" s="52">
        <f>+M112/(Database!L123+Database!M123)*100</f>
        <v>1.2095110957656212</v>
      </c>
      <c r="O112" s="56">
        <f t="shared" si="27"/>
        <v>1297522764.2029991</v>
      </c>
      <c r="P112" s="54">
        <f>+O112/Database!L123*100</f>
        <v>9.2444752010219879</v>
      </c>
      <c r="Q112" s="21">
        <f>Database!L123+Database!M123-Database!N123-Database!O123-Database!P123-Database!Q123-Database!R123-Database!S123-'12 months Losses'!H112</f>
        <v>173513272.98857903</v>
      </c>
      <c r="R112" s="3">
        <f>($C112+(Q112*'Technical Paramenter'!$D$5))</f>
        <v>475422315.76661807</v>
      </c>
      <c r="S112" s="23">
        <f>(Database!$L123+Database!M123-Database!$S123-Database!$R123-R112)*'Technical Paramenter'!$D$7</f>
        <v>104230659.76155381</v>
      </c>
      <c r="T112" s="23">
        <f>+Q112*'Technical Paramenter'!$D$6+'12 months Losses'!E112</f>
        <v>551063840.01802313</v>
      </c>
      <c r="U112" s="3">
        <f t="shared" si="21"/>
        <v>655294499.7795769</v>
      </c>
      <c r="V112" s="3">
        <f>+Q112*'Technical Paramenter'!$D$8+'12 months Losses'!G112</f>
        <v>169965882.27825484</v>
      </c>
      <c r="W112" s="14">
        <f>Database!L123+Database!M123-Database!R123-Database!O123-Database!Q123-Database!S123-'12 months Losses'!R112-'12 months Losses'!U112-'12 months Losses'!V112-Database!N123-Database!P123</f>
        <v>545699.24354934692</v>
      </c>
      <c r="X112" s="3">
        <f>(R112+(W112*'Technical Paramenter'!$D$5))</f>
        <v>475593938.17871433</v>
      </c>
      <c r="Y112" s="23">
        <f>(Database!$L123+Database!M123-Database!$S123-Database!$R123-X112)*'Technical Paramenter'!$D$7</f>
        <v>104228943.53743285</v>
      </c>
      <c r="Z112" s="23">
        <f>+W112*'Technical Paramenter'!$D$6+'12 months Losses'!T112</f>
        <v>551322392.31961679</v>
      </c>
      <c r="AA112" s="3">
        <f t="shared" si="22"/>
        <v>655551335.8570497</v>
      </c>
      <c r="AB112" s="3">
        <f>+W112*'Technical Paramenter'!$D$8+'12 months Losses'!V112</f>
        <v>170081406.80811423</v>
      </c>
      <c r="AC112" s="14">
        <f>Database!L123+Database!M123-Database!S123-X112-Database!R123-AA112-Database!Q123-Database!O123-AB112-Database!N123-Database!P123</f>
        <v>1716.2241201400757</v>
      </c>
      <c r="AD112" s="3">
        <f>(X112+(AC112*'Technical Paramenter'!$D$5))</f>
        <v>475594477.93120015</v>
      </c>
      <c r="AE112" s="23">
        <f>(Database!$L123+Database!M123-Database!$S123-Database!$R123-AD112)*'Technical Paramenter'!$D$7</f>
        <v>104228938.13990799</v>
      </c>
      <c r="AF112" s="23">
        <f>+AC112*'Technical Paramenter'!$D$6+'12 months Losses'!Z112</f>
        <v>551323205.46660495</v>
      </c>
      <c r="AG112" s="3">
        <f t="shared" si="23"/>
        <v>655552143.6065129</v>
      </c>
      <c r="AH112" s="3">
        <f>+AC112*'Technical Paramenter'!$D$8+'12 months Losses'!AB112</f>
        <v>170081770.13276047</v>
      </c>
      <c r="AI112" s="14">
        <f>Database!$L123+Database!M123-Database!$S123-'12 months Losses'!AD112-Database!$R123-Database!$O123-Database!$Q123-'12 months Losses'!AG112-'12 months Losses'!AH112-Database!$N123-Database!$P123</f>
        <v>5.3975257873535156</v>
      </c>
      <c r="AJ112" s="27">
        <f>(AD112+(AI112*'Technical Paramenter'!$E$5))</f>
        <v>475594479.4640975</v>
      </c>
      <c r="AK112" s="27">
        <f>+AI112*'Technical Paramenter'!$D$6+'12 months Losses'!AE112</f>
        <v>104228940.6972557</v>
      </c>
      <c r="AL112" s="27">
        <f>+AI112*'Technical Paramenter'!$E$6+'12 months Losses'!AF112</f>
        <v>551323207.78214347</v>
      </c>
      <c r="AM112" s="27">
        <f t="shared" si="24"/>
        <v>655552148.4793992</v>
      </c>
      <c r="AN112" s="29">
        <f>Database!$L123-Database!$S123-'12 months Losses'!AJ112-Database!$R123-Database!$O123-Database!$Q123-'12 months Losses'!AM112-((Database!N123+Database!P123))</f>
        <v>166376136.25950241</v>
      </c>
      <c r="AO112" s="29">
        <f>Database!$L123-Database!$S123-'12 months Losses'!AJ112-Database!$R123-Database!$O123-Database!$Q123-'12 months Losses'!AM112-'12 months Losses'!AN112-Database!$N123-Database!$P123</f>
        <v>0</v>
      </c>
    </row>
    <row r="113" spans="2:41" x14ac:dyDescent="0.25">
      <c r="B113" s="17">
        <v>43282</v>
      </c>
      <c r="C113" s="36">
        <f>(Database!L124-Database!S124)*'Technical Paramenter'!$C$5</f>
        <v>416571350.49575996</v>
      </c>
      <c r="D113" s="37">
        <f>(Database!L124+Database!M124-Database!R124-Database!S124-'12 months Losses'!C113)*'Technical Paramenter'!$C$7</f>
        <v>103787730.75131239</v>
      </c>
      <c r="E113" s="37">
        <f>((Database!L124+Database!M124-Database!R124-Database!S124-'12 months Losses'!C113)-(Database!L124+Database!M124-Database!R124-Database!S124-'12 months Losses'!C113)*'Technical Paramenter'!$C$7)*'Technical Paramenter'!$C$6</f>
        <v>464429337.56597269</v>
      </c>
      <c r="F113" s="38">
        <f t="shared" si="17"/>
        <v>568217068.31728506</v>
      </c>
      <c r="G113" s="39">
        <f>(Database!L124-Database!O124-Database!Q124-Database!R124-Database!S124+Database!M124-C113-F113)*'Technical Paramenter'!$C$8</f>
        <v>132130949.70421328</v>
      </c>
      <c r="H113" s="39">
        <f t="shared" si="25"/>
        <v>1116919368.5172584</v>
      </c>
      <c r="I113" s="51">
        <f>+H113/(Database!L124+Database!M124)*100</f>
        <v>8.0374429338556688</v>
      </c>
      <c r="J113" s="36">
        <f t="shared" si="26"/>
        <v>56080431.612347722</v>
      </c>
      <c r="K113" s="39">
        <f t="shared" si="18"/>
        <v>83925393.867710471</v>
      </c>
      <c r="L113" s="39">
        <f t="shared" si="19"/>
        <v>34145919.070681438</v>
      </c>
      <c r="M113" s="39">
        <f t="shared" si="20"/>
        <v>174151744.55073965</v>
      </c>
      <c r="N113" s="52">
        <f>+M113/(Database!L124+Database!M124)*100</f>
        <v>1.2532101672801741</v>
      </c>
      <c r="O113" s="56">
        <f t="shared" si="27"/>
        <v>1291071113.0679979</v>
      </c>
      <c r="P113" s="54">
        <f>+O113/Database!L124*100</f>
        <v>9.2930629659206012</v>
      </c>
      <c r="Q113" s="21">
        <f>Database!L124+Database!M124-Database!N124-Database!O124-Database!P124-Database!Q124-Database!R124-Database!S124-'12 months Losses'!H113</f>
        <v>177755353.98573995</v>
      </c>
      <c r="R113" s="3">
        <f>($C113+(Q113*'Technical Paramenter'!$D$5))</f>
        <v>472475409.3242752</v>
      </c>
      <c r="S113" s="23">
        <f>(Database!$L124+Database!M124-Database!$S124-Database!$R124-R113)*'Technical Paramenter'!$D$7</f>
        <v>103228690.16302723</v>
      </c>
      <c r="T113" s="23">
        <f>+Q113*'Technical Paramenter'!$D$6+'12 months Losses'!E113</f>
        <v>548649824.28441632</v>
      </c>
      <c r="U113" s="3">
        <f t="shared" si="21"/>
        <v>651878514.44744349</v>
      </c>
      <c r="V113" s="3">
        <f>+Q113*'Technical Paramenter'!$D$8+'12 months Losses'!G113</f>
        <v>169761758.14299443</v>
      </c>
      <c r="W113" s="14">
        <f>Database!L124+Database!M124-Database!R124-Database!O124-Database!Q124-Database!S124-'12 months Losses'!R113-'12 months Losses'!U113-'12 months Losses'!V113-Database!N124-Database!P124</f>
        <v>559040.58828449249</v>
      </c>
      <c r="X113" s="3">
        <f>(R113+(W113*'Technical Paramenter'!$D$5))</f>
        <v>472651227.58929068</v>
      </c>
      <c r="Y113" s="23">
        <f>(Database!$L124+Database!M124-Database!$S124-Database!$R124-X113)*'Technical Paramenter'!$D$7</f>
        <v>103226931.98037708</v>
      </c>
      <c r="Z113" s="23">
        <f>+W113*'Technical Paramenter'!$D$6+'12 months Losses'!T113</f>
        <v>548914697.71514547</v>
      </c>
      <c r="AA113" s="3">
        <f t="shared" si="22"/>
        <v>652141629.69552255</v>
      </c>
      <c r="AB113" s="3">
        <f>+W113*'Technical Paramenter'!$D$8+'12 months Losses'!V113</f>
        <v>169880107.03553426</v>
      </c>
      <c r="AC113" s="14">
        <f>Database!L124+Database!M124-Database!S124-X113-Database!R124-AA113-Database!Q124-Database!O124-AB113-Database!N124-Database!P124</f>
        <v>1758.1826515197754</v>
      </c>
      <c r="AD113" s="3">
        <f>(X113+(AC113*'Technical Paramenter'!$D$5))</f>
        <v>472651780.53773457</v>
      </c>
      <c r="AE113" s="23">
        <f>(Database!$L124+Database!M124-Database!$S124-Database!$R124-AD113)*'Technical Paramenter'!$D$7</f>
        <v>103226926.45089264</v>
      </c>
      <c r="AF113" s="23">
        <f>+AC113*'Technical Paramenter'!$D$6+'12 months Losses'!Z113</f>
        <v>548915530.74208581</v>
      </c>
      <c r="AG113" s="3">
        <f t="shared" si="23"/>
        <v>652142457.1929785</v>
      </c>
      <c r="AH113" s="3">
        <f>+AC113*'Technical Paramenter'!$D$8+'12 months Losses'!AB113</f>
        <v>169880479.24280158</v>
      </c>
      <c r="AI113" s="14">
        <f>Database!$L124+Database!M124-Database!$S124-'12 months Losses'!AD113-Database!$R124-Database!$O124-Database!$Q124-'12 months Losses'!AG113-'12 months Losses'!AH113-Database!$N124-Database!$P124</f>
        <v>5.5294828414916992</v>
      </c>
      <c r="AJ113" s="27">
        <f>(AD113+(AI113*'Technical Paramenter'!$E$5))</f>
        <v>472651782.10810769</v>
      </c>
      <c r="AK113" s="27">
        <f>+AI113*'Technical Paramenter'!$D$6+'12 months Losses'!AE113</f>
        <v>103226929.07076161</v>
      </c>
      <c r="AL113" s="27">
        <f>+AI113*'Technical Paramenter'!$E$6+'12 months Losses'!AF113</f>
        <v>548915533.11423397</v>
      </c>
      <c r="AM113" s="27">
        <f t="shared" si="24"/>
        <v>652142462.18499553</v>
      </c>
      <c r="AN113" s="29">
        <f>Database!$L124-Database!$S124-'12 months Losses'!AJ113-Database!$R124-Database!$O124-Database!$Q124-'12 months Losses'!AM113-((Database!N124+Database!P124))</f>
        <v>166276868.77489471</v>
      </c>
      <c r="AO113" s="29">
        <f>Database!$L124-Database!$S124-'12 months Losses'!AJ113-Database!$R124-Database!$O124-Database!$Q124-'12 months Losses'!AM113-'12 months Losses'!AN113-Database!$N124-Database!$P124</f>
        <v>0</v>
      </c>
    </row>
    <row r="114" spans="2:41" x14ac:dyDescent="0.25">
      <c r="B114" s="17">
        <v>43313</v>
      </c>
      <c r="C114" s="36">
        <f>(Database!L125-Database!S125)*'Technical Paramenter'!$C$5</f>
        <v>410628024.07899004</v>
      </c>
      <c r="D114" s="37">
        <f>(Database!L125+Database!M125-Database!R125-Database!S125-'12 months Losses'!C114)*'Technical Paramenter'!$C$7</f>
        <v>101906690.71874011</v>
      </c>
      <c r="E114" s="37">
        <f>((Database!L125+Database!M125-Database!R125-Database!S125-'12 months Losses'!C114)-(Database!L125+Database!M125-Database!R125-Database!S125-'12 months Losses'!C114)*'Technical Paramenter'!$C$7)*'Technical Paramenter'!$C$6</f>
        <v>456012059.62821817</v>
      </c>
      <c r="F114" s="38">
        <f t="shared" si="17"/>
        <v>557918750.34695828</v>
      </c>
      <c r="G114" s="39">
        <f>(Database!L125-Database!O125-Database!Q125-Database!R125-Database!S125+Database!M125-C114-F114)*'Technical Paramenter'!$C$8</f>
        <v>129116865.11805007</v>
      </c>
      <c r="H114" s="39">
        <f t="shared" si="25"/>
        <v>1097663639.5439985</v>
      </c>
      <c r="I114" s="51">
        <f>+H114/(Database!L125+Database!M125)*100</f>
        <v>8.0130072273141639</v>
      </c>
      <c r="J114" s="36">
        <f t="shared" si="26"/>
        <v>33050714.300312519</v>
      </c>
      <c r="K114" s="39">
        <f t="shared" si="18"/>
        <v>49460999.773264647</v>
      </c>
      <c r="L114" s="39">
        <f t="shared" si="19"/>
        <v>18726173.395425349</v>
      </c>
      <c r="M114" s="39">
        <f t="shared" si="20"/>
        <v>101237887.46900252</v>
      </c>
      <c r="N114" s="52">
        <f>+M114/(Database!L125+Database!M125)*100</f>
        <v>0.73904235755148062</v>
      </c>
      <c r="O114" s="56">
        <f t="shared" si="27"/>
        <v>1198901527.013001</v>
      </c>
      <c r="P114" s="54">
        <f>+O114/Database!L125*100</f>
        <v>8.754299949229237</v>
      </c>
      <c r="Q114" s="21">
        <f>Database!L125+Database!M125-Database!N125-Database!O125-Database!P125-Database!Q125-Database!R125-Database!S125-'12 months Losses'!H114</f>
        <v>104759204.78900361</v>
      </c>
      <c r="R114" s="3">
        <f>($C114+(Q114*'Technical Paramenter'!$D$5))</f>
        <v>443574793.98513168</v>
      </c>
      <c r="S114" s="23">
        <f>(Database!$L125+Database!M125-Database!$S125-Database!$R125-R114)*'Technical Paramenter'!$D$7</f>
        <v>101577223.0196787</v>
      </c>
      <c r="T114" s="23">
        <f>+Q114*'Technical Paramenter'!$D$6+'12 months Losses'!E114</f>
        <v>505646970.85724807</v>
      </c>
      <c r="U114" s="3">
        <f t="shared" si="21"/>
        <v>607224193.87692678</v>
      </c>
      <c r="V114" s="3">
        <f>+Q114*'Technical Paramenter'!$D$8+'12 months Losses'!G114</f>
        <v>151294388.77188212</v>
      </c>
      <c r="W114" s="14">
        <f>Database!L125+Database!M125-Database!R125-Database!O125-Database!Q125-Database!S125-'12 months Losses'!R114-'12 months Losses'!U114-'12 months Losses'!V114-Database!N125-Database!P125</f>
        <v>329467.69906139374</v>
      </c>
      <c r="X114" s="3">
        <f>(R114+(W114*'Technical Paramenter'!$D$5))</f>
        <v>443678411.57648647</v>
      </c>
      <c r="Y114" s="23">
        <f>(Database!$L125+Database!M125-Database!$S125-Database!$R125-X114)*'Technical Paramenter'!$D$7</f>
        <v>101576186.84376514</v>
      </c>
      <c r="Z114" s="23">
        <f>+W114*'Technical Paramenter'!$D$6+'12 months Losses'!T114</f>
        <v>505803072.65306336</v>
      </c>
      <c r="AA114" s="3">
        <f t="shared" si="22"/>
        <v>607379259.49682856</v>
      </c>
      <c r="AB114" s="3">
        <f>+W114*'Technical Paramenter'!$D$8+'12 months Losses'!V114</f>
        <v>151364137.0837734</v>
      </c>
      <c r="AC114" s="14">
        <f>Database!L125+Database!M125-Database!S125-X114-Database!R125-AA114-Database!Q125-Database!O125-AB114-Database!N125-Database!P125</f>
        <v>1036.1759128570557</v>
      </c>
      <c r="AD114" s="3">
        <f>(X114+(AC114*'Technical Paramenter'!$D$5))</f>
        <v>443678737.45381105</v>
      </c>
      <c r="AE114" s="23">
        <f>(Database!$L125+Database!M125-Database!$S125-Database!$R125-AD114)*'Technical Paramenter'!$D$7</f>
        <v>101576183.5849919</v>
      </c>
      <c r="AF114" s="23">
        <f>+AC114*'Technical Paramenter'!$D$6+'12 months Losses'!Z114</f>
        <v>505803563.59321088</v>
      </c>
      <c r="AG114" s="3">
        <f t="shared" si="23"/>
        <v>607379747.17820275</v>
      </c>
      <c r="AH114" s="3">
        <f>+AC114*'Technical Paramenter'!$D$8+'12 months Losses'!AB114</f>
        <v>151364356.44221416</v>
      </c>
      <c r="AI114" s="14">
        <f>Database!$L125+Database!M125-Database!$S125-'12 months Losses'!AD114-Database!$R125-Database!$O125-Database!$Q125-'12 months Losses'!AG114-'12 months Losses'!AH114-Database!$N125-Database!$P125</f>
        <v>3.2587728500366211</v>
      </c>
      <c r="AJ114" s="27">
        <f>(AD114+(AI114*'Technical Paramenter'!$E$5))</f>
        <v>443678738.37930256</v>
      </c>
      <c r="AK114" s="27">
        <f>+AI114*'Technical Paramenter'!$D$6+'12 months Losses'!AE114</f>
        <v>101576185.12899847</v>
      </c>
      <c r="AL114" s="27">
        <f>+AI114*'Technical Paramenter'!$E$6+'12 months Losses'!AF114</f>
        <v>505803564.99122441</v>
      </c>
      <c r="AM114" s="27">
        <f t="shared" si="24"/>
        <v>607379750.12022293</v>
      </c>
      <c r="AN114" s="29">
        <f>Database!$L125-Database!$S125-'12 months Losses'!AJ114-Database!$R125-Database!$O125-Database!$Q125-'12 months Losses'!AM114-((Database!N125+Database!P125))</f>
        <v>147843038.51347542</v>
      </c>
      <c r="AO114" s="29">
        <f>Database!$L125-Database!$S125-'12 months Losses'!AJ114-Database!$R125-Database!$O125-Database!$Q125-'12 months Losses'!AM114-'12 months Losses'!AN114-Database!$N125-Database!$P125</f>
        <v>0</v>
      </c>
    </row>
    <row r="115" spans="2:41" x14ac:dyDescent="0.25">
      <c r="B115" s="17">
        <v>43344</v>
      </c>
      <c r="C115" s="36">
        <f>(Database!L126-Database!S126)*'Technical Paramenter'!$C$5</f>
        <v>430510255.51722002</v>
      </c>
      <c r="D115" s="37">
        <f>(Database!L126+Database!M126-Database!R126-Database!S126-'12 months Losses'!C115)*'Technical Paramenter'!$C$7</f>
        <v>107174383.80606781</v>
      </c>
      <c r="E115" s="37">
        <f>((Database!L126+Database!M126-Database!R126-Database!S126-'12 months Losses'!C115)-(Database!L126+Database!M126-Database!R126-Database!S126-'12 months Losses'!C115)*'Technical Paramenter'!$C$7)*'Technical Paramenter'!$C$6</f>
        <v>479583932.65539217</v>
      </c>
      <c r="F115" s="38">
        <f t="shared" si="17"/>
        <v>586758316.46145999</v>
      </c>
      <c r="G115" s="39">
        <f>(Database!L126-Database!O126-Database!Q126-Database!R126-Database!S126+Database!M126-C115-F115)*'Technical Paramenter'!$C$8</f>
        <v>136416044.9843021</v>
      </c>
      <c r="H115" s="39">
        <f t="shared" si="25"/>
        <v>1153684616.9629822</v>
      </c>
      <c r="I115" s="51">
        <f>+H115/(Database!L126+Database!M126)*100</f>
        <v>8.033233084842232</v>
      </c>
      <c r="J115" s="36">
        <f t="shared" si="26"/>
        <v>141232429.62938046</v>
      </c>
      <c r="K115" s="39">
        <f t="shared" si="18"/>
        <v>211356919.74470866</v>
      </c>
      <c r="L115" s="39">
        <f t="shared" si="19"/>
        <v>91385532.720930517</v>
      </c>
      <c r="M115" s="39">
        <f t="shared" si="20"/>
        <v>443974882.09501964</v>
      </c>
      <c r="N115" s="52">
        <f>+M115/(Database!L126+Database!M126)*100</f>
        <v>3.0914460150066119</v>
      </c>
      <c r="O115" s="56">
        <f t="shared" si="27"/>
        <v>1597659499.0580018</v>
      </c>
      <c r="P115" s="54">
        <f>+O115/Database!L126*100</f>
        <v>11.127532401362497</v>
      </c>
      <c r="Q115" s="21">
        <f>Database!L126+Database!M126-Database!N126-Database!O126-Database!P126-Database!Q126-Database!R126-Database!S126-'12 months Losses'!H115</f>
        <v>447657405.64501953</v>
      </c>
      <c r="R115" s="3">
        <f>($C115+(Q115*'Technical Paramenter'!$D$5))</f>
        <v>571298509.59257865</v>
      </c>
      <c r="S115" s="23">
        <f>(Database!$L126+Database!M126-Database!$S126-Database!$R126-R115)*'Technical Paramenter'!$D$7</f>
        <v>105766501.26531422</v>
      </c>
      <c r="T115" s="23">
        <f>+Q115*'Technical Paramenter'!$D$6+'12 months Losses'!E115</f>
        <v>691684011.45000243</v>
      </c>
      <c r="U115" s="3">
        <f t="shared" si="21"/>
        <v>797450512.71531665</v>
      </c>
      <c r="V115" s="3">
        <f>+Q115*'Technical Paramenter'!$D$8+'12 months Losses'!G115</f>
        <v>231185117.75935274</v>
      </c>
      <c r="W115" s="14">
        <f>Database!L126+Database!M126-Database!R126-Database!O126-Database!Q126-Database!S126-'12 months Losses'!R115-'12 months Losses'!U115-'12 months Losses'!V115-Database!N126-Database!P126</f>
        <v>1407882.5407533646</v>
      </c>
      <c r="X115" s="3">
        <f>(R115+(W115*'Technical Paramenter'!$D$5))</f>
        <v>571741288.65164554</v>
      </c>
      <c r="Y115" s="23">
        <f>(Database!$L126+Database!M126-Database!$S126-Database!$R126-X115)*'Technical Paramenter'!$D$7</f>
        <v>105762073.47472355</v>
      </c>
      <c r="Z115" s="23">
        <f>+W115*'Technical Paramenter'!$D$6+'12 months Losses'!T115</f>
        <v>692351066.19781137</v>
      </c>
      <c r="AA115" s="3">
        <f t="shared" si="22"/>
        <v>798113139.67253494</v>
      </c>
      <c r="AB115" s="3">
        <f>+W115*'Technical Paramenter'!$D$8+'12 months Losses'!V115</f>
        <v>231483166.49323022</v>
      </c>
      <c r="AC115" s="14">
        <f>Database!L126+Database!M126-Database!S126-X115-Database!R126-AA115-Database!Q126-Database!O126-AB115-Database!N126-Database!P126</f>
        <v>4427.7905902862549</v>
      </c>
      <c r="AD115" s="3">
        <f>(X115+(AC115*'Technical Paramenter'!$D$5))</f>
        <v>571742681.19178617</v>
      </c>
      <c r="AE115" s="23">
        <f>(Database!$L126+Database!M126-Database!$S126-Database!$R126-AD115)*'Technical Paramenter'!$D$7</f>
        <v>105762059.54932214</v>
      </c>
      <c r="AF115" s="23">
        <f>+AC115*'Technical Paramenter'!$D$6+'12 months Losses'!Z115</f>
        <v>692353164.084993</v>
      </c>
      <c r="AG115" s="3">
        <f t="shared" si="23"/>
        <v>798115223.63431513</v>
      </c>
      <c r="AH115" s="3">
        <f>+AC115*'Technical Paramenter'!$D$8+'12 months Losses'!AB115</f>
        <v>231484103.85649818</v>
      </c>
      <c r="AI115" s="14">
        <f>Database!$L126+Database!M126-Database!$S126-'12 months Losses'!AD115-Database!$R126-Database!$O126-Database!$Q126-'12 months Losses'!AG115-'12 months Losses'!AH115-Database!$N126-Database!$P126</f>
        <v>13.925402641296387</v>
      </c>
      <c r="AJ115" s="27">
        <f>(AD115+(AI115*'Technical Paramenter'!$E$5))</f>
        <v>571742685.14660048</v>
      </c>
      <c r="AK115" s="27">
        <f>+AI115*'Technical Paramenter'!$D$6+'12 months Losses'!AE115</f>
        <v>105762066.14717792</v>
      </c>
      <c r="AL115" s="27">
        <f>+AI115*'Technical Paramenter'!$E$6+'12 months Losses'!AF115</f>
        <v>692353170.05899072</v>
      </c>
      <c r="AM115" s="27">
        <f t="shared" si="24"/>
        <v>798115236.20616865</v>
      </c>
      <c r="AN115" s="29">
        <f>Database!$L126-Database!$S126-'12 months Losses'!AJ115-Database!$R126-Database!$O126-Database!$Q126-'12 months Losses'!AM115-((Database!N126+Database!P126))</f>
        <v>227801577.70523262</v>
      </c>
      <c r="AO115" s="29">
        <f>Database!$L126-Database!$S126-'12 months Losses'!AJ115-Database!$R126-Database!$O126-Database!$Q126-'12 months Losses'!AM115-'12 months Losses'!AN115-Database!$N126-Database!$P126</f>
        <v>0</v>
      </c>
    </row>
    <row r="116" spans="2:41" x14ac:dyDescent="0.25">
      <c r="B116" s="17">
        <v>43374</v>
      </c>
      <c r="C116" s="36">
        <f>(Database!L127-Database!S127)*'Technical Paramenter'!$C$5</f>
        <v>468471808.82082003</v>
      </c>
      <c r="D116" s="37">
        <f>(Database!L127+Database!M127-Database!R127-Database!S127-'12 months Losses'!C116)*'Technical Paramenter'!$C$7</f>
        <v>119316926.28693183</v>
      </c>
      <c r="E116" s="37">
        <f>((Database!L127+Database!M127-Database!R127-Database!S127-'12 months Losses'!C116)-(Database!L127+Database!M127-Database!R127-Database!S127-'12 months Losses'!C116)*'Technical Paramenter'!$C$7)*'Technical Paramenter'!$C$6</f>
        <v>533919381.74876249</v>
      </c>
      <c r="F116" s="38">
        <f t="shared" si="17"/>
        <v>653236308.03569436</v>
      </c>
      <c r="G116" s="39">
        <f>(Database!L127-Database!O127-Database!Q127-Database!R127-Database!S127+Database!M127-C116-F116)*'Technical Paramenter'!$C$8</f>
        <v>161583574.92173246</v>
      </c>
      <c r="H116" s="39">
        <f t="shared" si="25"/>
        <v>1283291691.7782469</v>
      </c>
      <c r="I116" s="51">
        <f>+H116/(Database!L127+Database!M127)*100</f>
        <v>8.2129200789174508</v>
      </c>
      <c r="J116" s="36">
        <f t="shared" si="26"/>
        <v>501521587.00676209</v>
      </c>
      <c r="K116" s="39">
        <f t="shared" si="18"/>
        <v>750536247.89568639</v>
      </c>
      <c r="L116" s="39">
        <f t="shared" si="19"/>
        <v>333500168.06930685</v>
      </c>
      <c r="M116" s="39">
        <f t="shared" si="20"/>
        <v>1585558002.9717553</v>
      </c>
      <c r="N116" s="52">
        <f>+M116/(Database!L127+Database!M127)*100</f>
        <v>10.14738990544731</v>
      </c>
      <c r="O116" s="56">
        <f t="shared" si="27"/>
        <v>2868849694.7500019</v>
      </c>
      <c r="P116" s="54">
        <f>+O116/Database!L127*100</f>
        <v>18.365117174837344</v>
      </c>
      <c r="Q116" s="21">
        <f>Database!L127+Database!M127-Database!N127-Database!O127-Database!P127-Database!Q127-Database!R127-Database!S127-'12 months Losses'!H116</f>
        <v>1589648022.7917547</v>
      </c>
      <c r="R116" s="3">
        <f>($C116+(Q116*'Technical Paramenter'!$D$5))</f>
        <v>968416111.98882687</v>
      </c>
      <c r="S116" s="23">
        <f>(Database!$L127+Database!M127-Database!$S127-Database!$R127-R116)*'Technical Paramenter'!$D$7</f>
        <v>114317483.25525175</v>
      </c>
      <c r="T116" s="23">
        <f>+Q116*'Technical Paramenter'!$D$6+'12 months Losses'!E116</f>
        <v>1287094614.9474959</v>
      </c>
      <c r="U116" s="3">
        <f t="shared" si="21"/>
        <v>1401412098.2027476</v>
      </c>
      <c r="V116" s="3">
        <f>+Q116*'Technical Paramenter'!$D$8+'12 months Losses'!G116</f>
        <v>498112061.34674692</v>
      </c>
      <c r="W116" s="14">
        <f>Database!L127+Database!M127-Database!R127-Database!O127-Database!Q127-Database!S127-'12 months Losses'!R116-'12 months Losses'!U116-'12 months Losses'!V116-Database!N127-Database!P127</f>
        <v>4999443.0316810608</v>
      </c>
      <c r="X116" s="3">
        <f>(R116+(W116*'Technical Paramenter'!$D$5))</f>
        <v>969988436.82229054</v>
      </c>
      <c r="Y116" s="23">
        <f>(Database!$L127+Database!M127-Database!$S127-Database!$R127-X116)*'Technical Paramenter'!$D$7</f>
        <v>114301760.00691712</v>
      </c>
      <c r="Z116" s="23">
        <f>+W116*'Technical Paramenter'!$D$6+'12 months Losses'!T116</f>
        <v>1289463351.0559065</v>
      </c>
      <c r="AA116" s="3">
        <f t="shared" si="22"/>
        <v>1403765111.0628238</v>
      </c>
      <c r="AB116" s="3">
        <f>+W116*'Technical Paramenter'!$D$8+'12 months Losses'!V116</f>
        <v>499170443.43655378</v>
      </c>
      <c r="AC116" s="14">
        <f>Database!L127+Database!M127-Database!S127-X116-Database!R127-AA116-Database!Q127-Database!O127-AB116-Database!N127-Database!P127</f>
        <v>15723.248332977295</v>
      </c>
      <c r="AD116" s="3">
        <f>(X116+(AC116*'Technical Paramenter'!$D$5))</f>
        <v>969993381.78389132</v>
      </c>
      <c r="AE116" s="23">
        <f>(Database!$L127+Database!M127-Database!$S127-Database!$R127-AD116)*'Technical Paramenter'!$D$7</f>
        <v>114301710.5573011</v>
      </c>
      <c r="AF116" s="23">
        <f>+AC116*'Technical Paramenter'!$D$6+'12 months Losses'!Z116</f>
        <v>1289470800.7309668</v>
      </c>
      <c r="AG116" s="3">
        <f t="shared" si="23"/>
        <v>1403772511.2882679</v>
      </c>
      <c r="AH116" s="3">
        <f>+AC116*'Technical Paramenter'!$D$8+'12 months Losses'!AB116</f>
        <v>499173772.04822588</v>
      </c>
      <c r="AI116" s="14">
        <f>Database!$L127+Database!M127-Database!$S127-'12 months Losses'!AD116-Database!$R127-Database!$O127-Database!$Q127-'12 months Losses'!AG116-'12 months Losses'!AH116-Database!$N127-Database!$P127</f>
        <v>49.449615478515625</v>
      </c>
      <c r="AJ116" s="27">
        <f>(AD116+(AI116*'Technical Paramenter'!$E$5))</f>
        <v>969993395.82758212</v>
      </c>
      <c r="AK116" s="27">
        <f>+AI116*'Technical Paramenter'!$D$6+'12 months Losses'!AE116</f>
        <v>114301733.98652892</v>
      </c>
      <c r="AL116" s="27">
        <f>+AI116*'Technical Paramenter'!$E$6+'12 months Losses'!AF116</f>
        <v>1289470821.9448519</v>
      </c>
      <c r="AM116" s="27">
        <f t="shared" si="24"/>
        <v>1403772555.9313807</v>
      </c>
      <c r="AN116" s="29">
        <f>Database!$L127-Database!$S127-'12 months Losses'!AJ116-Database!$R127-Database!$O127-Database!$Q127-'12 months Losses'!AM116-((Database!N127+Database!P127))</f>
        <v>495083742.99103928</v>
      </c>
      <c r="AO116" s="29">
        <f>Database!$L127-Database!$S127-'12 months Losses'!AJ116-Database!$R127-Database!$O127-Database!$Q127-'12 months Losses'!AM116-'12 months Losses'!AN116-Database!$N127-Database!$P127</f>
        <v>0</v>
      </c>
    </row>
    <row r="117" spans="2:41" x14ac:dyDescent="0.25">
      <c r="B117" s="17">
        <v>43405</v>
      </c>
      <c r="C117" s="36">
        <f>(Database!L128-Database!S128)*'Technical Paramenter'!$C$5</f>
        <v>490246535.30304003</v>
      </c>
      <c r="D117" s="37">
        <f>(Database!L128+Database!M128-Database!R128-Database!S128-'12 months Losses'!C117)*'Technical Paramenter'!$C$7</f>
        <v>121790435.34779963</v>
      </c>
      <c r="E117" s="37">
        <f>((Database!L128+Database!M128-Database!R128-Database!S128-'12 months Losses'!C117)-(Database!L128+Database!M128-Database!R128-Database!S128-'12 months Losses'!C117)*'Technical Paramenter'!$C$7)*'Technical Paramenter'!$C$6</f>
        <v>544987840.09433377</v>
      </c>
      <c r="F117" s="38">
        <f t="shared" si="17"/>
        <v>666778275.44213343</v>
      </c>
      <c r="G117" s="39">
        <f>(Database!L128-Database!O128-Database!Q128-Database!R128-Database!S128+Database!M128-C117-F117)*'Technical Paramenter'!$C$8</f>
        <v>155786288.20382416</v>
      </c>
      <c r="H117" s="39">
        <f t="shared" si="25"/>
        <v>1312811098.9489975</v>
      </c>
      <c r="I117" s="51">
        <f>+H117/(Database!L128+Database!M128)*100</f>
        <v>8.0307187486433467</v>
      </c>
      <c r="J117" s="36">
        <f t="shared" si="26"/>
        <v>-25689088.854285836</v>
      </c>
      <c r="K117" s="39">
        <f t="shared" si="18"/>
        <v>-38444192.353966951</v>
      </c>
      <c r="L117" s="39">
        <f t="shared" si="19"/>
        <v>-21600352.9727422</v>
      </c>
      <c r="M117" s="39">
        <f t="shared" si="20"/>
        <v>-85733634.180994987</v>
      </c>
      <c r="N117" s="52">
        <f>+M117/(Database!L128+Database!M128)*100</f>
        <v>-0.52444917929003176</v>
      </c>
      <c r="O117" s="56">
        <f t="shared" si="27"/>
        <v>1227077464.7680025</v>
      </c>
      <c r="P117" s="54">
        <f>+O117/Database!L128*100</f>
        <v>7.5082483032659599</v>
      </c>
      <c r="Q117" s="21">
        <f>Database!L128+Database!M128-Database!N128-Database!O128-Database!P128-Database!Q128-Database!R128-Database!S128-'12 months Losses'!H117</f>
        <v>-81425426.865995407</v>
      </c>
      <c r="R117" s="3">
        <f>($C117+(Q117*'Technical Paramenter'!$D$5))</f>
        <v>464638238.55368447</v>
      </c>
      <c r="S117" s="23">
        <f>(Database!$L128+Database!M128-Database!$S128-Database!$R128-R117)*'Technical Paramenter'!$D$7</f>
        <v>122046518.31529318</v>
      </c>
      <c r="T117" s="23">
        <f>+Q117*'Technical Paramenter'!$D$6+'12 months Losses'!E117</f>
        <v>506408472.84522516</v>
      </c>
      <c r="U117" s="3">
        <f t="shared" si="21"/>
        <v>628454991.16051829</v>
      </c>
      <c r="V117" s="3">
        <f>+Q117*'Technical Paramenter'!$D$8+'12 months Losses'!G117</f>
        <v>138548525.33629292</v>
      </c>
      <c r="W117" s="14">
        <f>Database!L128+Database!M128-Database!R128-Database!O128-Database!Q128-Database!S128-'12 months Losses'!R117-'12 months Losses'!U117-'12 months Losses'!V117-Database!N128-Database!P128</f>
        <v>-256082.96749401093</v>
      </c>
      <c r="X117" s="3">
        <f>(R117+(W117*'Technical Paramenter'!$D$5))</f>
        <v>464557700.46040761</v>
      </c>
      <c r="Y117" s="23">
        <f>(Database!$L128+Database!M128-Database!$S128-Database!$R128-X117)*'Technical Paramenter'!$D$7</f>
        <v>122047323.69622596</v>
      </c>
      <c r="Z117" s="23">
        <f>+W117*'Technical Paramenter'!$D$6+'12 months Losses'!T117</f>
        <v>506287140.73522651</v>
      </c>
      <c r="AA117" s="3">
        <f t="shared" si="22"/>
        <v>628334464.43145251</v>
      </c>
      <c r="AB117" s="3">
        <f>+W117*'Technical Paramenter'!$D$8+'12 months Losses'!V117</f>
        <v>138494312.57207444</v>
      </c>
      <c r="AC117" s="14">
        <f>Database!L128+Database!M128-Database!S128-X117-Database!R128-AA117-Database!Q128-Database!O128-AB117-Database!N128-Database!P128</f>
        <v>-805.38093185424805</v>
      </c>
      <c r="AD117" s="3">
        <f>(X117+(AC117*'Technical Paramenter'!$D$5))</f>
        <v>464557447.16810453</v>
      </c>
      <c r="AE117" s="23">
        <f>(Database!$L128+Database!M128-Database!$S128-Database!$R128-AD117)*'Technical Paramenter'!$D$7</f>
        <v>122047326.22914898</v>
      </c>
      <c r="AF117" s="23">
        <f>+AC117*'Technical Paramenter'!$D$6+'12 months Losses'!Z117</f>
        <v>506286759.14574099</v>
      </c>
      <c r="AG117" s="3">
        <f t="shared" si="23"/>
        <v>628334085.37488997</v>
      </c>
      <c r="AH117" s="3">
        <f>+AC117*'Technical Paramenter'!$D$8+'12 months Losses'!AB117</f>
        <v>138494142.07293117</v>
      </c>
      <c r="AI117" s="14">
        <f>Database!$L128+Database!M128-Database!$S128-'12 months Losses'!AD117-Database!$R128-Database!$O128-Database!$Q128-'12 months Losses'!AG117-'12 months Losses'!AH117-Database!$N128-Database!$P128</f>
        <v>-2.532923698425293</v>
      </c>
      <c r="AJ117" s="27">
        <f>(AD117+(AI117*'Technical Paramenter'!$E$5))</f>
        <v>464557446.44875419</v>
      </c>
      <c r="AK117" s="27">
        <f>+AI117*'Technical Paramenter'!$D$6+'12 months Losses'!AE117</f>
        <v>122047325.02904974</v>
      </c>
      <c r="AL117" s="27">
        <f>+AI117*'Technical Paramenter'!$E$6+'12 months Losses'!AF117</f>
        <v>506286758.05911672</v>
      </c>
      <c r="AM117" s="27">
        <f t="shared" si="24"/>
        <v>628334083.08816648</v>
      </c>
      <c r="AN117" s="29">
        <f>Database!$L128-Database!$S128-'12 months Losses'!AJ117-Database!$R128-Database!$O128-Database!$Q128-'12 months Losses'!AM117-((Database!N128+Database!P128))</f>
        <v>134185935.23108196</v>
      </c>
      <c r="AO117" s="29">
        <f>Database!$L128-Database!$S128-'12 months Losses'!AJ117-Database!$R128-Database!$O128-Database!$Q128-'12 months Losses'!AM117-'12 months Losses'!AN117-Database!$N128-Database!$P128</f>
        <v>0</v>
      </c>
    </row>
    <row r="118" spans="2:41" x14ac:dyDescent="0.25">
      <c r="B118" s="17">
        <v>43435</v>
      </c>
      <c r="C118" s="36">
        <f>(Database!L129-Database!S129)*'Technical Paramenter'!$C$5</f>
        <v>503496815.83185005</v>
      </c>
      <c r="D118" s="37">
        <f>(Database!L129+Database!M129-Database!R129-Database!S129-'12 months Losses'!C118)*'Technical Paramenter'!$C$7</f>
        <v>124874251.40423153</v>
      </c>
      <c r="E118" s="37">
        <f>((Database!L129+Database!M129-Database!R129-Database!S129-'12 months Losses'!C118)-(Database!L129+Database!M129-Database!R129-Database!S129-'12 months Losses'!C118)*'Technical Paramenter'!$C$7)*'Technical Paramenter'!$C$6</f>
        <v>558787300.18365514</v>
      </c>
      <c r="F118" s="38">
        <f t="shared" ref="F118:F166" si="28">SUM(D118:E118)</f>
        <v>683661551.58788669</v>
      </c>
      <c r="G118" s="39">
        <f>(Database!L129-Database!O129-Database!Q129-Database!R129-Database!S129+Database!M129-C118-F118)*'Technical Paramenter'!$C$8</f>
        <v>157403953.60287237</v>
      </c>
      <c r="H118" s="39">
        <f t="shared" si="25"/>
        <v>1344562321.0226092</v>
      </c>
      <c r="I118" s="51">
        <f>+H118/(Database!L129+Database!M129)*100</f>
        <v>8.0084973882280099</v>
      </c>
      <c r="J118" s="36">
        <f t="shared" si="26"/>
        <v>-127268719.31120586</v>
      </c>
      <c r="K118" s="39">
        <f t="shared" ref="K118:K166" si="29">+AM118-F118</f>
        <v>-190459971.29737455</v>
      </c>
      <c r="L118" s="39">
        <f t="shared" ref="L118:L166" si="30">+AN118-G118</f>
        <v>-90092823.019025326</v>
      </c>
      <c r="M118" s="39">
        <f t="shared" ref="M118:M166" si="31">SUM(J118:L118)</f>
        <v>-407821513.62760574</v>
      </c>
      <c r="N118" s="52">
        <f>+M118/(Database!L129+Database!M129)*100</f>
        <v>-2.4290711376367322</v>
      </c>
      <c r="O118" s="56">
        <f t="shared" si="27"/>
        <v>936740807.39500356</v>
      </c>
      <c r="P118" s="54">
        <f>+O118/Database!L129*100</f>
        <v>5.5808968942817287</v>
      </c>
      <c r="Q118" s="21">
        <f>Database!L129+Database!M129-Database!N129-Database!O129-Database!P129-Database!Q129-Database!R129-Database!S129-'12 months Losses'!H118</f>
        <v>-403397327.76760626</v>
      </c>
      <c r="R118" s="3">
        <f>($C118+(Q118*'Technical Paramenter'!$D$5))</f>
        <v>376628356.2489379</v>
      </c>
      <c r="S118" s="23">
        <f>(Database!$L129+Database!M129-Database!$S129-Database!$R129-R118)*'Technical Paramenter'!$D$7</f>
        <v>126142936.00006066</v>
      </c>
      <c r="T118" s="23">
        <f>+Q118*'Technical Paramenter'!$D$6+'12 months Losses'!E118</f>
        <v>367657646.28736329</v>
      </c>
      <c r="U118" s="3">
        <f t="shared" ref="U118:U166" si="32">+S118+T118</f>
        <v>493800582.28742397</v>
      </c>
      <c r="V118" s="3">
        <f>+Q118*'Technical Paramenter'!$D$8+'12 months Losses'!G118</f>
        <v>72004739.314470127</v>
      </c>
      <c r="W118" s="14">
        <f>Database!L129+Database!M129-Database!R129-Database!O129-Database!Q129-Database!S129-'12 months Losses'!R118-'12 months Losses'!U118-'12 months Losses'!V118-Database!N129-Database!P129</f>
        <v>-1268684.59582901</v>
      </c>
      <c r="X118" s="3">
        <f>(R118+(W118*'Technical Paramenter'!$D$5))</f>
        <v>376229354.94354969</v>
      </c>
      <c r="Y118" s="23">
        <f>(Database!$L129+Database!M129-Database!$S129-Database!$R129-X118)*'Technical Paramenter'!$D$7</f>
        <v>126146926.01311453</v>
      </c>
      <c r="Z118" s="23">
        <f>+W118*'Technical Paramenter'!$D$6+'12 months Losses'!T118</f>
        <v>367056543.52585953</v>
      </c>
      <c r="AA118" s="3">
        <f t="shared" ref="AA118:AA166" si="33">+Y118+Z118</f>
        <v>493203469.53897405</v>
      </c>
      <c r="AB118" s="3">
        <f>+W118*'Technical Paramenter'!$D$8+'12 months Losses'!V118</f>
        <v>71736158.78553313</v>
      </c>
      <c r="AC118" s="14">
        <f>Database!L129+Database!M129-Database!S129-X118-Database!R129-AA118-Database!Q129-Database!O129-AB118-Database!N129-Database!P129</f>
        <v>-3990.0130548477173</v>
      </c>
      <c r="AD118" s="3">
        <f>(X118+(AC118*'Technical Paramenter'!$D$5))</f>
        <v>376228100.08444393</v>
      </c>
      <c r="AE118" s="23">
        <f>(Database!$L129+Database!M129-Database!$S129-Database!$R129-AD118)*'Technical Paramenter'!$D$7</f>
        <v>126146938.56170559</v>
      </c>
      <c r="AF118" s="23">
        <f>+AC118*'Technical Paramenter'!$D$6+'12 months Losses'!Z118</f>
        <v>367054653.05767417</v>
      </c>
      <c r="AG118" s="3">
        <f t="shared" ref="AG118:AG166" si="34">+AE118+AF118</f>
        <v>493201591.61937976</v>
      </c>
      <c r="AH118" s="3">
        <f>+AC118*'Technical Paramenter'!$D$8+'12 months Losses'!AB118</f>
        <v>71735314.099769413</v>
      </c>
      <c r="AI118" s="14">
        <f>Database!$L129+Database!M129-Database!$S129-'12 months Losses'!AD118-Database!$R129-Database!$O129-Database!$Q129-'12 months Losses'!AG118-'12 months Losses'!AH118-Database!$N129-Database!$P129</f>
        <v>-12.548590660095215</v>
      </c>
      <c r="AJ118" s="27">
        <f>(AD118+(AI118*'Technical Paramenter'!$E$5))</f>
        <v>376228096.52064419</v>
      </c>
      <c r="AK118" s="27">
        <f>+AI118*'Technical Paramenter'!$D$6+'12 months Losses'!AE118</f>
        <v>126146932.61618334</v>
      </c>
      <c r="AL118" s="27">
        <f>+AI118*'Technical Paramenter'!$E$6+'12 months Losses'!AF118</f>
        <v>367054647.6743288</v>
      </c>
      <c r="AM118" s="27">
        <f t="shared" ref="AM118:AM166" si="35">+AK118+AL118</f>
        <v>493201580.29051214</v>
      </c>
      <c r="AN118" s="29">
        <f>Database!$L129-Database!$S129-'12 months Losses'!AJ118-Database!$R129-Database!$O129-Database!$Q129-'12 months Losses'!AM118-((Database!N129+Database!P129))</f>
        <v>67311130.583847046</v>
      </c>
      <c r="AO118" s="29">
        <f>Database!$L129-Database!$S129-'12 months Losses'!AJ118-Database!$R129-Database!$O129-Database!$Q129-'12 months Losses'!AM118-'12 months Losses'!AN118-Database!$N129-Database!$P129</f>
        <v>0</v>
      </c>
    </row>
    <row r="119" spans="2:41" x14ac:dyDescent="0.25">
      <c r="B119" s="17">
        <v>43466</v>
      </c>
      <c r="C119" s="36">
        <f>(Database!L130-Database!S130)*'Technical Paramenter'!$C$5</f>
        <v>511565720.68799996</v>
      </c>
      <c r="D119" s="37">
        <f>(Database!L130+Database!M130-Database!R130-Database!S130-'12 months Losses'!C119)*'Technical Paramenter'!$C$7</f>
        <v>127165893.43382001</v>
      </c>
      <c r="E119" s="37">
        <f>((Database!L130+Database!M130-Database!R130-Database!S130-'12 months Losses'!C119)-(Database!L130+Database!M130-Database!R130-Database!S130-'12 months Losses'!C119)*'Technical Paramenter'!$C$7)*'Technical Paramenter'!$C$6</f>
        <v>569041939.93765771</v>
      </c>
      <c r="F119" s="38">
        <f t="shared" si="28"/>
        <v>696207833.37147772</v>
      </c>
      <c r="G119" s="39">
        <f>(Database!L130-Database!O130-Database!Q130-Database!R130-Database!S130+Database!M130-C119-F119)*'Technical Paramenter'!$C$8</f>
        <v>160454311.65121254</v>
      </c>
      <c r="H119" s="39">
        <f t="shared" si="25"/>
        <v>1368227865.7106903</v>
      </c>
      <c r="I119" s="51">
        <f>+H119/(Database!L130+Database!M130)*100</f>
        <v>8.0208984236477097</v>
      </c>
      <c r="J119" s="36">
        <f t="shared" si="26"/>
        <v>-105013975.53800982</v>
      </c>
      <c r="K119" s="39">
        <f t="shared" si="29"/>
        <v>-157155339.30914259</v>
      </c>
      <c r="L119" s="39">
        <f t="shared" si="30"/>
        <v>-75216883.263537258</v>
      </c>
      <c r="M119" s="39">
        <f t="shared" si="31"/>
        <v>-337386198.11068964</v>
      </c>
      <c r="N119" s="52">
        <f>+M119/(Database!L130+Database!M130)*100</f>
        <v>-1.9778433785814546</v>
      </c>
      <c r="O119" s="56">
        <f t="shared" si="27"/>
        <v>1030841667.6000006</v>
      </c>
      <c r="P119" s="54">
        <f>+O119/Database!L130*100</f>
        <v>6.0446597779641618</v>
      </c>
      <c r="Q119" s="21">
        <f>Database!L130+Database!M130-Database!N130-Database!O130-Database!P130-Database!Q130-Database!R130-Database!S130-'12 months Losses'!H119</f>
        <v>-332857573.64069057</v>
      </c>
      <c r="R119" s="3">
        <f>($C119+(Q119*'Technical Paramenter'!$D$5))</f>
        <v>406882013.7780028</v>
      </c>
      <c r="S119" s="23">
        <f>(Database!$L130+Database!M130-Database!$S130-Database!$R130-R119)*'Technical Paramenter'!$D$7</f>
        <v>128212730.50291996</v>
      </c>
      <c r="T119" s="23">
        <f>+Q119*'Technical Paramenter'!$D$6+'12 months Losses'!E119</f>
        <v>411334021.54669851</v>
      </c>
      <c r="U119" s="3">
        <f t="shared" si="32"/>
        <v>539546752.04961848</v>
      </c>
      <c r="V119" s="3">
        <f>+Q119*'Technical Paramenter'!$D$8+'12 months Losses'!G119</f>
        <v>89988363.311478347</v>
      </c>
      <c r="W119" s="14">
        <f>Database!L130+Database!M130-Database!R130-Database!O130-Database!Q130-Database!S130-'12 months Losses'!R119-'12 months Losses'!U119-'12 months Losses'!V119-Database!N130-Database!P130</f>
        <v>-1046837.0691013336</v>
      </c>
      <c r="X119" s="3">
        <f>(R119+(W119*'Technical Paramenter'!$D$5))</f>
        <v>406552783.51977044</v>
      </c>
      <c r="Y119" s="23">
        <f>(Database!$L130+Database!M130-Database!$S130-Database!$R130-X119)*'Technical Paramenter'!$D$7</f>
        <v>128216022.8055023</v>
      </c>
      <c r="Z119" s="23">
        <f>+W119*'Technical Paramenter'!$D$6+'12 months Losses'!T119</f>
        <v>410838030.14335829</v>
      </c>
      <c r="AA119" s="3">
        <f t="shared" si="33"/>
        <v>539054052.94886065</v>
      </c>
      <c r="AB119" s="3">
        <f>+W119*'Technical Paramenter'!$D$8+'12 months Losses'!V119</f>
        <v>89766747.903949589</v>
      </c>
      <c r="AC119" s="14">
        <f>Database!L130+Database!M130-Database!S130-X119-Database!R130-AA119-Database!Q130-Database!O130-AB119-Database!N130-Database!P130</f>
        <v>-3292.3025798797607</v>
      </c>
      <c r="AD119" s="3">
        <f>(X119+(AC119*'Technical Paramenter'!$D$5))</f>
        <v>406551748.09060907</v>
      </c>
      <c r="AE119" s="23">
        <f>(Database!$L130+Database!M130-Database!$S130-Database!$R130-AD119)*'Technical Paramenter'!$D$7</f>
        <v>128216033.15979391</v>
      </c>
      <c r="AF119" s="23">
        <f>+AC119*'Technical Paramenter'!$D$6+'12 months Losses'!Z119</f>
        <v>410836470.25039595</v>
      </c>
      <c r="AG119" s="3">
        <f t="shared" si="34"/>
        <v>539052503.41018987</v>
      </c>
      <c r="AH119" s="3">
        <f>+AC119*'Technical Paramenter'!$D$8+'12 months Losses'!AB119</f>
        <v>89766050.92349343</v>
      </c>
      <c r="AI119" s="14">
        <f>Database!$L130+Database!M130-Database!$S130-'12 months Losses'!AD119-Database!$R130-Database!$O130-Database!$Q130-'12 months Losses'!AG119-'12 months Losses'!AH119-Database!$N130-Database!$P130</f>
        <v>-10.354291915893555</v>
      </c>
      <c r="AJ119" s="27">
        <f>(AD119+(AI119*'Technical Paramenter'!$E$5))</f>
        <v>406551745.14999014</v>
      </c>
      <c r="AK119" s="27">
        <f>+AI119*'Technical Paramenter'!$D$6+'12 months Losses'!AE119</f>
        <v>128216028.2539304</v>
      </c>
      <c r="AL119" s="27">
        <f>+AI119*'Technical Paramenter'!$E$6+'12 months Losses'!AF119</f>
        <v>410836465.80840474</v>
      </c>
      <c r="AM119" s="27">
        <f t="shared" si="35"/>
        <v>539052494.06233513</v>
      </c>
      <c r="AN119" s="29">
        <f>Database!$L130-Database!$S130-'12 months Losses'!AJ119-Database!$R130-Database!$O130-Database!$Q130-'12 months Losses'!AM119-((Database!N130+Database!P130))</f>
        <v>85237428.387675285</v>
      </c>
      <c r="AO119" s="29">
        <f>Database!$L130-Database!$S130-'12 months Losses'!AJ119-Database!$R130-Database!$O130-Database!$Q130-'12 months Losses'!AM119-'12 months Losses'!AN119-Database!$N130-Database!$P130</f>
        <v>0</v>
      </c>
    </row>
    <row r="120" spans="2:41" x14ac:dyDescent="0.25">
      <c r="B120" s="17">
        <v>43497</v>
      </c>
      <c r="C120" s="36">
        <f>(Database!L131-Database!S131)*'Technical Paramenter'!$C$5</f>
        <v>519533791.47026992</v>
      </c>
      <c r="D120" s="37">
        <f>(Database!L131+Database!M131-Database!R131-Database!S131-'12 months Losses'!C120)*'Technical Paramenter'!$C$7</f>
        <v>130330841.01148729</v>
      </c>
      <c r="E120" s="37">
        <f>((Database!L131+Database!M131-Database!R131-Database!S131-'12 months Losses'!C120)-(Database!L131+Database!M131-Database!R131-Database!S131-'12 months Losses'!C120)*'Technical Paramenter'!$C$7)*'Technical Paramenter'!$C$6</f>
        <v>583204447.35820329</v>
      </c>
      <c r="F120" s="38">
        <f t="shared" si="28"/>
        <v>713535288.36969054</v>
      </c>
      <c r="G120" s="39">
        <f>(Database!L131-Database!O131-Database!Q131-Database!R131-Database!S131+Database!M131-C120-F120)*'Technical Paramenter'!$C$8</f>
        <v>170030395.13433656</v>
      </c>
      <c r="H120" s="39">
        <f t="shared" si="25"/>
        <v>1403099474.974297</v>
      </c>
      <c r="I120" s="51">
        <f>+H120/(Database!L131+Database!M131)*100</f>
        <v>8.0991893027579227</v>
      </c>
      <c r="J120" s="36">
        <f t="shared" si="26"/>
        <v>15654381.637553513</v>
      </c>
      <c r="K120" s="39">
        <f t="shared" si="29"/>
        <v>23427069.066956162</v>
      </c>
      <c r="L120" s="39">
        <f t="shared" si="30"/>
        <v>5970396.3301915228</v>
      </c>
      <c r="M120" s="39">
        <f t="shared" si="31"/>
        <v>45051847.034701198</v>
      </c>
      <c r="N120" s="52">
        <f>+M120/(Database!L131+Database!M131)*100</f>
        <v>0.26005528765494146</v>
      </c>
      <c r="O120" s="56">
        <f t="shared" si="27"/>
        <v>1448151322.0089982</v>
      </c>
      <c r="P120" s="54">
        <f>+O120/Database!L131*100</f>
        <v>8.361448897355265</v>
      </c>
      <c r="Q120" s="21">
        <f>Database!L131+Database!M131-Database!N131-Database!O131-Database!P131-Database!Q131-Database!R131-Database!S131-'12 months Losses'!H120</f>
        <v>49618914.644702435</v>
      </c>
      <c r="R120" s="3">
        <f>($C120+(Q120*'Technical Paramenter'!$D$5))</f>
        <v>535138940.12602884</v>
      </c>
      <c r="S120" s="23">
        <f>(Database!$L131+Database!M131-Database!$S131-Database!$R131-R120)*'Technical Paramenter'!$D$7</f>
        <v>130174789.52492972</v>
      </c>
      <c r="T120" s="23">
        <f>+Q120*'Technical Paramenter'!$D$6+'12 months Losses'!E120</f>
        <v>606713889.11686325</v>
      </c>
      <c r="U120" s="3">
        <f t="shared" si="32"/>
        <v>736888678.64179301</v>
      </c>
      <c r="V120" s="3">
        <f>+Q120*'Technical Paramenter'!$D$8+'12 months Losses'!G120</f>
        <v>180534719.36462006</v>
      </c>
      <c r="W120" s="14">
        <f>Database!L131+Database!M131-Database!R131-Database!O131-Database!Q131-Database!S131-'12 months Losses'!R120-'12 months Losses'!U120-'12 months Losses'!V120-Database!N131-Database!P131</f>
        <v>156051.48655796051</v>
      </c>
      <c r="X120" s="3">
        <f>(R120+(W120*'Technical Paramenter'!$D$5))</f>
        <v>535188018.3185513</v>
      </c>
      <c r="Y120" s="23">
        <f>(Database!$L131+Database!M131-Database!$S131-Database!$R131-X120)*'Technical Paramenter'!$D$7</f>
        <v>130174298.74300447</v>
      </c>
      <c r="Z120" s="23">
        <f>+W120*'Technical Paramenter'!$D$6+'12 months Losses'!T120</f>
        <v>606787826.31119442</v>
      </c>
      <c r="AA120" s="3">
        <f t="shared" si="33"/>
        <v>736962125.05419886</v>
      </c>
      <c r="AB120" s="3">
        <f>+W120*'Technical Paramenter'!$D$8+'12 months Losses'!V120</f>
        <v>180567755.46432438</v>
      </c>
      <c r="AC120" s="14">
        <f>Database!L131+Database!M131-Database!S131-X120-Database!R131-AA120-Database!Q131-Database!O131-AB120-Database!N131-Database!P131</f>
        <v>490.7819242477417</v>
      </c>
      <c r="AD120" s="3">
        <f>(X120+(AC120*'Technical Paramenter'!$D$5))</f>
        <v>535188172.6694665</v>
      </c>
      <c r="AE120" s="23">
        <f>(Database!$L131+Database!M131-Database!$S131-Database!$R131-AD120)*'Technical Paramenter'!$D$7</f>
        <v>130174297.19949533</v>
      </c>
      <c r="AF120" s="23">
        <f>+AC120*'Technical Paramenter'!$D$6+'12 months Losses'!Z120</f>
        <v>606788058.84367013</v>
      </c>
      <c r="AG120" s="3">
        <f t="shared" si="34"/>
        <v>736962356.04316545</v>
      </c>
      <c r="AH120" s="3">
        <f>+AC120*'Technical Paramenter'!$D$8+'12 months Losses'!AB120</f>
        <v>180567859.36285776</v>
      </c>
      <c r="AI120" s="14">
        <f>Database!$L131+Database!M131-Database!$S131-'12 months Losses'!AD120-Database!$R131-Database!$O131-Database!$Q131-'12 months Losses'!AG120-'12 months Losses'!AH120-Database!$N131-Database!$P131</f>
        <v>1.5435104370117188</v>
      </c>
      <c r="AJ120" s="27">
        <f>(AD120+(AI120*'Technical Paramenter'!$E$5))</f>
        <v>535188173.10782343</v>
      </c>
      <c r="AK120" s="27">
        <f>+AI120*'Technical Paramenter'!$D$6+'12 months Losses'!AE120</f>
        <v>130174297.93081057</v>
      </c>
      <c r="AL120" s="27">
        <f>+AI120*'Technical Paramenter'!$E$6+'12 months Losses'!AF120</f>
        <v>606788059.50583613</v>
      </c>
      <c r="AM120" s="27">
        <f t="shared" si="35"/>
        <v>736962357.4366467</v>
      </c>
      <c r="AN120" s="29">
        <f>Database!$L131-Database!$S131-'12 months Losses'!AJ120-Database!$R131-Database!$O131-Database!$Q131-'12 months Losses'!AM120-((Database!N131+Database!P131))</f>
        <v>176000791.46452808</v>
      </c>
      <c r="AO120" s="29">
        <f>Database!$L131-Database!$S131-'12 months Losses'!AJ120-Database!$R131-Database!$O131-Database!$Q131-'12 months Losses'!AM120-'12 months Losses'!AN120-Database!$N131-Database!$P131</f>
        <v>0</v>
      </c>
    </row>
    <row r="121" spans="2:41" x14ac:dyDescent="0.25">
      <c r="B121" s="17">
        <v>43525</v>
      </c>
      <c r="C121" s="36">
        <f>(Database!L132-Database!S132)*'Technical Paramenter'!$C$5</f>
        <v>524060321.13951004</v>
      </c>
      <c r="D121" s="37">
        <f>(Database!L132+Database!M132-Database!R132-Database!S132-'12 months Losses'!C121)*'Technical Paramenter'!$C$7</f>
        <v>130913353.96647494</v>
      </c>
      <c r="E121" s="37">
        <f>((Database!L132+Database!M132-Database!R132-Database!S132-'12 months Losses'!C121)-(Database!L132+Database!M132-Database!R132-Database!S132-'12 months Losses'!C121)*'Technical Paramenter'!$C$7)*'Technical Paramenter'!$C$6</f>
        <v>585811076.32918203</v>
      </c>
      <c r="F121" s="38">
        <f t="shared" si="28"/>
        <v>716724430.29565692</v>
      </c>
      <c r="G121" s="39">
        <f>(Database!L132-Database!O132-Database!Q132-Database!R132-Database!S132+Database!M132-C121-F121)*'Technical Paramenter'!$C$8</f>
        <v>169838182.55090705</v>
      </c>
      <c r="H121" s="39">
        <f t="shared" si="25"/>
        <v>1410622933.986074</v>
      </c>
      <c r="I121" s="51">
        <f>+H121/(Database!L132+Database!M132)*100</f>
        <v>8.0723018422263841</v>
      </c>
      <c r="J121" s="36">
        <f t="shared" si="26"/>
        <v>2139465.0102267265</v>
      </c>
      <c r="K121" s="39">
        <f t="shared" si="29"/>
        <v>3201748.604408741</v>
      </c>
      <c r="L121" s="39">
        <f t="shared" si="30"/>
        <v>-3122130.2837075293</v>
      </c>
      <c r="M121" s="39">
        <f t="shared" si="31"/>
        <v>2219083.3309279382</v>
      </c>
      <c r="N121" s="52">
        <f>+M121/(Database!L132+Database!M132)*100</f>
        <v>1.2698723399941759E-2</v>
      </c>
      <c r="O121" s="56">
        <f t="shared" si="27"/>
        <v>1412842017.3170018</v>
      </c>
      <c r="P121" s="54">
        <f>+O121/Database!L132*100</f>
        <v>8.0871119199638475</v>
      </c>
      <c r="Q121" s="21">
        <f>Database!L132+Database!M132-Database!N132-Database!O132-Database!P132-Database!Q132-Database!R132-Database!S132-'12 months Losses'!H121</f>
        <v>6781355.8009285927</v>
      </c>
      <c r="R121" s="3">
        <f>($C121+(Q121*'Technical Paramenter'!$D$5))</f>
        <v>526193057.5389021</v>
      </c>
      <c r="S121" s="23">
        <f>(Database!$L132+Database!M132-Database!$S132-Database!$R132-R121)*'Technical Paramenter'!$D$7</f>
        <v>130892026.60248101</v>
      </c>
      <c r="T121" s="23">
        <f>+Q121*'Technical Paramenter'!$D$6+'12 months Losses'!E121</f>
        <v>589024082.70766199</v>
      </c>
      <c r="U121" s="3">
        <f t="shared" si="32"/>
        <v>719916109.31014299</v>
      </c>
      <c r="V121" s="3">
        <f>+Q121*'Technical Paramenter'!$D$8+'12 months Losses'!G121</f>
        <v>171273795.57396364</v>
      </c>
      <c r="W121" s="14">
        <f>Database!L132+Database!M132-Database!R132-Database!O132-Database!Q132-Database!S132-'12 months Losses'!R121-'12 months Losses'!U121-'12 months Losses'!V121-Database!N132-Database!P132</f>
        <v>21327.363994598389</v>
      </c>
      <c r="X121" s="3">
        <f>(R121+(W121*'Technical Paramenter'!$D$5))</f>
        <v>526199764.99487841</v>
      </c>
      <c r="Y121" s="23">
        <f>(Database!$L132+Database!M132-Database!$S132-Database!$R132-X121)*'Technical Paramenter'!$D$7</f>
        <v>130891959.52792124</v>
      </c>
      <c r="Z121" s="23">
        <f>+W121*'Technical Paramenter'!$D$6+'12 months Losses'!T121</f>
        <v>589034187.61272264</v>
      </c>
      <c r="AA121" s="3">
        <f t="shared" si="33"/>
        <v>719926147.14064384</v>
      </c>
      <c r="AB121" s="3">
        <f>+W121*'Technical Paramenter'!$D$8+'12 months Losses'!V121</f>
        <v>171278310.57692128</v>
      </c>
      <c r="AC121" s="14">
        <f>Database!L132+Database!M132-Database!S132-X121-Database!R132-AA121-Database!Q132-Database!O132-AB121-Database!N132-Database!P132</f>
        <v>67.074558258056641</v>
      </c>
      <c r="AD121" s="3">
        <f>(X121+(AC121*'Technical Paramenter'!$D$5))</f>
        <v>526199786.089827</v>
      </c>
      <c r="AE121" s="23">
        <f>(Database!$L132+Database!M132-Database!$S132-Database!$R132-AD121)*'Technical Paramenter'!$D$7</f>
        <v>130891959.31697176</v>
      </c>
      <c r="AF121" s="23">
        <f>+AC121*'Technical Paramenter'!$D$6+'12 months Losses'!Z121</f>
        <v>589034219.39264834</v>
      </c>
      <c r="AG121" s="3">
        <f t="shared" si="34"/>
        <v>719926178.70962012</v>
      </c>
      <c r="AH121" s="3">
        <f>+AC121*'Technical Paramenter'!$D$8+'12 months Losses'!AB121</f>
        <v>171278324.77660528</v>
      </c>
      <c r="AI121" s="14">
        <f>Database!$L132+Database!M132-Database!$S132-'12 months Losses'!AD121-Database!$R132-Database!$O132-Database!$Q132-'12 months Losses'!AG121-'12 months Losses'!AH121-Database!$N132-Database!$P132</f>
        <v>0.21094989776611328</v>
      </c>
      <c r="AJ121" s="27">
        <f>(AD121+(AI121*'Technical Paramenter'!$E$5))</f>
        <v>526199786.14973676</v>
      </c>
      <c r="AK121" s="27">
        <f>+AI121*'Technical Paramenter'!$D$6+'12 months Losses'!AE121</f>
        <v>130891959.41691983</v>
      </c>
      <c r="AL121" s="27">
        <f>+AI121*'Technical Paramenter'!$E$6+'12 months Losses'!AF121</f>
        <v>589034219.48314583</v>
      </c>
      <c r="AM121" s="27">
        <f t="shared" si="35"/>
        <v>719926178.90006566</v>
      </c>
      <c r="AN121" s="29">
        <f>Database!$L132-Database!$S132-'12 months Losses'!AJ121-Database!$R132-Database!$O132-Database!$Q132-'12 months Losses'!AM121-((Database!N132+Database!P132))</f>
        <v>166716052.26719952</v>
      </c>
      <c r="AO121" s="29">
        <f>Database!$L132-Database!$S132-'12 months Losses'!AJ121-Database!$R132-Database!$O132-Database!$Q132-'12 months Losses'!AM121-'12 months Losses'!AN121-Database!$N132-Database!$P132</f>
        <v>0</v>
      </c>
    </row>
    <row r="122" spans="2:41" x14ac:dyDescent="0.25">
      <c r="B122" s="17">
        <v>43556</v>
      </c>
      <c r="C122" s="36">
        <f>(Database!L133-Database!S133)*'Technical Paramenter'!$C$5</f>
        <v>527279240.21984994</v>
      </c>
      <c r="D122" s="37">
        <f>(Database!L133+Database!M133-Database!R133-Database!S133-'12 months Losses'!C122)*'Technical Paramenter'!$C$7</f>
        <v>133525105.78985147</v>
      </c>
      <c r="E122" s="37">
        <f>((Database!L133+Database!M133-Database!R133-Database!S133-'12 months Losses'!C122)-(Database!L133+Database!M133-Database!R133-Database!S133-'12 months Losses'!C122)*'Technical Paramenter'!$C$7)*'Technical Paramenter'!$C$6</f>
        <v>597498143.38842726</v>
      </c>
      <c r="F122" s="38">
        <f t="shared" si="28"/>
        <v>731023249.17827868</v>
      </c>
      <c r="G122" s="39">
        <f>(Database!L133-Database!O133-Database!Q133-Database!R133-Database!S133+Database!M133-C122-F122)*'Technical Paramenter'!$C$8</f>
        <v>174877034.56389877</v>
      </c>
      <c r="H122" s="39">
        <f t="shared" si="25"/>
        <v>1433179523.9620273</v>
      </c>
      <c r="I122" s="51">
        <f>+H122/(Database!L133+Database!M133)*100</f>
        <v>8.1531661454327864</v>
      </c>
      <c r="J122" s="36">
        <f t="shared" si="26"/>
        <v>74407113.014529467</v>
      </c>
      <c r="K122" s="39">
        <f t="shared" si="29"/>
        <v>111351608.5159502</v>
      </c>
      <c r="L122" s="39">
        <f t="shared" si="30"/>
        <v>45406288.502492219</v>
      </c>
      <c r="M122" s="39">
        <f t="shared" si="31"/>
        <v>231165010.03297189</v>
      </c>
      <c r="N122" s="52">
        <f>+M122/(Database!L133+Database!M133)*100</f>
        <v>1.3150667465574208</v>
      </c>
      <c r="O122" s="56">
        <f t="shared" si="27"/>
        <v>1664344533.9949992</v>
      </c>
      <c r="P122" s="54">
        <f>+O122/Database!L133*100</f>
        <v>9.4707541136499298</v>
      </c>
      <c r="Q122" s="21">
        <f>Database!L133+Database!M133-Database!N133-Database!O133-Database!P133-Database!Q133-Database!R133-Database!S133-'12 months Losses'!H122</f>
        <v>235844524.24297071</v>
      </c>
      <c r="R122" s="3">
        <f>($C122+(Q122*'Technical Paramenter'!$D$5))</f>
        <v>601452343.09426427</v>
      </c>
      <c r="S122" s="23">
        <f>(Database!$L133+Database!M133-Database!$S133-Database!$R133-R122)*'Technical Paramenter'!$D$7</f>
        <v>132783374.76110734</v>
      </c>
      <c r="T122" s="23">
        <f>+Q122*'Technical Paramenter'!$D$6+'12 months Losses'!E122</f>
        <v>709241278.97474682</v>
      </c>
      <c r="U122" s="3">
        <f t="shared" si="32"/>
        <v>842024653.73585415</v>
      </c>
      <c r="V122" s="3">
        <f>+Q122*'Technical Paramenter'!$D$8+'12 months Losses'!G122</f>
        <v>224805320.34613568</v>
      </c>
      <c r="W122" s="14">
        <f>Database!L133+Database!M133-Database!R133-Database!O133-Database!Q133-Database!S133-'12 months Losses'!R122-'12 months Losses'!U122-'12 months Losses'!V122-Database!N133-Database!P133</f>
        <v>741731.02874279022</v>
      </c>
      <c r="X122" s="3">
        <f>(R122+(W122*'Technical Paramenter'!$D$5))</f>
        <v>601685617.50280392</v>
      </c>
      <c r="Y122" s="23">
        <f>(Database!$L133+Database!M133-Database!$S133-Database!$R133-X122)*'Technical Paramenter'!$D$7</f>
        <v>132781042.01702194</v>
      </c>
      <c r="Z122" s="23">
        <f>+W122*'Technical Paramenter'!$D$6+'12 months Losses'!T122</f>
        <v>709592711.13616514</v>
      </c>
      <c r="AA122" s="3">
        <f t="shared" si="33"/>
        <v>842373753.15318704</v>
      </c>
      <c r="AB122" s="3">
        <f>+W122*'Technical Paramenter'!$D$8+'12 months Losses'!V122</f>
        <v>224962344.80492052</v>
      </c>
      <c r="AC122" s="14">
        <f>Database!L133+Database!M133-Database!S133-X122-Database!R133-AA122-Database!Q133-Database!O133-AB122-Database!N133-Database!P133</f>
        <v>2332.7440872192383</v>
      </c>
      <c r="AD122" s="3">
        <f>(X122+(AC122*'Technical Paramenter'!$D$5))</f>
        <v>601686351.1508193</v>
      </c>
      <c r="AE122" s="23">
        <f>(Database!$L133+Database!M133-Database!$S133-Database!$R133-AD122)*'Technical Paramenter'!$D$7</f>
        <v>132781034.68054178</v>
      </c>
      <c r="AF122" s="23">
        <f>+AC122*'Technical Paramenter'!$D$6+'12 months Losses'!Z122</f>
        <v>709593816.39031363</v>
      </c>
      <c r="AG122" s="3">
        <f t="shared" si="34"/>
        <v>842374851.07085538</v>
      </c>
      <c r="AH122" s="3">
        <f>+AC122*'Technical Paramenter'!$D$8+'12 months Losses'!AB122</f>
        <v>224962838.64684379</v>
      </c>
      <c r="AI122" s="14">
        <f>Database!$L133+Database!M133-Database!$S133-'12 months Losses'!AD122-Database!$R133-Database!$O133-Database!$Q133-'12 months Losses'!AG122-'12 months Losses'!AH122-Database!$N133-Database!$P133</f>
        <v>7.3364791870117188</v>
      </c>
      <c r="AJ122" s="27">
        <f>(AD122+(AI122*'Technical Paramenter'!$E$5))</f>
        <v>601686353.23437941</v>
      </c>
      <c r="AK122" s="27">
        <f>+AI122*'Technical Paramenter'!$D$6+'12 months Losses'!AE122</f>
        <v>132781038.15656562</v>
      </c>
      <c r="AL122" s="27">
        <f>+AI122*'Technical Paramenter'!$E$6+'12 months Losses'!AF122</f>
        <v>709593819.53766322</v>
      </c>
      <c r="AM122" s="27">
        <f t="shared" si="35"/>
        <v>842374857.69422889</v>
      </c>
      <c r="AN122" s="29">
        <f>Database!$L133-Database!$S133-'12 months Losses'!AJ122-Database!$R133-Database!$O133-Database!$Q133-'12 months Losses'!AM122-((Database!N133+Database!P133))</f>
        <v>220283323.06639099</v>
      </c>
      <c r="AO122" s="29">
        <f>Database!$L133-Database!$S133-'12 months Losses'!AJ122-Database!$R133-Database!$O133-Database!$Q133-'12 months Losses'!AM122-'12 months Losses'!AN122-Database!$N133-Database!$P133</f>
        <v>0</v>
      </c>
    </row>
    <row r="123" spans="2:41" x14ac:dyDescent="0.25">
      <c r="B123" s="17">
        <v>43586</v>
      </c>
      <c r="C123" s="36">
        <f>(Database!L134-Database!S134)*'Technical Paramenter'!$C$5</f>
        <v>530417321.52948004</v>
      </c>
      <c r="D123" s="37">
        <f>(Database!L134+Database!M134-Database!R134-Database!S134-'12 months Losses'!C123)*'Technical Paramenter'!$C$7</f>
        <v>134498075.63521522</v>
      </c>
      <c r="E123" s="37">
        <f>((Database!L134+Database!M134-Database!R134-Database!S134-'12 months Losses'!C123)-(Database!L134+Database!M134-Database!R134-Database!S134-'12 months Losses'!C123)*'Technical Paramenter'!$C$7)*'Technical Paramenter'!$C$6</f>
        <v>601851988.85246098</v>
      </c>
      <c r="F123" s="38">
        <f t="shared" si="28"/>
        <v>736350064.48767614</v>
      </c>
      <c r="G123" s="39">
        <f>(Database!L134-Database!O134-Database!Q134-Database!R134-Database!S134+Database!M134-C123-F123)*'Technical Paramenter'!$C$8</f>
        <v>177784226.54748368</v>
      </c>
      <c r="H123" s="39">
        <f t="shared" si="25"/>
        <v>1444551612.5646398</v>
      </c>
      <c r="I123" s="51">
        <f>+H123/(Database!L134+Database!M134)*100</f>
        <v>8.1692982004108394</v>
      </c>
      <c r="J123" s="36">
        <f t="shared" si="26"/>
        <v>141605251.14240724</v>
      </c>
      <c r="K123" s="39">
        <f t="shared" si="29"/>
        <v>211914853.97280717</v>
      </c>
      <c r="L123" s="39">
        <f t="shared" si="30"/>
        <v>90509557.596148252</v>
      </c>
      <c r="M123" s="39">
        <f t="shared" si="31"/>
        <v>444029662.71136266</v>
      </c>
      <c r="N123" s="52">
        <f>+M123/(Database!L134+Database!M134)*100</f>
        <v>2.5110980410571173</v>
      </c>
      <c r="O123" s="56">
        <f t="shared" si="27"/>
        <v>1888581275.2760024</v>
      </c>
      <c r="P123" s="54">
        <f>+O123/Database!L134*100</f>
        <v>10.683301957781909</v>
      </c>
      <c r="Q123" s="21">
        <f>Database!L134+Database!M134-Database!N134-Database!O134-Database!P134-Database!Q134-Database!R134-Database!S134-'12 months Losses'!H123</f>
        <v>448839119.44636178</v>
      </c>
      <c r="R123" s="3">
        <f>($C123+(Q123*'Technical Paramenter'!$D$5))</f>
        <v>671577224.59536076</v>
      </c>
      <c r="S123" s="23">
        <f>(Database!$L134+Database!M134-Database!$S134-Database!$R134-R123)*'Technical Paramenter'!$D$7</f>
        <v>133086476.60455643</v>
      </c>
      <c r="T123" s="23">
        <f>+Q123*'Technical Paramenter'!$D$6+'12 months Losses'!E123</f>
        <v>814511963.64614725</v>
      </c>
      <c r="U123" s="3">
        <f t="shared" si="32"/>
        <v>947598440.25070369</v>
      </c>
      <c r="V123" s="3">
        <f>+Q123*'Technical Paramenter'!$D$8+'12 months Losses'!G123</f>
        <v>272803468.13427848</v>
      </c>
      <c r="W123" s="14">
        <f>Database!L134+Database!M134-Database!R134-Database!O134-Database!Q134-Database!S134-'12 months Losses'!R123-'12 months Losses'!U123-'12 months Losses'!V123-Database!N134-Database!P134</f>
        <v>1411599.0306606293</v>
      </c>
      <c r="X123" s="3">
        <f>(R123+(W123*'Technical Paramenter'!$D$5))</f>
        <v>672021172.49050355</v>
      </c>
      <c r="Y123" s="23">
        <f>(Database!$L134+Database!M134-Database!$S134-Database!$R134-X123)*'Technical Paramenter'!$D$7</f>
        <v>133082037.125605</v>
      </c>
      <c r="Z123" s="23">
        <f>+W123*'Technical Paramenter'!$D$6+'12 months Losses'!T123</f>
        <v>815180779.26687431</v>
      </c>
      <c r="AA123" s="3">
        <f t="shared" si="33"/>
        <v>948262816.3924793</v>
      </c>
      <c r="AB123" s="3">
        <f>+W123*'Technical Paramenter'!$D$8+'12 months Losses'!V123</f>
        <v>273102303.64906931</v>
      </c>
      <c r="AC123" s="14">
        <f>Database!L134+Database!M134-Database!S134-X123-Database!R134-AA123-Database!Q134-Database!O134-AB123-Database!N134-Database!P134</f>
        <v>4439.4789514541626</v>
      </c>
      <c r="AD123" s="3">
        <f>(X123+(AC123*'Technical Paramenter'!$D$5))</f>
        <v>672022568.70663381</v>
      </c>
      <c r="AE123" s="23">
        <f>(Database!$L134+Database!M134-Database!$S134-Database!$R134-AD123)*'Technical Paramenter'!$D$7</f>
        <v>133082023.16344368</v>
      </c>
      <c r="AF123" s="23">
        <f>+AC123*'Technical Paramenter'!$D$6+'12 months Losses'!Z123</f>
        <v>815182882.69200146</v>
      </c>
      <c r="AG123" s="3">
        <f t="shared" si="34"/>
        <v>948264905.85544515</v>
      </c>
      <c r="AH123" s="3">
        <f>+AC123*'Technical Paramenter'!$D$8+'12 months Losses'!AB123</f>
        <v>273103243.48676336</v>
      </c>
      <c r="AI123" s="14">
        <f>Database!$L134+Database!M134-Database!$S134-'12 months Losses'!AD123-Database!$R134-Database!$O134-Database!$Q134-'12 months Losses'!AG123-'12 months Losses'!AH123-Database!$N134-Database!$P134</f>
        <v>13.962160110473633</v>
      </c>
      <c r="AJ123" s="27">
        <f>(AD123+(AI123*'Technical Paramenter'!$E$5))</f>
        <v>672022572.67188728</v>
      </c>
      <c r="AK123" s="27">
        <f>+AI123*'Technical Paramenter'!$D$6+'12 months Losses'!AE123</f>
        <v>133082029.77871515</v>
      </c>
      <c r="AL123" s="27">
        <f>+AI123*'Technical Paramenter'!$E$6+'12 months Losses'!AF123</f>
        <v>815182888.68176818</v>
      </c>
      <c r="AM123" s="27">
        <f t="shared" si="35"/>
        <v>948264918.46048331</v>
      </c>
      <c r="AN123" s="29">
        <f>Database!$L134-Database!$S134-'12 months Losses'!AJ123-Database!$R134-Database!$O134-Database!$Q134-'12 months Losses'!AM123-((Database!N134+Database!P134))</f>
        <v>268293784.14363194</v>
      </c>
      <c r="AO123" s="29">
        <f>Database!$L134-Database!$S134-'12 months Losses'!AJ123-Database!$R134-Database!$O134-Database!$Q134-'12 months Losses'!AM123-'12 months Losses'!AN123-Database!$N134-Database!$P134</f>
        <v>0</v>
      </c>
    </row>
    <row r="124" spans="2:41" x14ac:dyDescent="0.25">
      <c r="B124" s="17">
        <v>43617</v>
      </c>
      <c r="C124" s="36">
        <f>(Database!L135-Database!S135)*'Technical Paramenter'!$C$5</f>
        <v>532526317.18944007</v>
      </c>
      <c r="D124" s="37">
        <f>(Database!L135+Database!M135-Database!R135-Database!S135-'12 months Losses'!C124)*'Technical Paramenter'!$C$7</f>
        <v>135181288.60453561</v>
      </c>
      <c r="E124" s="37">
        <f>((Database!L135+Database!M135-Database!R135-Database!S135-'12 months Losses'!C124)-(Database!L135+Database!M135-Database!R135-Database!S135-'12 months Losses'!C124)*'Technical Paramenter'!$C$7)*'Technical Paramenter'!$C$6</f>
        <v>604909230.24757588</v>
      </c>
      <c r="F124" s="38">
        <f t="shared" si="28"/>
        <v>740090518.85211146</v>
      </c>
      <c r="G124" s="39">
        <f>(Database!L135-Database!O135-Database!Q135-Database!R135-Database!S135+Database!M135-C124-F124)*'Technical Paramenter'!$C$8</f>
        <v>178891872.21582222</v>
      </c>
      <c r="H124" s="39">
        <f t="shared" si="25"/>
        <v>1451508708.2573738</v>
      </c>
      <c r="I124" s="51">
        <f>+H124/(Database!L135+Database!M135)*100</f>
        <v>8.176152178377869</v>
      </c>
      <c r="J124" s="36">
        <f t="shared" si="26"/>
        <v>142681104.43068427</v>
      </c>
      <c r="K124" s="39">
        <f t="shared" si="29"/>
        <v>213524888.13921094</v>
      </c>
      <c r="L124" s="39">
        <f t="shared" si="30"/>
        <v>91119855.523806572</v>
      </c>
      <c r="M124" s="39">
        <f t="shared" si="31"/>
        <v>447325848.09370178</v>
      </c>
      <c r="N124" s="52">
        <f>+M124/(Database!L135+Database!M135)*100</f>
        <v>2.5197259834059058</v>
      </c>
      <c r="O124" s="56">
        <f t="shared" si="27"/>
        <v>1898834556.3510756</v>
      </c>
      <c r="P124" s="54">
        <f>+O124/Database!L135*100</f>
        <v>10.698845225930359</v>
      </c>
      <c r="Q124" s="21">
        <f>Database!L135+Database!M135-Database!N135-Database!O135-Database!P135-Database!Q135-Database!R135-Database!S135-'12 months Losses'!H124</f>
        <v>452249198.08870125</v>
      </c>
      <c r="R124" s="3">
        <f>($C124+(Q124*'Technical Paramenter'!$D$5))</f>
        <v>674758689.98833656</v>
      </c>
      <c r="S124" s="23">
        <f>(Database!$L135+Database!M135-Database!$S135-Database!$R135-R124)*'Technical Paramenter'!$D$7</f>
        <v>133758964.87654665</v>
      </c>
      <c r="T124" s="23">
        <f>+Q124*'Technical Paramenter'!$D$6+'12 months Losses'!E124</f>
        <v>819184900.30200255</v>
      </c>
      <c r="U124" s="3">
        <f t="shared" si="32"/>
        <v>952943865.17854917</v>
      </c>
      <c r="V124" s="3">
        <f>+Q124*'Technical Paramenter'!$D$8+'12 months Losses'!G124</f>
        <v>274633027.45120025</v>
      </c>
      <c r="W124" s="14">
        <f>Database!L135+Database!M135-Database!R135-Database!O135-Database!Q135-Database!S135-'12 months Losses'!R124-'12 months Losses'!U124-'12 months Losses'!V124-Database!N135-Database!P135</f>
        <v>1422323.7279891968</v>
      </c>
      <c r="X124" s="3">
        <f>(R124+(W124*'Technical Paramenter'!$D$5))</f>
        <v>675206010.80078912</v>
      </c>
      <c r="Y124" s="23">
        <f>(Database!$L135+Database!M135-Database!$S135-Database!$R135-X124)*'Technical Paramenter'!$D$7</f>
        <v>133754491.66842213</v>
      </c>
      <c r="Z124" s="23">
        <f>+W124*'Technical Paramenter'!$D$6+'12 months Losses'!T124</f>
        <v>819858797.28432381</v>
      </c>
      <c r="AA124" s="3">
        <f t="shared" si="33"/>
        <v>953613288.95274591</v>
      </c>
      <c r="AB124" s="3">
        <f>+W124*'Technical Paramenter'!$D$8+'12 months Losses'!V124</f>
        <v>274934133.38441557</v>
      </c>
      <c r="AC124" s="14">
        <f>Database!L135+Database!M135-Database!S135-X124-Database!R135-AA124-Database!Q135-Database!O135-AB124-Database!N135-Database!P135</f>
        <v>4473.2081251144409</v>
      </c>
      <c r="AD124" s="3">
        <f>(X124+(AC124*'Technical Paramenter'!$D$5))</f>
        <v>675207417.62474442</v>
      </c>
      <c r="AE124" s="23">
        <f>(Database!$L135+Database!M135-Database!$S135-Database!$R135-AD124)*'Technical Paramenter'!$D$7</f>
        <v>133754477.60018258</v>
      </c>
      <c r="AF124" s="23">
        <f>+AC124*'Technical Paramenter'!$D$6+'12 months Losses'!Z124</f>
        <v>819860916.69033349</v>
      </c>
      <c r="AG124" s="3">
        <f t="shared" si="34"/>
        <v>953615394.29051602</v>
      </c>
      <c r="AH124" s="3">
        <f>+AC124*'Technical Paramenter'!$D$8+'12 months Losses'!AB124</f>
        <v>274935080.36257565</v>
      </c>
      <c r="AI124" s="14">
        <f>Database!$L135+Database!M135-Database!$S135-'12 months Losses'!AD124-Database!$R135-Database!$O135-Database!$Q135-'12 months Losses'!AG124-'12 months Losses'!AH124-Database!$N135-Database!$P135</f>
        <v>14.068239212036133</v>
      </c>
      <c r="AJ124" s="27">
        <f>(AD124+(AI124*'Technical Paramenter'!$E$5))</f>
        <v>675207421.62012434</v>
      </c>
      <c r="AK124" s="27">
        <f>+AI124*'Technical Paramenter'!$D$6+'12 months Losses'!AE124</f>
        <v>133754484.26571432</v>
      </c>
      <c r="AL124" s="27">
        <f>+AI124*'Technical Paramenter'!$E$6+'12 months Losses'!AF124</f>
        <v>819860922.72560811</v>
      </c>
      <c r="AM124" s="27">
        <f t="shared" si="35"/>
        <v>953615406.9913224</v>
      </c>
      <c r="AN124" s="29">
        <f>Database!$L135-Database!$S135-'12 months Losses'!AJ124-Database!$R135-Database!$O135-Database!$Q135-'12 months Losses'!AM124-((Database!N135+Database!P135))</f>
        <v>270011727.73962879</v>
      </c>
      <c r="AO124" s="29">
        <f>Database!$L135-Database!$S135-'12 months Losses'!AJ124-Database!$R135-Database!$O135-Database!$Q135-'12 months Losses'!AM124-'12 months Losses'!AN124-Database!$N135-Database!$P135</f>
        <v>0</v>
      </c>
    </row>
    <row r="125" spans="2:41" x14ac:dyDescent="0.25">
      <c r="B125" s="17">
        <v>43647</v>
      </c>
      <c r="C125" s="36">
        <f>(Database!L136-Database!S136)*'Technical Paramenter'!$C$5</f>
        <v>534431336.80845004</v>
      </c>
      <c r="D125" s="37">
        <f>(Database!L136+Database!M136-Database!R136-Database!S136-'12 months Losses'!C125)*'Technical Paramenter'!$C$7</f>
        <v>135602215.08251551</v>
      </c>
      <c r="E125" s="37">
        <f>((Database!L136+Database!M136-Database!R136-Database!S136-'12 months Losses'!C125)-(Database!L136+Database!M136-Database!R136-Database!S136-'12 months Losses'!C125)*'Technical Paramenter'!$C$7)*'Technical Paramenter'!$C$6</f>
        <v>606792792.05124032</v>
      </c>
      <c r="F125" s="38">
        <f t="shared" si="28"/>
        <v>742395007.1337558</v>
      </c>
      <c r="G125" s="39">
        <f>(Database!L136-Database!O136-Database!Q136-Database!R136-Database!S136+Database!M136-C125-F125)*'Technical Paramenter'!$C$8</f>
        <v>179956215.60589579</v>
      </c>
      <c r="H125" s="39">
        <f t="shared" si="25"/>
        <v>1456782559.5481017</v>
      </c>
      <c r="I125" s="51">
        <f>+H125/(Database!L136+Database!M136)*100</f>
        <v>8.1765538136423928</v>
      </c>
      <c r="J125" s="36">
        <f t="shared" si="26"/>
        <v>151204509.4588961</v>
      </c>
      <c r="K125" s="39">
        <f t="shared" si="29"/>
        <v>226280319.99878311</v>
      </c>
      <c r="L125" s="39">
        <f t="shared" si="30"/>
        <v>96732692.050191134</v>
      </c>
      <c r="M125" s="39">
        <f t="shared" si="31"/>
        <v>474217521.50787032</v>
      </c>
      <c r="N125" s="52">
        <f>+M125/(Database!L136+Database!M136)*100</f>
        <v>2.6616635808600164</v>
      </c>
      <c r="O125" s="56">
        <f t="shared" si="27"/>
        <v>1931000081.0559721</v>
      </c>
      <c r="P125" s="54">
        <f>+O125/Database!L136*100</f>
        <v>10.841289006269141</v>
      </c>
      <c r="Q125" s="21">
        <f>Database!L136+Database!M136-Database!N136-Database!O136-Database!P136-Database!Q136-Database!R136-Database!S136-'12 months Losses'!H125</f>
        <v>479265410.95286918</v>
      </c>
      <c r="R125" s="3">
        <f>($C125+(Q125*'Technical Paramenter'!$D$5))</f>
        <v>685160308.55312741</v>
      </c>
      <c r="S125" s="23">
        <f>(Database!$L136+Database!M136-Database!$S136-Database!$R136-R125)*'Technical Paramenter'!$D$7</f>
        <v>134094925.36506875</v>
      </c>
      <c r="T125" s="23">
        <f>+Q125*'Technical Paramenter'!$D$6+'12 months Losses'!E125</f>
        <v>833868743.76070976</v>
      </c>
      <c r="U125" s="3">
        <f t="shared" si="32"/>
        <v>967963669.12577856</v>
      </c>
      <c r="V125" s="3">
        <f>+Q125*'Technical Paramenter'!$D$8+'12 months Losses'!G125</f>
        <v>281416703.10461819</v>
      </c>
      <c r="W125" s="14">
        <f>Database!L136+Database!M136-Database!R136-Database!O136-Database!Q136-Database!S136-'12 months Losses'!R125-'12 months Losses'!U125-'12 months Losses'!V125-Database!N136-Database!P136</f>
        <v>1507289.7174472809</v>
      </c>
      <c r="X125" s="3">
        <f>(R125+(W125*'Technical Paramenter'!$D$5))</f>
        <v>685634351.16926455</v>
      </c>
      <c r="Y125" s="23">
        <f>(Database!$L136+Database!M136-Database!$S136-Database!$R136-X125)*'Technical Paramenter'!$D$7</f>
        <v>134090184.93890738</v>
      </c>
      <c r="Z125" s="23">
        <f>+W125*'Technical Paramenter'!$D$6+'12 months Losses'!T125</f>
        <v>834582897.62883627</v>
      </c>
      <c r="AA125" s="3">
        <f t="shared" si="33"/>
        <v>968673082.56774366</v>
      </c>
      <c r="AB125" s="3">
        <f>+W125*'Technical Paramenter'!$D$8+'12 months Losses'!V125</f>
        <v>281735796.33780175</v>
      </c>
      <c r="AC125" s="14">
        <f>Database!L136+Database!M136-Database!S136-X125-Database!R136-AA125-Database!Q136-Database!O136-AB125-Database!N136-Database!P136</f>
        <v>4740.4261617660522</v>
      </c>
      <c r="AD125" s="3">
        <f>(X125+(AC125*'Technical Paramenter'!$D$5))</f>
        <v>685635842.03329241</v>
      </c>
      <c r="AE125" s="23">
        <f>(Database!$L136+Database!M136-Database!$S136-Database!$R136-AD125)*'Technical Paramenter'!$D$7</f>
        <v>134090170.03026709</v>
      </c>
      <c r="AF125" s="23">
        <f>+AC125*'Technical Paramenter'!$D$6+'12 months Losses'!Z125</f>
        <v>834585143.64275169</v>
      </c>
      <c r="AG125" s="3">
        <f t="shared" si="34"/>
        <v>968675313.67301881</v>
      </c>
      <c r="AH125" s="3">
        <f>+AC125*'Technical Paramenter'!$D$8+'12 months Losses'!AB125</f>
        <v>281736799.88602018</v>
      </c>
      <c r="AI125" s="14">
        <f>Database!$L136+Database!M136-Database!$S136-'12 months Losses'!AD125-Database!$R136-Database!$O136-Database!$Q136-'12 months Losses'!AG125-'12 months Losses'!AH125-Database!$N136-Database!$P136</f>
        <v>14.908639907836914</v>
      </c>
      <c r="AJ125" s="27">
        <f>(AD125+(AI125*'Technical Paramenter'!$E$5))</f>
        <v>685635846.26734614</v>
      </c>
      <c r="AK125" s="27">
        <f>+AI125*'Technical Paramenter'!$D$6+'12 months Losses'!AE125</f>
        <v>134090177.09398068</v>
      </c>
      <c r="AL125" s="27">
        <f>+AI125*'Technical Paramenter'!$E$6+'12 months Losses'!AF125</f>
        <v>834585150.03855824</v>
      </c>
      <c r="AM125" s="27">
        <f t="shared" si="35"/>
        <v>968675327.13253891</v>
      </c>
      <c r="AN125" s="29">
        <f>Database!$L136-Database!$S136-'12 months Losses'!AJ125-Database!$R136-Database!$O136-Database!$Q136-'12 months Losses'!AM125-((Database!N136+Database!P136))</f>
        <v>276688907.65608692</v>
      </c>
      <c r="AO125" s="29">
        <f>Database!$L136-Database!$S136-'12 months Losses'!AJ125-Database!$R136-Database!$O136-Database!$Q136-'12 months Losses'!AM125-'12 months Losses'!AN125-Database!$N136-Database!$P136</f>
        <v>0</v>
      </c>
    </row>
    <row r="126" spans="2:41" x14ac:dyDescent="0.25">
      <c r="B126" s="17">
        <v>43678</v>
      </c>
      <c r="C126" s="36">
        <f>(Database!L137-Database!S137)*'Technical Paramenter'!$C$5</f>
        <v>536908634.86940992</v>
      </c>
      <c r="D126" s="37">
        <f>(Database!L137+Database!M137-Database!R137-Database!S137-'12 months Losses'!C126)*'Technical Paramenter'!$C$7</f>
        <v>136601502.75262591</v>
      </c>
      <c r="E126" s="37">
        <f>((Database!L137+Database!M137-Database!R137-Database!S137-'12 months Losses'!C126)-(Database!L137+Database!M137-Database!R137-Database!S137-'12 months Losses'!C126)*'Technical Paramenter'!$C$7)*'Technical Paramenter'!$C$6</f>
        <v>611264404.51745033</v>
      </c>
      <c r="F126" s="38">
        <f t="shared" si="28"/>
        <v>747865907.27007627</v>
      </c>
      <c r="G126" s="39">
        <f>(Database!L137-Database!O137-Database!Q137-Database!R137-Database!S137+Database!M137-C126-F126)*'Technical Paramenter'!$C$8</f>
        <v>181649246.44496512</v>
      </c>
      <c r="H126" s="39">
        <f t="shared" si="25"/>
        <v>1466423788.5844514</v>
      </c>
      <c r="I126" s="51">
        <f>+H126/(Database!L137+Database!M137)*100</f>
        <v>8.1927609864834139</v>
      </c>
      <c r="J126" s="36">
        <f t="shared" si="26"/>
        <v>171351576.11664605</v>
      </c>
      <c r="K126" s="39">
        <f t="shared" si="29"/>
        <v>256430774.54982233</v>
      </c>
      <c r="L126" s="39">
        <f t="shared" si="30"/>
        <v>110197003.63597226</v>
      </c>
      <c r="M126" s="39">
        <f t="shared" si="31"/>
        <v>537979354.30244064</v>
      </c>
      <c r="N126" s="52">
        <f>+M126/(Database!L137+Database!M137)*100</f>
        <v>3.0056360922221517</v>
      </c>
      <c r="O126" s="56">
        <f t="shared" si="27"/>
        <v>2004403142.8868921</v>
      </c>
      <c r="P126" s="54">
        <f>+O126/Database!L137*100</f>
        <v>11.201617070317477</v>
      </c>
      <c r="Q126" s="21">
        <f>Database!L137+Database!M137-Database!N137-Database!O137-Database!P137-Database!Q137-Database!R137-Database!S137-'12 months Losses'!H126</f>
        <v>543124565.78744149</v>
      </c>
      <c r="R126" s="3">
        <f>($C126+(Q126*'Technical Paramenter'!$D$5))</f>
        <v>707721310.8095603</v>
      </c>
      <c r="S126" s="23">
        <f>(Database!$L137+Database!M137-Database!$S137-Database!$R137-R126)*'Technical Paramenter'!$D$7</f>
        <v>134893375.99322438</v>
      </c>
      <c r="T126" s="23">
        <f>+Q126*'Technical Paramenter'!$D$6+'12 months Losses'!E126</f>
        <v>868596823.78754008</v>
      </c>
      <c r="U126" s="3">
        <f t="shared" si="32"/>
        <v>1003490199.7807645</v>
      </c>
      <c r="V126" s="3">
        <f>+Q126*'Technical Paramenter'!$D$8+'12 months Losses'!G126</f>
        <v>296628717.02216649</v>
      </c>
      <c r="W126" s="14">
        <f>Database!L137+Database!M137-Database!R137-Database!O137-Database!Q137-Database!S137-'12 months Losses'!R126-'12 months Losses'!U126-'12 months Losses'!V126-Database!N137-Database!P137</f>
        <v>1708126.7594022751</v>
      </c>
      <c r="X126" s="3">
        <f>(R126+(W126*'Technical Paramenter'!$D$5))</f>
        <v>708258516.67539227</v>
      </c>
      <c r="Y126" s="23">
        <f>(Database!$L137+Database!M137-Database!$S137-Database!$R137-X126)*'Technical Paramenter'!$D$7</f>
        <v>134888003.93456608</v>
      </c>
      <c r="Z126" s="23">
        <f>+W126*'Technical Paramenter'!$D$6+'12 months Losses'!T126</f>
        <v>869406134.24614489</v>
      </c>
      <c r="AA126" s="3">
        <f t="shared" si="33"/>
        <v>1004294138.180711</v>
      </c>
      <c r="AB126" s="3">
        <f>+W126*'Technical Paramenter'!$D$8+'12 months Losses'!V126</f>
        <v>296990327.45713198</v>
      </c>
      <c r="AC126" s="14">
        <f>Database!L137+Database!M137-Database!S137-X126-Database!R137-AA126-Database!Q137-Database!O137-AB126-Database!N137-Database!P137</f>
        <v>5372.0586576461792</v>
      </c>
      <c r="AD126" s="3">
        <f>(X126+(AC126*'Technical Paramenter'!$D$5))</f>
        <v>708260206.1878401</v>
      </c>
      <c r="AE126" s="23">
        <f>(Database!$L137+Database!M137-Database!$S137-Database!$R137-AD126)*'Technical Paramenter'!$D$7</f>
        <v>134887987.03944162</v>
      </c>
      <c r="AF126" s="23">
        <f>+AC126*'Technical Paramenter'!$D$6+'12 months Losses'!Z126</f>
        <v>869408679.52753687</v>
      </c>
      <c r="AG126" s="3">
        <f t="shared" si="34"/>
        <v>1004296666.5669785</v>
      </c>
      <c r="AH126" s="3">
        <f>+AC126*'Technical Paramenter'!$D$8+'12 months Losses'!AB126</f>
        <v>296991464.72194982</v>
      </c>
      <c r="AI126" s="14">
        <f>Database!$L137+Database!M137-Database!$S137-'12 months Losses'!AD126-Database!$R137-Database!$O137-Database!$Q137-'12 months Losses'!AG126-'12 months Losses'!AH126-Database!$N137-Database!$P137</f>
        <v>16.895126342773438</v>
      </c>
      <c r="AJ126" s="27">
        <f>(AD126+(AI126*'Technical Paramenter'!$E$5))</f>
        <v>708260210.98605597</v>
      </c>
      <c r="AK126" s="27">
        <f>+AI126*'Technical Paramenter'!$D$6+'12 months Losses'!AE126</f>
        <v>134887995.04435247</v>
      </c>
      <c r="AL126" s="27">
        <f>+AI126*'Technical Paramenter'!$E$6+'12 months Losses'!AF126</f>
        <v>869408686.77554607</v>
      </c>
      <c r="AM126" s="27">
        <f t="shared" si="35"/>
        <v>1004296681.8198986</v>
      </c>
      <c r="AN126" s="29">
        <f>Database!$L137-Database!$S137-'12 months Losses'!AJ126-Database!$R137-Database!$O137-Database!$Q137-'12 months Losses'!AM126-((Database!N137+Database!P137))</f>
        <v>291846250.08093739</v>
      </c>
      <c r="AO126" s="29">
        <f>Database!$L137-Database!$S137-'12 months Losses'!AJ126-Database!$R137-Database!$O137-Database!$Q137-'12 months Losses'!AM126-'12 months Losses'!AN126-Database!$N137-Database!$P137</f>
        <v>0</v>
      </c>
    </row>
    <row r="127" spans="2:41" x14ac:dyDescent="0.25">
      <c r="B127" s="17">
        <v>43709</v>
      </c>
      <c r="C127" s="36">
        <f>(Database!L138-Database!S138)*'Technical Paramenter'!$C$5</f>
        <v>539279563.33427989</v>
      </c>
      <c r="D127" s="37">
        <f>(Database!L138+Database!M138-Database!R138-Database!S138-'12 months Losses'!C127)*'Technical Paramenter'!$C$7</f>
        <v>137634831.23971719</v>
      </c>
      <c r="E127" s="37">
        <f>((Database!L138+Database!M138-Database!R138-Database!S138-'12 months Losses'!C127)-(Database!L138+Database!M138-Database!R138-Database!S138-'12 months Losses'!C127)*'Technical Paramenter'!$C$7)*'Technical Paramenter'!$C$6</f>
        <v>615888342.83148646</v>
      </c>
      <c r="F127" s="38">
        <f t="shared" si="28"/>
        <v>753523174.07120371</v>
      </c>
      <c r="G127" s="39">
        <f>(Database!L138-Database!O138-Database!Q138-Database!R138-Database!S138+Database!M138-C127-F127)*'Technical Paramenter'!$C$8</f>
        <v>183713630.97390676</v>
      </c>
      <c r="H127" s="39">
        <f t="shared" si="25"/>
        <v>1476516368.3793905</v>
      </c>
      <c r="I127" s="51">
        <f>+H127/(Database!L138+Database!M138)*100</f>
        <v>8.212500081324599</v>
      </c>
      <c r="J127" s="36">
        <f t="shared" si="26"/>
        <v>188885004.10561419</v>
      </c>
      <c r="K127" s="39">
        <f t="shared" si="29"/>
        <v>282669870.92477381</v>
      </c>
      <c r="L127" s="39">
        <f t="shared" si="30"/>
        <v>121975676.30611205</v>
      </c>
      <c r="M127" s="39">
        <f t="shared" si="31"/>
        <v>593530551.33650005</v>
      </c>
      <c r="N127" s="52">
        <f>+M127/(Database!L138+Database!M138)*100</f>
        <v>3.3012635724923927</v>
      </c>
      <c r="O127" s="56">
        <f t="shared" si="27"/>
        <v>2070046919.7158904</v>
      </c>
      <c r="P127" s="54">
        <f>+O127/Database!L138*100</f>
        <v>11.517074760225404</v>
      </c>
      <c r="Q127" s="21">
        <f>Database!L138+Database!M138-Database!N138-Database!O138-Database!P138-Database!Q138-Database!R138-Database!S138-'12 months Losses'!H127</f>
        <v>598699400.16650224</v>
      </c>
      <c r="R127" s="3">
        <f>($C127+(Q127*'Technical Paramenter'!$D$5))</f>
        <v>727570524.68664479</v>
      </c>
      <c r="S127" s="23">
        <f>(Database!$L138+Database!M138-Database!$S138-Database!$R138-R127)*'Technical Paramenter'!$D$7</f>
        <v>135751921.62619355</v>
      </c>
      <c r="T127" s="23">
        <f>+Q127*'Technical Paramenter'!$D$6+'12 months Losses'!E127</f>
        <v>899552118.63037515</v>
      </c>
      <c r="U127" s="3">
        <f t="shared" si="32"/>
        <v>1035304040.2565687</v>
      </c>
      <c r="V127" s="3">
        <f>+Q127*'Technical Paramenter'!$D$8+'12 months Losses'!G127</f>
        <v>310458293.98915529</v>
      </c>
      <c r="W127" s="14">
        <f>Database!L138+Database!M138-Database!R138-Database!O138-Database!Q138-Database!S138-'12 months Losses'!R127-'12 months Losses'!U127-'12 months Losses'!V127-Database!N138-Database!P138</f>
        <v>1882909.613524437</v>
      </c>
      <c r="X127" s="3">
        <f>(R127+(W127*'Technical Paramenter'!$D$5))</f>
        <v>728162699.76009822</v>
      </c>
      <c r="Y127" s="23">
        <f>(Database!$L138+Database!M138-Database!$S138-Database!$R138-X127)*'Technical Paramenter'!$D$7</f>
        <v>135745999.87545902</v>
      </c>
      <c r="Z127" s="23">
        <f>+W127*'Technical Paramenter'!$D$6+'12 months Losses'!T127</f>
        <v>900444241.20526302</v>
      </c>
      <c r="AA127" s="3">
        <f t="shared" si="33"/>
        <v>1036190241.0807221</v>
      </c>
      <c r="AB127" s="3">
        <f>+W127*'Technical Paramenter'!$D$8+'12 months Losses'!V127</f>
        <v>310856905.95433843</v>
      </c>
      <c r="AC127" s="14">
        <f>Database!L138+Database!M138-Database!S138-X127-Database!R138-AA127-Database!Q138-Database!O138-AB127-Database!N138-Database!P138</f>
        <v>5921.7507352828979</v>
      </c>
      <c r="AD127" s="3">
        <f>(X127+(AC127*'Technical Paramenter'!$D$5))</f>
        <v>728164562.1507045</v>
      </c>
      <c r="AE127" s="23">
        <f>(Database!$L138+Database!M138-Database!$S138-Database!$R138-AD127)*'Technical Paramenter'!$D$7</f>
        <v>135745981.25155294</v>
      </c>
      <c r="AF127" s="23">
        <f>+AC127*'Technical Paramenter'!$D$6+'12 months Losses'!Z127</f>
        <v>900447046.93076134</v>
      </c>
      <c r="AG127" s="3">
        <f t="shared" si="34"/>
        <v>1036193028.1823143</v>
      </c>
      <c r="AH127" s="3">
        <f>+AC127*'Technical Paramenter'!$D$8+'12 months Losses'!AB127</f>
        <v>310858159.58896911</v>
      </c>
      <c r="AI127" s="14">
        <f>Database!$L138+Database!M138-Database!$S138-'12 months Losses'!AD127-Database!$R138-Database!$O138-Database!$Q138-'12 months Losses'!AG127-'12 months Losses'!AH127-Database!$N138-Database!$P138</f>
        <v>18.623907089233398</v>
      </c>
      <c r="AJ127" s="27">
        <f>(AD127+(AI127*'Technical Paramenter'!$E$5))</f>
        <v>728164567.43989408</v>
      </c>
      <c r="AK127" s="27">
        <f>+AI127*'Technical Paramenter'!$D$6+'12 months Losses'!AE127</f>
        <v>135745990.07556012</v>
      </c>
      <c r="AL127" s="27">
        <f>+AI127*'Technical Paramenter'!$E$6+'12 months Losses'!AF127</f>
        <v>900447054.92041743</v>
      </c>
      <c r="AM127" s="27">
        <f t="shared" si="35"/>
        <v>1036193044.9959775</v>
      </c>
      <c r="AN127" s="29">
        <f>Database!$L138-Database!$S138-'12 months Losses'!AJ127-Database!$R138-Database!$O138-Database!$Q138-'12 months Losses'!AM127-((Database!N138+Database!P138))</f>
        <v>305689307.28001881</v>
      </c>
      <c r="AO127" s="29">
        <f>Database!$L138-Database!$S138-'12 months Losses'!AJ127-Database!$R138-Database!$O138-Database!$Q138-'12 months Losses'!AM127-'12 months Losses'!AN127-Database!$N138-Database!$P138</f>
        <v>0</v>
      </c>
    </row>
    <row r="128" spans="2:41" x14ac:dyDescent="0.25">
      <c r="B128" s="17">
        <v>43739</v>
      </c>
      <c r="C128" s="36">
        <f>(Database!L139-Database!S139)*'Technical Paramenter'!$C$5</f>
        <v>542420634.82808995</v>
      </c>
      <c r="D128" s="37">
        <f>(Database!L139+Database!M139-Database!R139-Database!S139-'12 months Losses'!C128)*'Technical Paramenter'!$C$7</f>
        <v>138738680.09174913</v>
      </c>
      <c r="E128" s="37">
        <f>((Database!L139+Database!M139-Database!R139-Database!S139-'12 months Losses'!C128)-(Database!L139+Database!M139-Database!R139-Database!S139-'12 months Losses'!C128)*'Technical Paramenter'!$C$7)*'Technical Paramenter'!$C$6</f>
        <v>620827845.67455888</v>
      </c>
      <c r="F128" s="38">
        <f t="shared" si="28"/>
        <v>759566525.76630807</v>
      </c>
      <c r="G128" s="39">
        <f>(Database!L139-Database!O139-Database!Q139-Database!R139-Database!S139+Database!M139-C128-F128)*'Technical Paramenter'!$C$8</f>
        <v>186647273.16637012</v>
      </c>
      <c r="H128" s="39">
        <f t="shared" si="25"/>
        <v>1488634433.7607682</v>
      </c>
      <c r="I128" s="51">
        <f>+H128/(Database!L139+Database!M139)*100</f>
        <v>8.232332592978846</v>
      </c>
      <c r="J128" s="36">
        <f t="shared" si="26"/>
        <v>272137944.92382658</v>
      </c>
      <c r="K128" s="39">
        <f t="shared" si="29"/>
        <v>407259422.8938303</v>
      </c>
      <c r="L128" s="39">
        <f t="shared" si="30"/>
        <v>178005219.48632267</v>
      </c>
      <c r="M128" s="39">
        <f t="shared" si="31"/>
        <v>857402587.30397952</v>
      </c>
      <c r="N128" s="52">
        <f>+M128/(Database!L139+Database!M139)*100</f>
        <v>4.7415423858865733</v>
      </c>
      <c r="O128" s="56">
        <f t="shared" si="27"/>
        <v>2346037021.0647478</v>
      </c>
      <c r="P128" s="54">
        <f>+O128/Database!L139*100</f>
        <v>12.977592198879922</v>
      </c>
      <c r="Q128" s="21">
        <f>Database!L139+Database!M139-Database!N139-Database!O139-Database!P139-Database!Q139-Database!R139-Database!S139-'12 months Losses'!H128</f>
        <v>862582104.7039783</v>
      </c>
      <c r="R128" s="3">
        <f>($C128+(Q128*'Technical Paramenter'!$D$5))</f>
        <v>813702706.75749111</v>
      </c>
      <c r="S128" s="23">
        <f>(Database!$L139+Database!M139-Database!$S139-Database!$R139-R128)*'Technical Paramenter'!$D$7</f>
        <v>136025859.37245509</v>
      </c>
      <c r="T128" s="23">
        <f>+Q128*'Technical Paramenter'!$D$6+'12 months Losses'!E128</f>
        <v>1029519246.8833039</v>
      </c>
      <c r="U128" s="3">
        <f t="shared" si="32"/>
        <v>1165545106.255759</v>
      </c>
      <c r="V128" s="3">
        <f>+Q128*'Technical Paramenter'!$D$8+'12 months Losses'!G128</f>
        <v>369255904.73220229</v>
      </c>
      <c r="W128" s="14">
        <f>Database!L139+Database!M139-Database!R139-Database!O139-Database!Q139-Database!S139-'12 months Losses'!R128-'12 months Losses'!U128-'12 months Losses'!V128-Database!N139-Database!P139</f>
        <v>2712820.7192955017</v>
      </c>
      <c r="X128" s="3">
        <f>(R128+(W128*'Technical Paramenter'!$D$5))</f>
        <v>814555888.87370956</v>
      </c>
      <c r="Y128" s="23">
        <f>(Database!$L139+Database!M139-Database!$S139-Database!$R139-X128)*'Technical Paramenter'!$D$7</f>
        <v>136017327.55129293</v>
      </c>
      <c r="Z128" s="23">
        <f>+W128*'Technical Paramenter'!$D$6+'12 months Losses'!T128</f>
        <v>1030804581.3401061</v>
      </c>
      <c r="AA128" s="3">
        <f t="shared" si="33"/>
        <v>1166821908.8913991</v>
      </c>
      <c r="AB128" s="3">
        <f>+W128*'Technical Paramenter'!$D$8+'12 months Losses'!V128</f>
        <v>369830208.87847716</v>
      </c>
      <c r="AC128" s="14">
        <f>Database!L139+Database!M139-Database!S139-X128-Database!R139-AA128-Database!Q139-Database!O139-AB128-Database!N139-Database!P139</f>
        <v>8531.8211603164673</v>
      </c>
      <c r="AD128" s="3">
        <f>(X128+(AC128*'Technical Paramenter'!$D$5))</f>
        <v>814558572.13146448</v>
      </c>
      <c r="AE128" s="23">
        <f>(Database!$L139+Database!M139-Database!$S139-Database!$R139-AD128)*'Technical Paramenter'!$D$7</f>
        <v>136017300.71871537</v>
      </c>
      <c r="AF128" s="23">
        <f>+AC128*'Technical Paramenter'!$D$6+'12 months Losses'!Z128</f>
        <v>1030808623.7169719</v>
      </c>
      <c r="AG128" s="3">
        <f t="shared" si="34"/>
        <v>1166825924.4356873</v>
      </c>
      <c r="AH128" s="3">
        <f>+AC128*'Technical Paramenter'!$D$8+'12 months Losses'!AB128</f>
        <v>369832015.06501681</v>
      </c>
      <c r="AI128" s="14">
        <f>Database!$L139+Database!M139-Database!$S139-'12 months Losses'!AD128-Database!$R139-Database!$O139-Database!$Q139-'12 months Losses'!AG128-'12 months Losses'!AH128-Database!$N139-Database!$P139</f>
        <v>26.832577705383301</v>
      </c>
      <c r="AJ128" s="27">
        <f>(AD128+(AI128*'Technical Paramenter'!$E$5))</f>
        <v>814558579.75191653</v>
      </c>
      <c r="AK128" s="27">
        <f>+AI128*'Technical Paramenter'!$D$6+'12 months Losses'!AE128</f>
        <v>136017313.43199068</v>
      </c>
      <c r="AL128" s="27">
        <f>+AI128*'Technical Paramenter'!$E$6+'12 months Losses'!AF128</f>
        <v>1030808635.2281477</v>
      </c>
      <c r="AM128" s="27">
        <f t="shared" si="35"/>
        <v>1166825948.6601384</v>
      </c>
      <c r="AN128" s="29">
        <f>Database!$L139-Database!$S139-'12 months Losses'!AJ128-Database!$R139-Database!$O139-Database!$Q139-'12 months Losses'!AM128-((Database!N139+Database!P139))</f>
        <v>364652492.65269279</v>
      </c>
      <c r="AO128" s="29">
        <f>Database!$L139-Database!$S139-'12 months Losses'!AJ128-Database!$R139-Database!$O139-Database!$Q139-'12 months Losses'!AM128-'12 months Losses'!AN128-Database!$N139-Database!$P139</f>
        <v>0</v>
      </c>
    </row>
    <row r="129" spans="2:41" x14ac:dyDescent="0.25">
      <c r="B129" s="17">
        <v>43770</v>
      </c>
      <c r="C129" s="36">
        <f>(Database!L140-Database!S140)*'Technical Paramenter'!$C$5</f>
        <v>544065615.7173599</v>
      </c>
      <c r="D129" s="37">
        <f>(Database!L140+Database!M140-Database!R140-Database!S140-'12 months Losses'!C129)*'Technical Paramenter'!$C$7</f>
        <v>139609673.4398464</v>
      </c>
      <c r="E129" s="37">
        <f>((Database!L140+Database!M140-Database!R140-Database!S140-'12 months Losses'!C129)-(Database!L140+Database!M140-Database!R140-Database!S140-'12 months Losses'!C129)*'Technical Paramenter'!$C$7)*'Technical Paramenter'!$C$6</f>
        <v>624725366.7086246</v>
      </c>
      <c r="F129" s="38">
        <f t="shared" si="28"/>
        <v>764335040.148471</v>
      </c>
      <c r="G129" s="39">
        <f>(Database!L140-Database!O140-Database!Q140-Database!R140-Database!S140+Database!M140-C129-F129)*'Technical Paramenter'!$C$8</f>
        <v>187660957.77620694</v>
      </c>
      <c r="H129" s="39">
        <f t="shared" si="25"/>
        <v>1496061613.6420379</v>
      </c>
      <c r="I129" s="51">
        <f>+H129/(Database!L140+Database!M140)*100</f>
        <v>8.2469536421172265</v>
      </c>
      <c r="J129" s="36">
        <f t="shared" si="26"/>
        <v>274507108.05357945</v>
      </c>
      <c r="K129" s="39">
        <f t="shared" si="29"/>
        <v>410804918.94449723</v>
      </c>
      <c r="L129" s="39">
        <f t="shared" si="30"/>
        <v>179591590.41842559</v>
      </c>
      <c r="M129" s="39">
        <f t="shared" si="31"/>
        <v>864903617.41650224</v>
      </c>
      <c r="N129" s="52">
        <f>+M129/(Database!L140+Database!M140)*100</f>
        <v>4.7677314708778136</v>
      </c>
      <c r="O129" s="56">
        <f t="shared" si="27"/>
        <v>2360965231.0585403</v>
      </c>
      <c r="P129" s="54">
        <f>+O129/Database!L140*100</f>
        <v>13.018408121572007</v>
      </c>
      <c r="Q129" s="21">
        <f>Database!L140+Database!M140-Database!N140-Database!O140-Database!P140-Database!Q140-Database!R140-Database!S140-'12 months Losses'!H129</f>
        <v>870091523.20650148</v>
      </c>
      <c r="R129" s="3">
        <f>($C129+(Q129*'Technical Paramenter'!$D$5))</f>
        <v>817709399.76580465</v>
      </c>
      <c r="S129" s="23">
        <f>(Database!$L140+Database!M140-Database!$S140-Database!$R140-R129)*'Technical Paramenter'!$D$7</f>
        <v>136873235.59936196</v>
      </c>
      <c r="T129" s="23">
        <f>+Q129*'Technical Paramenter'!$D$6+'12 months Losses'!E129</f>
        <v>1036974730.403865</v>
      </c>
      <c r="U129" s="3">
        <f t="shared" si="32"/>
        <v>1173847966.003227</v>
      </c>
      <c r="V129" s="3">
        <f>+Q129*'Technical Paramenter'!$D$8+'12 months Losses'!G129</f>
        <v>371859333.23902333</v>
      </c>
      <c r="W129" s="14">
        <f>Database!L140+Database!M140-Database!R140-Database!O140-Database!Q140-Database!S140-'12 months Losses'!R129-'12 months Losses'!U129-'12 months Losses'!V129-Database!N140-Database!P140</f>
        <v>2736437.8404855728</v>
      </c>
      <c r="X129" s="3">
        <f>(R129+(W129*'Technical Paramenter'!$D$5))</f>
        <v>818570009.46663737</v>
      </c>
      <c r="Y129" s="23">
        <f>(Database!$L140+Database!M140-Database!$S140-Database!$R140-X129)*'Technical Paramenter'!$D$7</f>
        <v>136864629.50235364</v>
      </c>
      <c r="Z129" s="23">
        <f>+W129*'Technical Paramenter'!$D$6+'12 months Losses'!T129</f>
        <v>1038271254.6526871</v>
      </c>
      <c r="AA129" s="3">
        <f t="shared" si="33"/>
        <v>1175135884.1550407</v>
      </c>
      <c r="AB129" s="3">
        <f>+W129*'Technical Paramenter'!$D$8+'12 months Losses'!V129</f>
        <v>372438637.12985414</v>
      </c>
      <c r="AC129" s="14">
        <f>Database!L140+Database!M140-Database!S140-X129-Database!R140-AA129-Database!Q140-Database!O140-AB129-Database!N140-Database!P140</f>
        <v>8606.0970087051392</v>
      </c>
      <c r="AD129" s="3">
        <f>(X129+(AC129*'Technical Paramenter'!$D$5))</f>
        <v>818572716.08414662</v>
      </c>
      <c r="AE129" s="23">
        <f>(Database!$L140+Database!M140-Database!$S140-Database!$R140-AD129)*'Technical Paramenter'!$D$7</f>
        <v>136864602.43617854</v>
      </c>
      <c r="AF129" s="23">
        <f>+AC129*'Technical Paramenter'!$D$6+'12 months Losses'!Z129</f>
        <v>1038275332.2214499</v>
      </c>
      <c r="AG129" s="3">
        <f t="shared" si="34"/>
        <v>1175139934.6576283</v>
      </c>
      <c r="AH129" s="3">
        <f>+AC129*'Technical Paramenter'!$D$8+'12 months Losses'!AB129</f>
        <v>372440459.04059088</v>
      </c>
      <c r="AI129" s="14">
        <f>Database!$L140+Database!M140-Database!$S140-'12 months Losses'!AD129-Database!$R140-Database!$O140-Database!$Q140-'12 months Losses'!AG129-'12 months Losses'!AH129-Database!$N140-Database!$P140</f>
        <v>27.066171646118164</v>
      </c>
      <c r="AJ129" s="27">
        <f>(AD129+(AI129*'Technical Paramenter'!$E$5))</f>
        <v>818572723.77093935</v>
      </c>
      <c r="AK129" s="27">
        <f>+AI129*'Technical Paramenter'!$D$6+'12 months Losses'!AE129</f>
        <v>136864615.26013067</v>
      </c>
      <c r="AL129" s="27">
        <f>+AI129*'Technical Paramenter'!$E$6+'12 months Losses'!AF129</f>
        <v>1038275343.8328375</v>
      </c>
      <c r="AM129" s="27">
        <f t="shared" si="35"/>
        <v>1175139959.0929682</v>
      </c>
      <c r="AN129" s="29">
        <f>Database!$L140-Database!$S140-'12 months Losses'!AJ129-Database!$R140-Database!$O140-Database!$Q140-'12 months Losses'!AM129-((Database!N140+Database!P140))</f>
        <v>367252548.19463253</v>
      </c>
      <c r="AO129" s="29">
        <f>Database!$L140-Database!$S140-'12 months Losses'!AJ129-Database!$R140-Database!$O140-Database!$Q140-'12 months Losses'!AM129-'12 months Losses'!AN129-Database!$N140-Database!$P140</f>
        <v>0</v>
      </c>
    </row>
    <row r="130" spans="2:41" x14ac:dyDescent="0.25">
      <c r="B130" s="17">
        <v>43800</v>
      </c>
      <c r="C130" s="36">
        <f>(Database!L141-Database!S141)*'Technical Paramenter'!$C$5</f>
        <v>546341329.20395994</v>
      </c>
      <c r="D130" s="37">
        <f>(Database!L141+Database!M141-Database!R141-Database!S141-'12 months Losses'!C130)*'Technical Paramenter'!$C$7</f>
        <v>140264396.28233039</v>
      </c>
      <c r="E130" s="37">
        <f>((Database!L141+Database!M141-Database!R141-Database!S141-'12 months Losses'!C130)-(Database!L141+Database!M141-Database!R141-Database!S141-'12 months Losses'!C130)*'Technical Paramenter'!$C$7)*'Technical Paramenter'!$C$6</f>
        <v>627655120.48417211</v>
      </c>
      <c r="F130" s="38">
        <f t="shared" si="28"/>
        <v>767919516.7665025</v>
      </c>
      <c r="G130" s="39">
        <f>(Database!L141-Database!O141-Database!Q141-Database!R141-Database!S141+Database!M141-C130-F130)*'Technical Paramenter'!$C$8</f>
        <v>189027123.40114042</v>
      </c>
      <c r="H130" s="39">
        <f t="shared" si="25"/>
        <v>1503287969.3716028</v>
      </c>
      <c r="I130" s="51">
        <f>+H130/(Database!L141+Database!M141)*100</f>
        <v>8.2522868206182665</v>
      </c>
      <c r="J130" s="36">
        <f t="shared" si="26"/>
        <v>281040412.79798853</v>
      </c>
      <c r="K130" s="39">
        <f t="shared" si="29"/>
        <v>420582129.25062668</v>
      </c>
      <c r="L130" s="39">
        <f t="shared" si="30"/>
        <v>183983274.85832098</v>
      </c>
      <c r="M130" s="39">
        <f t="shared" si="31"/>
        <v>885605816.90693617</v>
      </c>
      <c r="N130" s="52">
        <f>+M130/(Database!L141+Database!M141)*100</f>
        <v>4.8615257755165517</v>
      </c>
      <c r="O130" s="56">
        <f t="shared" si="27"/>
        <v>2388893786.2785387</v>
      </c>
      <c r="P130" s="54">
        <f>+O130/Database!L141*100</f>
        <v>13.117552725902145</v>
      </c>
      <c r="Q130" s="21">
        <f>Database!L141+Database!M141-Database!N141-Database!O141-Database!P141-Database!Q141-Database!R141-Database!S141-'12 months Losses'!H130</f>
        <v>890799814.21193719</v>
      </c>
      <c r="R130" s="3">
        <f>($C130+(Q130*'Technical Paramenter'!$D$5))</f>
        <v>826497870.77361417</v>
      </c>
      <c r="S130" s="23">
        <f>(Database!$L141+Database!M141-Database!$S141-Database!$R141-R130)*'Technical Paramenter'!$D$7</f>
        <v>137462830.86663386</v>
      </c>
      <c r="T130" s="23">
        <f>+Q130*'Technical Paramenter'!$D$6+'12 months Losses'!E130</f>
        <v>1049716072.457788</v>
      </c>
      <c r="U130" s="3">
        <f t="shared" si="32"/>
        <v>1187178903.3244219</v>
      </c>
      <c r="V130" s="3">
        <f>+Q130*'Technical Paramenter'!$D$8+'12 months Losses'!G130</f>
        <v>377609444.06980753</v>
      </c>
      <c r="W130" s="14">
        <f>Database!L141+Database!M141-Database!R141-Database!O141-Database!Q141-Database!S141-'12 months Losses'!R130-'12 months Losses'!U130-'12 months Losses'!V130-Database!N141-Database!P141</f>
        <v>2801565.4156980515</v>
      </c>
      <c r="X130" s="3">
        <f>(R130+(W130*'Technical Paramenter'!$D$5))</f>
        <v>827378963.09685123</v>
      </c>
      <c r="Y130" s="23">
        <f>(Database!$L141+Database!M141-Database!$S141-Database!$R141-X130)*'Technical Paramenter'!$D$7</f>
        <v>137454019.94340149</v>
      </c>
      <c r="Z130" s="23">
        <f>+W130*'Technical Paramenter'!$D$6+'12 months Losses'!T130</f>
        <v>1051043454.1517457</v>
      </c>
      <c r="AA130" s="3">
        <f t="shared" si="33"/>
        <v>1188497474.0951471</v>
      </c>
      <c r="AB130" s="3">
        <f>+W130*'Technical Paramenter'!$D$8+'12 months Losses'!V130</f>
        <v>378202535.46831083</v>
      </c>
      <c r="AC130" s="14">
        <f>Database!L141+Database!M141-Database!S141-X130-Database!R141-AA130-Database!Q141-Database!O141-AB130-Database!N141-Database!P141</f>
        <v>8810.9232320785522</v>
      </c>
      <c r="AD130" s="3">
        <f>(X130+(AC130*'Technical Paramenter'!$D$5))</f>
        <v>827381734.13220775</v>
      </c>
      <c r="AE130" s="23">
        <f>(Database!$L141+Database!M141-Database!$S141-Database!$R141-AD130)*'Technical Paramenter'!$D$7</f>
        <v>137453992.23304793</v>
      </c>
      <c r="AF130" s="23">
        <f>+AC130*'Technical Paramenter'!$D$6+'12 months Losses'!Z130</f>
        <v>1051047628.7671731</v>
      </c>
      <c r="AG130" s="3">
        <f t="shared" si="34"/>
        <v>1188501621.000221</v>
      </c>
      <c r="AH130" s="3">
        <f>+AC130*'Technical Paramenter'!$D$8+'12 months Losses'!AB130</f>
        <v>378204400.74075907</v>
      </c>
      <c r="AI130" s="14">
        <f>Database!$L141+Database!M141-Database!$S141-'12 months Losses'!AD130-Database!$R141-Database!$O141-Database!$Q141-'12 months Losses'!AG130-'12 months Losses'!AH130-Database!$N141-Database!$P141</f>
        <v>27.710354804992676</v>
      </c>
      <c r="AJ130" s="27">
        <f>(AD130+(AI130*'Technical Paramenter'!$E$5))</f>
        <v>827381742.00194848</v>
      </c>
      <c r="AK130" s="27">
        <f>+AI130*'Technical Paramenter'!$D$6+'12 months Losses'!AE130</f>
        <v>137454005.36221403</v>
      </c>
      <c r="AL130" s="27">
        <f>+AI130*'Technical Paramenter'!$E$6+'12 months Losses'!AF130</f>
        <v>1051047640.6549152</v>
      </c>
      <c r="AM130" s="27">
        <f t="shared" si="35"/>
        <v>1188501646.0171292</v>
      </c>
      <c r="AN130" s="29">
        <f>Database!$L141-Database!$S141-'12 months Losses'!AJ130-Database!$R141-Database!$O141-Database!$Q141-'12 months Losses'!AM130-((Database!N141+Database!P141))</f>
        <v>373010398.2594614</v>
      </c>
      <c r="AO130" s="29">
        <f>Database!$L141-Database!$S141-'12 months Losses'!AJ130-Database!$R141-Database!$O141-Database!$Q141-'12 months Losses'!AM130-'12 months Losses'!AN130-Database!$N141-Database!$P141</f>
        <v>0</v>
      </c>
    </row>
    <row r="131" spans="2:41" x14ac:dyDescent="0.25">
      <c r="B131" s="17">
        <v>43831</v>
      </c>
      <c r="C131" s="36">
        <f>(Database!L142-Database!S142)*'Technical Paramenter'!$C$5</f>
        <v>543718250.42780995</v>
      </c>
      <c r="D131" s="37">
        <f>(Database!L142+Database!M142-Database!R142-Database!S142-'12 months Losses'!C131)*'Technical Paramenter'!$C$7</f>
        <v>139480988.07369187</v>
      </c>
      <c r="E131" s="37">
        <f>((Database!L142+Database!M142-Database!R142-Database!S142-'12 months Losses'!C131)-(Database!L142+Database!M142-Database!R142-Database!S142-'12 months Losses'!C131)*'Technical Paramenter'!$C$7)*'Technical Paramenter'!$C$6</f>
        <v>624149525.43215632</v>
      </c>
      <c r="F131" s="38">
        <f t="shared" si="28"/>
        <v>763630513.50584817</v>
      </c>
      <c r="G131" s="39">
        <f>(Database!L142-Database!O142-Database!Q142-Database!R142-Database!S142+Database!M142-C131-F131)*'Technical Paramenter'!$C$8</f>
        <v>186883241.13195583</v>
      </c>
      <c r="H131" s="39">
        <f t="shared" si="25"/>
        <v>1494232005.065614</v>
      </c>
      <c r="I131" s="51">
        <f>+H131/(Database!L142+Database!M142)*100</f>
        <v>8.2419426824626143</v>
      </c>
      <c r="J131" s="36">
        <f t="shared" si="26"/>
        <v>233600110.2629106</v>
      </c>
      <c r="K131" s="39">
        <f t="shared" si="29"/>
        <v>349586846.92146635</v>
      </c>
      <c r="L131" s="39">
        <f t="shared" si="30"/>
        <v>152175969.4470742</v>
      </c>
      <c r="M131" s="39">
        <f t="shared" si="31"/>
        <v>735362926.63145113</v>
      </c>
      <c r="N131" s="52">
        <f>+M131/(Database!L142+Database!M142)*100</f>
        <v>4.0561432706283398</v>
      </c>
      <c r="O131" s="56">
        <f t="shared" si="27"/>
        <v>2229594931.6970654</v>
      </c>
      <c r="P131" s="54">
        <f>+O131/Database!L142*100</f>
        <v>12.301524565132901</v>
      </c>
      <c r="Q131" s="21">
        <f>Database!L142+Database!M142-Database!N142-Database!O142-Database!P142-Database!Q142-Database!R142-Database!S142-'12 months Losses'!H131</f>
        <v>740430647.5014503</v>
      </c>
      <c r="R131" s="3">
        <f>($C131+(Q131*'Technical Paramenter'!$D$5))</f>
        <v>776583689.06701612</v>
      </c>
      <c r="S131" s="23">
        <f>(Database!$L142+Database!M142-Database!$S142-Database!$R142-R131)*'Technical Paramenter'!$D$7</f>
        <v>137152333.68729982</v>
      </c>
      <c r="T131" s="23">
        <f>+Q131*'Technical Paramenter'!$D$6+'12 months Losses'!E131</f>
        <v>974965566.2183435</v>
      </c>
      <c r="U131" s="3">
        <f t="shared" si="32"/>
        <v>1112117899.9056432</v>
      </c>
      <c r="V131" s="3">
        <f>+Q131*'Technical Paramenter'!$D$8+'12 months Losses'!G131</f>
        <v>343632409.20801282</v>
      </c>
      <c r="W131" s="14">
        <f>Database!L142+Database!M142-Database!R142-Database!O142-Database!Q142-Database!S142-'12 months Losses'!R131-'12 months Losses'!U131-'12 months Losses'!V131-Database!N142-Database!P142</f>
        <v>2328654.386390686</v>
      </c>
      <c r="X131" s="3">
        <f>(R131+(W131*'Technical Paramenter'!$D$5))</f>
        <v>777316050.87153602</v>
      </c>
      <c r="Y131" s="23">
        <f>(Database!$L142+Database!M142-Database!$S142-Database!$R142-X131)*'Technical Paramenter'!$D$7</f>
        <v>137145010.06925461</v>
      </c>
      <c r="Z131" s="23">
        <f>+W131*'Technical Paramenter'!$D$6+'12 months Losses'!T131</f>
        <v>976068882.66661537</v>
      </c>
      <c r="AA131" s="3">
        <f t="shared" si="33"/>
        <v>1113213892.7358699</v>
      </c>
      <c r="AB131" s="3">
        <f>+W131*'Technical Paramenter'!$D$8+'12 months Losses'!V131</f>
        <v>344125385.34161174</v>
      </c>
      <c r="AC131" s="14">
        <f>Database!L142+Database!M142-Database!S142-X131-Database!R142-AA131-Database!Q142-Database!O142-AB131-Database!N142-Database!P142</f>
        <v>7323.6180448532104</v>
      </c>
      <c r="AD131" s="3">
        <f>(X131+(AC131*'Technical Paramenter'!$D$5))</f>
        <v>777318354.14941108</v>
      </c>
      <c r="AE131" s="23">
        <f>(Database!$L142+Database!M142-Database!$S142-Database!$R142-AD131)*'Technical Paramenter'!$D$7</f>
        <v>137144987.03647587</v>
      </c>
      <c r="AF131" s="23">
        <f>+AC131*'Technical Paramenter'!$D$6+'12 months Losses'!Z131</f>
        <v>976072352.59684503</v>
      </c>
      <c r="AG131" s="3">
        <f t="shared" si="34"/>
        <v>1113217339.6333208</v>
      </c>
      <c r="AH131" s="3">
        <f>+AC131*'Technical Paramenter'!$D$8+'12 months Losses'!AB131</f>
        <v>344126935.75155187</v>
      </c>
      <c r="AI131" s="14">
        <f>Database!$L142+Database!M142-Database!$S142-'12 months Losses'!AD131-Database!$R142-Database!$O142-Database!$Q142-'12 months Losses'!AG131-'12 months Losses'!AH131-Database!$N142-Database!$P142</f>
        <v>23.032779693603516</v>
      </c>
      <c r="AJ131" s="27">
        <f>(AD131+(AI131*'Technical Paramenter'!$E$5))</f>
        <v>777318360.69072056</v>
      </c>
      <c r="AK131" s="27">
        <f>+AI131*'Technical Paramenter'!$D$6+'12 months Losses'!AE131</f>
        <v>137144997.94940689</v>
      </c>
      <c r="AL131" s="27">
        <f>+AI131*'Technical Paramenter'!$E$6+'12 months Losses'!AF131</f>
        <v>976072362.47790754</v>
      </c>
      <c r="AM131" s="27">
        <f t="shared" si="35"/>
        <v>1113217360.4273145</v>
      </c>
      <c r="AN131" s="29">
        <f>Database!$L142-Database!$S142-'12 months Losses'!AJ131-Database!$R142-Database!$O142-Database!$Q142-'12 months Losses'!AM131-((Database!N142+Database!P142))</f>
        <v>339059210.57903004</v>
      </c>
      <c r="AO131" s="29">
        <f>Database!$L142-Database!$S142-'12 months Losses'!AJ131-Database!$R142-Database!$O142-Database!$Q142-'12 months Losses'!AM131-'12 months Losses'!AN131-Database!$N142-Database!$P142</f>
        <v>0</v>
      </c>
    </row>
    <row r="132" spans="2:41" x14ac:dyDescent="0.25">
      <c r="B132" s="17">
        <v>43862</v>
      </c>
      <c r="C132" s="36">
        <f>(Database!L143-Database!S143)*'Technical Paramenter'!$C$5</f>
        <v>545808239.14541996</v>
      </c>
      <c r="D132" s="37">
        <f>(Database!L143+Database!M143-Database!R143-Database!S143-'12 months Losses'!C132)*'Technical Paramenter'!$C$7</f>
        <v>140314450.57323581</v>
      </c>
      <c r="E132" s="37">
        <f>((Database!L143+Database!M143-Database!R143-Database!S143-'12 months Losses'!C132)-(Database!L143+Database!M143-Database!R143-Database!S143-'12 months Losses'!C132)*'Technical Paramenter'!$C$7)*'Technical Paramenter'!$C$6</f>
        <v>627879103.42511559</v>
      </c>
      <c r="F132" s="38">
        <f t="shared" si="28"/>
        <v>768193553.99835134</v>
      </c>
      <c r="G132" s="39">
        <f>(Database!L143-Database!O143-Database!Q143-Database!R143-Database!S143+Database!M143-C132-F132)*'Technical Paramenter'!$C$8</f>
        <v>187383434.95528597</v>
      </c>
      <c r="H132" s="39">
        <f t="shared" si="25"/>
        <v>1501385228.0990572</v>
      </c>
      <c r="I132" s="51">
        <f>+H132/(Database!L143+Database!M143)*100</f>
        <v>8.2496469035221782</v>
      </c>
      <c r="J132" s="36">
        <f t="shared" si="26"/>
        <v>234659221.52733147</v>
      </c>
      <c r="K132" s="39">
        <f t="shared" si="29"/>
        <v>351171826.34228611</v>
      </c>
      <c r="L132" s="39">
        <f t="shared" si="30"/>
        <v>152944154.95909411</v>
      </c>
      <c r="M132" s="39">
        <f t="shared" si="31"/>
        <v>738775202.82871175</v>
      </c>
      <c r="N132" s="52">
        <f>+M132/(Database!L143+Database!M143)*100</f>
        <v>4.0593409674953485</v>
      </c>
      <c r="O132" s="56">
        <f t="shared" si="27"/>
        <v>2240160430.9277687</v>
      </c>
      <c r="P132" s="54">
        <f>+O132/Database!L143*100</f>
        <v>12.312378933962222</v>
      </c>
      <c r="Q132" s="21">
        <f>Database!L143+Database!M143-Database!N143-Database!O143-Database!P143-Database!Q143-Database!R143-Database!S143-'12 months Losses'!H132</f>
        <v>743787659.78371525</v>
      </c>
      <c r="R132" s="3">
        <f>($C132+(Q132*'Technical Paramenter'!$D$5))</f>
        <v>779729458.14739847</v>
      </c>
      <c r="S132" s="23">
        <f>(Database!$L143+Database!M143-Database!$S143-Database!$R143-R132)*'Technical Paramenter'!$D$7</f>
        <v>137975238.38321605</v>
      </c>
      <c r="T132" s="23">
        <f>+Q132*'Technical Paramenter'!$D$6+'12 months Losses'!E132</f>
        <v>980285696.63063979</v>
      </c>
      <c r="U132" s="3">
        <f t="shared" si="32"/>
        <v>1118260935.0138559</v>
      </c>
      <c r="V132" s="3">
        <f>+Q132*'Technical Paramenter'!$D$8+'12 months Losses'!G132</f>
        <v>344843282.53149849</v>
      </c>
      <c r="W132" s="14">
        <f>Database!L143+Database!M143-Database!R143-Database!O143-Database!Q143-Database!S143-'12 months Losses'!R132-'12 months Losses'!U132-'12 months Losses'!V132-Database!N143-Database!P143</f>
        <v>2339212.1900196075</v>
      </c>
      <c r="X132" s="3">
        <f>(R132+(W132*'Technical Paramenter'!$D$5))</f>
        <v>780465140.38115966</v>
      </c>
      <c r="Y132" s="23">
        <f>(Database!$L143+Database!M143-Database!$S143-Database!$R143-X132)*'Technical Paramenter'!$D$7</f>
        <v>137967881.56087843</v>
      </c>
      <c r="Z132" s="23">
        <f>+W132*'Technical Paramenter'!$D$6+'12 months Losses'!T132</f>
        <v>981394015.36627114</v>
      </c>
      <c r="AA132" s="3">
        <f t="shared" si="33"/>
        <v>1119361896.9271495</v>
      </c>
      <c r="AB132" s="3">
        <f>+W132*'Technical Paramenter'!$D$8+'12 months Losses'!V132</f>
        <v>345338493.75212562</v>
      </c>
      <c r="AC132" s="14">
        <f>Database!L143+Database!M143-Database!S143-X132-Database!R143-AA132-Database!Q143-Database!O143-AB132-Database!N143-Database!P143</f>
        <v>7356.8223361968994</v>
      </c>
      <c r="AD132" s="3">
        <f>(X132+(AC132*'Technical Paramenter'!$D$5))</f>
        <v>780467454.10178435</v>
      </c>
      <c r="AE132" s="23">
        <f>(Database!$L143+Database!M143-Database!$S143-Database!$R143-AD132)*'Technical Paramenter'!$D$7</f>
        <v>137967858.42367217</v>
      </c>
      <c r="AF132" s="23">
        <f>+AC132*'Technical Paramenter'!$D$6+'12 months Losses'!Z132</f>
        <v>981397501.02869403</v>
      </c>
      <c r="AG132" s="3">
        <f t="shared" si="34"/>
        <v>1119365359.4523661</v>
      </c>
      <c r="AH132" s="3">
        <f>+AC132*'Technical Paramenter'!$D$8+'12 months Losses'!AB132</f>
        <v>345340051.19141418</v>
      </c>
      <c r="AI132" s="14">
        <f>Database!$L143+Database!M143-Database!$S143-'12 months Losses'!AD132-Database!$R143-Database!$O143-Database!$Q143-'12 months Losses'!AG132-'12 months Losses'!AH132-Database!$N143-Database!$P143</f>
        <v>23.137207984924316</v>
      </c>
      <c r="AJ132" s="27">
        <f>(AD132+(AI132*'Technical Paramenter'!$E$5))</f>
        <v>780467460.67275143</v>
      </c>
      <c r="AK132" s="27">
        <f>+AI132*'Technical Paramenter'!$D$6+'12 months Losses'!AE132</f>
        <v>137967869.38608131</v>
      </c>
      <c r="AL132" s="27">
        <f>+AI132*'Technical Paramenter'!$E$6+'12 months Losses'!AF132</f>
        <v>981397510.95455623</v>
      </c>
      <c r="AM132" s="27">
        <f t="shared" si="35"/>
        <v>1119365380.3406374</v>
      </c>
      <c r="AN132" s="29">
        <f>Database!$L143-Database!$S143-'12 months Losses'!AJ132-Database!$R143-Database!$O143-Database!$Q143-'12 months Losses'!AM132-((Database!N143+Database!P143))</f>
        <v>340327589.91438007</v>
      </c>
      <c r="AO132" s="29">
        <f>Database!$L143-Database!$S143-'12 months Losses'!AJ132-Database!$R143-Database!$O143-Database!$Q143-'12 months Losses'!AM132-'12 months Losses'!AN132-Database!$N143-Database!$P143</f>
        <v>0</v>
      </c>
    </row>
    <row r="133" spans="2:41" x14ac:dyDescent="0.25">
      <c r="B133" s="17">
        <v>43891</v>
      </c>
      <c r="C133" s="36">
        <f>(Database!L144-Database!S144)*'Technical Paramenter'!$C$5</f>
        <v>544183578.76550996</v>
      </c>
      <c r="D133" s="37">
        <f>(Database!L144+Database!M144-Database!R144-Database!S144-'12 months Losses'!C133)*'Technical Paramenter'!$C$7</f>
        <v>139885948.7638149</v>
      </c>
      <c r="E133" s="37">
        <f>((Database!L144+Database!M144-Database!R144-Database!S144-'12 months Losses'!C133)-(Database!L144+Database!M144-Database!R144-Database!S144-'12 months Losses'!C133)*'Technical Paramenter'!$C$7)*'Technical Paramenter'!$C$6</f>
        <v>625961643.52831876</v>
      </c>
      <c r="F133" s="38">
        <f t="shared" si="28"/>
        <v>765847592.29213369</v>
      </c>
      <c r="G133" s="39">
        <f>(Database!L144-Database!O144-Database!Q144-Database!R144-Database!S144+Database!M144-C133-F133)*'Technical Paramenter'!$C$8</f>
        <v>186555434.1023213</v>
      </c>
      <c r="H133" s="39">
        <f t="shared" si="25"/>
        <v>1496586605.159965</v>
      </c>
      <c r="I133" s="51">
        <f>+H133/(Database!L144+Database!M144)*100</f>
        <v>8.2478708291057199</v>
      </c>
      <c r="J133" s="36">
        <f t="shared" si="26"/>
        <v>213168166.19260371</v>
      </c>
      <c r="K133" s="39">
        <f t="shared" si="29"/>
        <v>319010068.10070384</v>
      </c>
      <c r="L133" s="39">
        <f t="shared" si="30"/>
        <v>138579593.98211798</v>
      </c>
      <c r="M133" s="39">
        <f t="shared" si="31"/>
        <v>670757828.27542555</v>
      </c>
      <c r="N133" s="52">
        <f>+M133/(Database!L144+Database!M144)*100</f>
        <v>3.6966279840757066</v>
      </c>
      <c r="O133" s="56">
        <f t="shared" si="27"/>
        <v>2167344433.4353905</v>
      </c>
      <c r="P133" s="54">
        <f>+O133/Database!L144*100</f>
        <v>11.947732285264248</v>
      </c>
      <c r="Q133" s="21">
        <f>Database!L144+Database!M144-Database!N144-Database!O144-Database!P144-Database!Q144-Database!R144-Database!S144-'12 months Losses'!H133</f>
        <v>675668530.90542841</v>
      </c>
      <c r="R133" s="3">
        <f>($C133+(Q133*'Technical Paramenter'!$D$5))</f>
        <v>756681331.73526716</v>
      </c>
      <c r="S133" s="23">
        <f>(Database!$L144+Database!M144-Database!$S144-Database!$R144-R133)*'Technical Paramenter'!$D$7</f>
        <v>137760971.23411733</v>
      </c>
      <c r="T133" s="23">
        <f>+Q133*'Technical Paramenter'!$D$6+'12 months Losses'!E133</f>
        <v>946093393.47131073</v>
      </c>
      <c r="U133" s="3">
        <f t="shared" si="32"/>
        <v>1083854364.7054281</v>
      </c>
      <c r="V133" s="3">
        <f>+Q133*'Technical Paramenter'!$D$8+'12 months Losses'!G133</f>
        <v>329594462.09500051</v>
      </c>
      <c r="W133" s="14">
        <f>Database!L144+Database!M144-Database!R144-Database!O144-Database!Q144-Database!S144-'12 months Losses'!R133-'12 months Losses'!U133-'12 months Losses'!V133-Database!N144-Database!P144</f>
        <v>2124977.5296974182</v>
      </c>
      <c r="X133" s="3">
        <f>(R133+(W133*'Technical Paramenter'!$D$5))</f>
        <v>757349637.16835701</v>
      </c>
      <c r="Y133" s="23">
        <f>(Database!$L144+Database!M144-Database!$S144-Database!$R144-X133)*'Technical Paramenter'!$D$7</f>
        <v>137754288.17978641</v>
      </c>
      <c r="Z133" s="23">
        <f>+W133*'Technical Paramenter'!$D$6+'12 months Losses'!T133</f>
        <v>947100207.82488132</v>
      </c>
      <c r="AA133" s="3">
        <f t="shared" si="33"/>
        <v>1084854496.0046678</v>
      </c>
      <c r="AB133" s="3">
        <f>+W133*'Technical Paramenter'!$D$8+'12 months Losses'!V133</f>
        <v>330044319.83803743</v>
      </c>
      <c r="AC133" s="14">
        <f>Database!L144+Database!M144-Database!S144-X133-Database!R144-AA133-Database!Q144-Database!O144-AB133-Database!N144-Database!P144</f>
        <v>6683.0543298721313</v>
      </c>
      <c r="AD133" s="3">
        <f>(X133+(AC133*'Technical Paramenter'!$D$5))</f>
        <v>757351738.98894382</v>
      </c>
      <c r="AE133" s="23">
        <f>(Database!$L144+Database!M144-Database!$S144-Database!$R144-AD133)*'Technical Paramenter'!$D$7</f>
        <v>137754267.16158056</v>
      </c>
      <c r="AF133" s="23">
        <f>+AC133*'Technical Paramenter'!$D$6+'12 months Losses'!Z133</f>
        <v>947103374.25602281</v>
      </c>
      <c r="AG133" s="3">
        <f t="shared" si="34"/>
        <v>1084857641.4176035</v>
      </c>
      <c r="AH133" s="3">
        <f>+AC133*'Technical Paramenter'!$D$8+'12 months Losses'!AB133</f>
        <v>330045734.64063907</v>
      </c>
      <c r="AI133" s="14">
        <f>Database!$L144+Database!M144-Database!$S144-'12 months Losses'!AD133-Database!$R144-Database!$O144-Database!$Q144-'12 months Losses'!AG133-'12 months Losses'!AH133-Database!$N144-Database!$P144</f>
        <v>21.018203735351563</v>
      </c>
      <c r="AJ133" s="27">
        <f>(AD133+(AI133*'Technical Paramenter'!$E$5))</f>
        <v>757351744.95811367</v>
      </c>
      <c r="AK133" s="27">
        <f>+AI133*'Technical Paramenter'!$D$6+'12 months Losses'!AE133</f>
        <v>137754277.12000549</v>
      </c>
      <c r="AL133" s="27">
        <f>+AI133*'Technical Paramenter'!$E$6+'12 months Losses'!AF133</f>
        <v>947103383.27283216</v>
      </c>
      <c r="AM133" s="27">
        <f t="shared" si="35"/>
        <v>1084857660.3928375</v>
      </c>
      <c r="AN133" s="29">
        <f>Database!$L144-Database!$S144-'12 months Losses'!AJ133-Database!$R144-Database!$O144-Database!$Q144-'12 months Losses'!AM133-((Database!N144+Database!P144))</f>
        <v>325135028.08443928</v>
      </c>
      <c r="AO133" s="29">
        <f>Database!$L144-Database!$S144-'12 months Losses'!AJ133-Database!$R144-Database!$O144-Database!$Q144-'12 months Losses'!AM133-'12 months Losses'!AN133-Database!$N144-Database!$P144</f>
        <v>0</v>
      </c>
    </row>
    <row r="134" spans="2:41" x14ac:dyDescent="0.25">
      <c r="B134" s="17">
        <v>43922</v>
      </c>
      <c r="C134" s="36">
        <f>(Database!L145-Database!S145)*'Technical Paramenter'!$C$5</f>
        <v>543524517.39863884</v>
      </c>
      <c r="D134" s="37">
        <f>(Database!L145+Database!M145-Database!R145-Database!S145-'12 months Losses'!C134)*'Technical Paramenter'!$C$7</f>
        <v>139984959.89414325</v>
      </c>
      <c r="E134" s="37">
        <f>((Database!L145+Database!M145-Database!R145-Database!S145-'12 months Losses'!C134)-(Database!L145+Database!M145-Database!R145-Database!S145-'12 months Losses'!C134)*'Technical Paramenter'!$C$7)*'Technical Paramenter'!$C$6</f>
        <v>626404698.53431213</v>
      </c>
      <c r="F134" s="38">
        <f t="shared" si="28"/>
        <v>766389658.42845535</v>
      </c>
      <c r="G134" s="39">
        <f>(Database!L145-Database!O145-Database!Q145-Database!R145-Database!S145+Database!M145-C134-F134)*'Technical Paramenter'!$C$8</f>
        <v>188065393.53363091</v>
      </c>
      <c r="H134" s="39">
        <f t="shared" ref="H134:H166" si="36">+C134+F134+G134</f>
        <v>1497979569.3607249</v>
      </c>
      <c r="I134" s="51">
        <f>+H134/(Database!L145+Database!M145)*100</f>
        <v>8.2654894985350644</v>
      </c>
      <c r="J134" s="36">
        <f t="shared" ref="J134:J166" si="37">+AJ134-C134</f>
        <v>230990723.91494644</v>
      </c>
      <c r="K134" s="39">
        <f t="shared" si="29"/>
        <v>345681852.42142868</v>
      </c>
      <c r="L134" s="39">
        <f t="shared" si="30"/>
        <v>150701062.55429786</v>
      </c>
      <c r="M134" s="39">
        <f t="shared" si="31"/>
        <v>727373638.89067292</v>
      </c>
      <c r="N134" s="52">
        <f>+M134/(Database!L145+Database!M145)*100</f>
        <v>4.0134720771444208</v>
      </c>
      <c r="O134" s="56">
        <f t="shared" ref="O134:O166" si="38">H134+M134</f>
        <v>2225353208.2513981</v>
      </c>
      <c r="P134" s="54">
        <f>+O134/Database!L145*100</f>
        <v>12.282205172314214</v>
      </c>
      <c r="Q134" s="21">
        <f>Database!L145+Database!M145-Database!N145-Database!O145-Database!P145-Database!Q145-Database!R145-Database!S145-'12 months Losses'!H134</f>
        <v>732159805.41567278</v>
      </c>
      <c r="R134" s="3">
        <f>($C134+(Q134*'Technical Paramenter'!$D$5))</f>
        <v>773788776.20186794</v>
      </c>
      <c r="S134" s="23">
        <f>(Database!$L145+Database!M145-Database!$S145-Database!$R145-R134)*'Technical Paramenter'!$D$7</f>
        <v>137682317.30611098</v>
      </c>
      <c r="T134" s="23">
        <f>+Q134*'Technical Paramenter'!$D$6+'12 months Losses'!E134</f>
        <v>973302014.34025788</v>
      </c>
      <c r="U134" s="3">
        <f t="shared" si="32"/>
        <v>1110984331.646369</v>
      </c>
      <c r="V134" s="3">
        <f>+Q134*'Technical Paramenter'!$D$8+'12 months Losses'!G134</f>
        <v>343063624.34012884</v>
      </c>
      <c r="W134" s="14">
        <f>Database!L145+Database!M145-Database!R145-Database!O145-Database!Q145-Database!S145-'12 months Losses'!R134-'12 months Losses'!U134-'12 months Losses'!V134-Database!N145-Database!P145</f>
        <v>2302642.5880308151</v>
      </c>
      <c r="X134" s="3">
        <f>(R134+(W134*'Technical Paramenter'!$D$5))</f>
        <v>774512957.29580367</v>
      </c>
      <c r="Y134" s="23">
        <f>(Database!$L145+Database!M145-Database!$S145-Database!$R145-X134)*'Technical Paramenter'!$D$7</f>
        <v>137675075.49517164</v>
      </c>
      <c r="Z134" s="23">
        <f>+W134*'Technical Paramenter'!$D$6+'12 months Losses'!T134</f>
        <v>974393006.39846683</v>
      </c>
      <c r="AA134" s="3">
        <f t="shared" si="33"/>
        <v>1112068081.8936384</v>
      </c>
      <c r="AB134" s="3">
        <f>+W134*'Technical Paramenter'!$D$8+'12 months Losses'!V134</f>
        <v>343551093.77601498</v>
      </c>
      <c r="AC134" s="14">
        <f>Database!L145+Database!M145-Database!S145-X134-Database!R145-AA134-Database!Q145-Database!O145-AB134-Database!N145-Database!P145</f>
        <v>7241.8109407424927</v>
      </c>
      <c r="AD134" s="3">
        <f>(X134+(AC134*'Technical Paramenter'!$D$5))</f>
        <v>774515234.84534454</v>
      </c>
      <c r="AE134" s="23">
        <f>(Database!$L145+Database!M145-Database!$S145-Database!$R145-AD134)*'Technical Paramenter'!$D$7</f>
        <v>137675052.7196762</v>
      </c>
      <c r="AF134" s="23">
        <f>+AC134*'Technical Paramenter'!$D$6+'12 months Losses'!Z134</f>
        <v>974396437.56849051</v>
      </c>
      <c r="AG134" s="3">
        <f t="shared" si="34"/>
        <v>1112071490.2881668</v>
      </c>
      <c r="AH134" s="3">
        <f>+AC134*'Technical Paramenter'!$D$8+'12 months Losses'!AB134</f>
        <v>343552626.86739111</v>
      </c>
      <c r="AI134" s="14">
        <f>Database!$L145+Database!M145-Database!$S145-'12 months Losses'!AD134-Database!$R145-Database!$O145-Database!$Q145-'12 months Losses'!AG134-'12 months Losses'!AH134-Database!$N145-Database!$P145</f>
        <v>22.775495529174805</v>
      </c>
      <c r="AJ134" s="27">
        <f>(AD134+(AI134*'Technical Paramenter'!$E$5))</f>
        <v>774515241.31358528</v>
      </c>
      <c r="AK134" s="27">
        <f>+AI134*'Technical Paramenter'!$D$6+'12 months Losses'!AE134</f>
        <v>137675063.51070598</v>
      </c>
      <c r="AL134" s="27">
        <f>+AI134*'Technical Paramenter'!$E$6+'12 months Losses'!AF134</f>
        <v>974396447.33917809</v>
      </c>
      <c r="AM134" s="27">
        <f t="shared" si="35"/>
        <v>1112071510.849884</v>
      </c>
      <c r="AN134" s="29">
        <f>Database!$L145-Database!$S145-'12 months Losses'!AJ134-Database!$R145-Database!$O145-Database!$Q145-'12 months Losses'!AM134-((Database!N145+Database!P145))</f>
        <v>338766456.08792877</v>
      </c>
      <c r="AO134" s="29">
        <f>Database!$L145-Database!$S145-'12 months Losses'!AJ134-Database!$R145-Database!$O145-Database!$Q145-'12 months Losses'!AM134-'12 months Losses'!AN134-Database!$N145-Database!$P145</f>
        <v>0</v>
      </c>
    </row>
    <row r="135" spans="2:41" x14ac:dyDescent="0.25">
      <c r="B135" s="17">
        <v>43952</v>
      </c>
      <c r="C135" s="36">
        <f>(Database!L146-Database!S146)*'Technical Paramenter'!$C$5</f>
        <v>543846270.96017444</v>
      </c>
      <c r="D135" s="37">
        <f>(Database!L146+Database!M146-Database!R146-Database!S146-'12 months Losses'!C135)*'Technical Paramenter'!$C$7</f>
        <v>140274298.21480641</v>
      </c>
      <c r="E135" s="37">
        <f>((Database!L146+Database!M146-Database!R146-Database!S146-'12 months Losses'!C135)-(Database!L146+Database!M146-Database!R146-Database!S146-'12 months Losses'!C135)*'Technical Paramenter'!$C$7)*'Technical Paramenter'!$C$6</f>
        <v>627699429.65161574</v>
      </c>
      <c r="F135" s="38">
        <f t="shared" si="28"/>
        <v>767973727.86642218</v>
      </c>
      <c r="G135" s="39">
        <f>(Database!L146-Database!O146-Database!Q146-Database!R146-Database!S146+Database!M146-C135-F135)*'Technical Paramenter'!$C$8</f>
        <v>190189208.47692353</v>
      </c>
      <c r="H135" s="39">
        <f t="shared" si="36"/>
        <v>1502009207.3035202</v>
      </c>
      <c r="I135" s="51">
        <f>+H135/(Database!L146+Database!M146)*100</f>
        <v>8.2828317833799137</v>
      </c>
      <c r="J135" s="36">
        <f t="shared" si="37"/>
        <v>248152654.08644748</v>
      </c>
      <c r="K135" s="39">
        <f t="shared" si="29"/>
        <v>371364995.50295067</v>
      </c>
      <c r="L135" s="39">
        <f t="shared" si="30"/>
        <v>162285172.62094921</v>
      </c>
      <c r="M135" s="39">
        <f t="shared" si="31"/>
        <v>781802822.21034741</v>
      </c>
      <c r="N135" s="52">
        <f>+M135/(Database!L146+Database!M146)*100</f>
        <v>4.3112527091396382</v>
      </c>
      <c r="O135" s="56">
        <f t="shared" si="38"/>
        <v>2283812029.5138674</v>
      </c>
      <c r="P135" s="54">
        <f>+O135/Database!L146*100</f>
        <v>12.597387223927663</v>
      </c>
      <c r="Q135" s="21">
        <f>Database!L146+Database!M146-Database!N146-Database!O146-Database!P146-Database!Q146-Database!R146-Database!S146-'12 months Losses'!H135</f>
        <v>786557121.6453495</v>
      </c>
      <c r="R135" s="3">
        <f>($C135+(Q135*'Technical Paramenter'!$D$5))</f>
        <v>791218485.71763682</v>
      </c>
      <c r="S135" s="23">
        <f>(Database!$L146+Database!M146-Database!$S146-Database!$R146-R135)*'Technical Paramenter'!$D$7</f>
        <v>137800576.0672318</v>
      </c>
      <c r="T135" s="23">
        <f>+Q135*'Technical Paramenter'!$D$6+'12 months Losses'!E135</f>
        <v>1000370193.8871824</v>
      </c>
      <c r="U135" s="3">
        <f t="shared" si="32"/>
        <v>1138170769.9544141</v>
      </c>
      <c r="V135" s="3">
        <f>+Q135*'Technical Paramenter'!$D$8+'12 months Losses'!G135</f>
        <v>356703351.12924397</v>
      </c>
      <c r="W135" s="14">
        <f>Database!L146+Database!M146-Database!R146-Database!O146-Database!Q146-Database!S146-'12 months Losses'!R135-'12 months Losses'!U135-'12 months Losses'!V135-Database!N146-Database!P146</f>
        <v>2473722.1475763321</v>
      </c>
      <c r="X135" s="3">
        <f>(R135+(W135*'Technical Paramenter'!$D$5))</f>
        <v>791996471.33304954</v>
      </c>
      <c r="Y135" s="23">
        <f>(Database!$L146+Database!M146-Database!$S146-Database!$R146-X135)*'Technical Paramenter'!$D$7</f>
        <v>137792796.21107766</v>
      </c>
      <c r="Z135" s="23">
        <f>+W135*'Technical Paramenter'!$D$6+'12 months Losses'!T135</f>
        <v>1001542243.440704</v>
      </c>
      <c r="AA135" s="3">
        <f t="shared" si="33"/>
        <v>1139335039.6517816</v>
      </c>
      <c r="AB135" s="3">
        <f>+W135*'Technical Paramenter'!$D$8+'12 months Losses'!V135</f>
        <v>357227038.1078859</v>
      </c>
      <c r="AC135" s="14">
        <f>Database!L146+Database!M146-Database!S146-X135-Database!R146-AA135-Database!Q146-Database!O146-AB135-Database!N146-Database!P146</f>
        <v>7779.8561534881592</v>
      </c>
      <c r="AD135" s="3">
        <f>(X135+(AC135*'Technical Paramenter'!$D$5))</f>
        <v>791998918.09780979</v>
      </c>
      <c r="AE135" s="23">
        <f>(Database!$L146+Database!M146-Database!$S146-Database!$R146-AD135)*'Technical Paramenter'!$D$7</f>
        <v>137792771.74343008</v>
      </c>
      <c r="AF135" s="23">
        <f>+AC135*'Technical Paramenter'!$D$6+'12 months Losses'!Z135</f>
        <v>1001545929.5365496</v>
      </c>
      <c r="AG135" s="3">
        <f t="shared" si="34"/>
        <v>1139338701.2799797</v>
      </c>
      <c r="AH135" s="3">
        <f>+AC135*'Technical Paramenter'!$D$8+'12 months Losses'!AB135</f>
        <v>357228685.10343361</v>
      </c>
      <c r="AI135" s="14">
        <f>Database!$L146+Database!M146-Database!$S146-'12 months Losses'!AD135-Database!$R146-Database!$O146-Database!$Q146-'12 months Losses'!AG135-'12 months Losses'!AH135-Database!$N146-Database!$P146</f>
        <v>24.467648506164551</v>
      </c>
      <c r="AJ135" s="27">
        <f>(AD135+(AI135*'Technical Paramenter'!$E$5))</f>
        <v>791998925.04662192</v>
      </c>
      <c r="AK135" s="27">
        <f>+AI135*'Technical Paramenter'!$D$6+'12 months Losses'!AE135</f>
        <v>137792783.33620194</v>
      </c>
      <c r="AL135" s="27">
        <f>+AI135*'Technical Paramenter'!$E$6+'12 months Losses'!AF135</f>
        <v>1001545940.0331708</v>
      </c>
      <c r="AM135" s="27">
        <f t="shared" si="35"/>
        <v>1139338723.3693728</v>
      </c>
      <c r="AN135" s="29">
        <f>Database!$L146-Database!$S146-'12 months Losses'!AJ135-Database!$R146-Database!$O146-Database!$Q146-'12 months Losses'!AM135-((Database!N146+Database!P146))</f>
        <v>352474381.09787273</v>
      </c>
      <c r="AO135" s="29">
        <f>Database!$L146-Database!$S146-'12 months Losses'!AJ135-Database!$R146-Database!$O146-Database!$Q146-'12 months Losses'!AM135-'12 months Losses'!AN135-Database!$N146-Database!$P146</f>
        <v>0</v>
      </c>
    </row>
    <row r="136" spans="2:41" x14ac:dyDescent="0.25">
      <c r="B136" s="17">
        <v>43983</v>
      </c>
      <c r="C136" s="36">
        <f>(Database!L147-Database!S147)*'Technical Paramenter'!$C$5</f>
        <v>545035470.93860435</v>
      </c>
      <c r="D136" s="37">
        <f>(Database!L147+Database!M147-Database!R147-Database!S147-'12 months Losses'!C136)*'Technical Paramenter'!$C$7</f>
        <v>140744104.22343206</v>
      </c>
      <c r="E136" s="37">
        <f>((Database!L147+Database!M147-Database!R147-Database!S147-'12 months Losses'!C136)-(Database!L147+Database!M147-Database!R147-Database!S147-'12 months Losses'!C136)*'Technical Paramenter'!$C$7)*'Technical Paramenter'!$C$6</f>
        <v>629801717.57901371</v>
      </c>
      <c r="F136" s="38">
        <f t="shared" si="28"/>
        <v>770545821.80244577</v>
      </c>
      <c r="G136" s="39">
        <f>(Database!L147-Database!O147-Database!Q147-Database!R147-Database!S147+Database!M147-C136-F136)*'Technical Paramenter'!$C$8</f>
        <v>191809398.79556686</v>
      </c>
      <c r="H136" s="39">
        <f t="shared" si="36"/>
        <v>1507390691.536617</v>
      </c>
      <c r="I136" s="51">
        <f>+H136/(Database!L147+Database!M147)*100</f>
        <v>8.2944090077474169</v>
      </c>
      <c r="J136" s="36">
        <f t="shared" si="37"/>
        <v>252963170.1292032</v>
      </c>
      <c r="K136" s="39">
        <f t="shared" si="29"/>
        <v>378564020.9381665</v>
      </c>
      <c r="L136" s="39">
        <f t="shared" si="30"/>
        <v>165588730.95243329</v>
      </c>
      <c r="M136" s="39">
        <f t="shared" si="31"/>
        <v>797115922.01980305</v>
      </c>
      <c r="N136" s="52">
        <f>+M136/(Database!L147+Database!M147)*100</f>
        <v>4.3861259864091018</v>
      </c>
      <c r="O136" s="56">
        <f t="shared" si="38"/>
        <v>2304506613.5564203</v>
      </c>
      <c r="P136" s="54">
        <f>+O136/Database!L147*100</f>
        <v>12.683807465679722</v>
      </c>
      <c r="Q136" s="21">
        <f>Database!L147+Database!M147-Database!N147-Database!O147-Database!P147-Database!Q147-Database!R147-Database!S147-'12 months Losses'!H136</f>
        <v>801804775.01479936</v>
      </c>
      <c r="R136" s="3">
        <f>($C136+(Q136*'Technical Paramenter'!$D$5))</f>
        <v>797203072.68075871</v>
      </c>
      <c r="S136" s="23">
        <f>(Database!$L147+Database!M147-Database!$S147-Database!$R147-R136)*'Technical Paramenter'!$D$7</f>
        <v>138222428.20601052</v>
      </c>
      <c r="T136" s="23">
        <f>+Q136*'Technical Paramenter'!$D$6+'12 months Losses'!E136</f>
        <v>1009696819.9810257</v>
      </c>
      <c r="U136" s="3">
        <f t="shared" si="32"/>
        <v>1147919248.1870363</v>
      </c>
      <c r="V136" s="3">
        <f>+Q136*'Technical Paramenter'!$D$8+'12 months Losses'!G136</f>
        <v>361551469.66619992</v>
      </c>
      <c r="W136" s="14">
        <f>Database!L147+Database!M147-Database!R147-Database!O147-Database!Q147-Database!S147-'12 months Losses'!R136-'12 months Losses'!U136-'12 months Losses'!V136-Database!N147-Database!P147</f>
        <v>2521676.0174217224</v>
      </c>
      <c r="X136" s="3">
        <f>(R136+(W136*'Technical Paramenter'!$D$5))</f>
        <v>797996139.78823781</v>
      </c>
      <c r="Y136" s="23">
        <f>(Database!$L147+Database!M147-Database!$S147-Database!$R147-X136)*'Technical Paramenter'!$D$7</f>
        <v>138214497.53493571</v>
      </c>
      <c r="Z136" s="23">
        <f>+W136*'Technical Paramenter'!$D$6+'12 months Losses'!T136</f>
        <v>1010891590.0780801</v>
      </c>
      <c r="AA136" s="3">
        <f t="shared" si="33"/>
        <v>1149106087.6130157</v>
      </c>
      <c r="AB136" s="3">
        <f>+W136*'Technical Paramenter'!$D$8+'12 months Losses'!V136</f>
        <v>362085308.47908813</v>
      </c>
      <c r="AC136" s="14">
        <f>Database!L147+Database!M147-Database!S147-X136-Database!R147-AA136-Database!Q147-Database!O147-AB136-Database!N147-Database!P147</f>
        <v>7930.6710748672485</v>
      </c>
      <c r="AD136" s="3">
        <f>(X136+(AC136*'Technical Paramenter'!$D$5))</f>
        <v>797998633.98429084</v>
      </c>
      <c r="AE136" s="23">
        <f>(Database!$L147+Database!M147-Database!$S147-Database!$R147-AD136)*'Technical Paramenter'!$D$7</f>
        <v>138214472.5929752</v>
      </c>
      <c r="AF136" s="23">
        <f>+AC136*'Technical Paramenter'!$D$6+'12 months Losses'!Z136</f>
        <v>1010895347.6300353</v>
      </c>
      <c r="AG136" s="3">
        <f t="shared" si="34"/>
        <v>1149109820.2230105</v>
      </c>
      <c r="AH136" s="3">
        <f>+AC136*'Technical Paramenter'!$D$8+'12 months Losses'!AB136</f>
        <v>362086987.40215468</v>
      </c>
      <c r="AI136" s="14">
        <f>Database!$L147+Database!M147-Database!$S147-'12 months Losses'!AD136-Database!$R147-Database!$O147-Database!$Q147-'12 months Losses'!AG136-'12 months Losses'!AH136-Database!$N147-Database!$P147</f>
        <v>24.941960334777832</v>
      </c>
      <c r="AJ136" s="27">
        <f>(AD136+(AI136*'Technical Paramenter'!$E$5))</f>
        <v>797998641.06780756</v>
      </c>
      <c r="AK136" s="27">
        <f>+AI136*'Technical Paramenter'!$D$6+'12 months Losses'!AE136</f>
        <v>138214484.410476</v>
      </c>
      <c r="AL136" s="27">
        <f>+AI136*'Technical Paramenter'!$E$6+'12 months Losses'!AF136</f>
        <v>1010895358.3301363</v>
      </c>
      <c r="AM136" s="27">
        <f t="shared" si="35"/>
        <v>1149109842.7406123</v>
      </c>
      <c r="AN136" s="29">
        <f>Database!$L147-Database!$S147-'12 months Losses'!AJ136-Database!$R147-Database!$O147-Database!$Q147-'12 months Losses'!AM136-((Database!N147+Database!P147))</f>
        <v>357398129.74800014</v>
      </c>
      <c r="AO136" s="29">
        <f>Database!$L147-Database!$S147-'12 months Losses'!AJ136-Database!$R147-Database!$O147-Database!$Q147-'12 months Losses'!AM136-'12 months Losses'!AN136-Database!$N147-Database!$P147</f>
        <v>0</v>
      </c>
    </row>
    <row r="137" spans="2:41" x14ac:dyDescent="0.25">
      <c r="B137" s="17">
        <v>44013</v>
      </c>
      <c r="C137" s="36">
        <f>(Database!L148-Database!S148)*'Technical Paramenter'!$C$5</f>
        <v>545528804.93612432</v>
      </c>
      <c r="D137" s="37">
        <f>(Database!L148+Database!M148-Database!R148-Database!S148-'12 months Losses'!C137)*'Technical Paramenter'!$C$7</f>
        <v>141092758.15669689</v>
      </c>
      <c r="E137" s="37">
        <f>((Database!L148+Database!M148-Database!R148-Database!S148-'12 months Losses'!C137)-(Database!L148+Database!M148-Database!R148-Database!S148-'12 months Losses'!C137)*'Technical Paramenter'!$C$7)*'Technical Paramenter'!$C$6</f>
        <v>631361874.19958711</v>
      </c>
      <c r="F137" s="38">
        <f t="shared" si="28"/>
        <v>772454632.35628402</v>
      </c>
      <c r="G137" s="39">
        <f>(Database!L148-Database!O148-Database!Q148-Database!R148-Database!S148+Database!M148-C137-F137)*'Technical Paramenter'!$C$8</f>
        <v>192402654.07933074</v>
      </c>
      <c r="H137" s="39">
        <f t="shared" si="36"/>
        <v>1510386091.3717391</v>
      </c>
      <c r="I137" s="51">
        <f>+H137/(Database!L148+Database!M148)*100</f>
        <v>8.3024437593552225</v>
      </c>
      <c r="J137" s="36">
        <f t="shared" si="37"/>
        <v>232276542.07639802</v>
      </c>
      <c r="K137" s="39">
        <f t="shared" si="29"/>
        <v>347606102.86921489</v>
      </c>
      <c r="L137" s="39">
        <f t="shared" si="30"/>
        <v>151717279.58979195</v>
      </c>
      <c r="M137" s="39">
        <f t="shared" si="31"/>
        <v>731599924.53540492</v>
      </c>
      <c r="N137" s="52">
        <f>+M137/(Database!L148+Database!M148)*100</f>
        <v>4.0215328136974771</v>
      </c>
      <c r="O137" s="56">
        <f t="shared" si="38"/>
        <v>2241986015.9071441</v>
      </c>
      <c r="P137" s="54">
        <f>+O137/Database!L148*100</f>
        <v>12.327117614901949</v>
      </c>
      <c r="Q137" s="21">
        <f>Database!L148+Database!M148-Database!N148-Database!O148-Database!P148-Database!Q148-Database!R148-Database!S148-'12 months Losses'!H137</f>
        <v>736235399.27040601</v>
      </c>
      <c r="R137" s="3">
        <f>($C137+(Q137*'Technical Paramenter'!$D$5))</f>
        <v>777074838.00666702</v>
      </c>
      <c r="S137" s="23">
        <f>(Database!$L148+Database!M148-Database!$S148-Database!$R148-R137)*'Technical Paramenter'!$D$7</f>
        <v>138777297.82599145</v>
      </c>
      <c r="T137" s="23">
        <f>+Q137*'Technical Paramenter'!$D$6+'12 months Losses'!E137</f>
        <v>980190206.37390542</v>
      </c>
      <c r="U137" s="3">
        <f t="shared" si="32"/>
        <v>1118967504.1998968</v>
      </c>
      <c r="V137" s="3">
        <f>+Q137*'Technical Paramenter'!$D$8+'12 months Losses'!G137</f>
        <v>348263688.10487568</v>
      </c>
      <c r="W137" s="14">
        <f>Database!L148+Database!M148-Database!R148-Database!O148-Database!Q148-Database!S148-'12 months Losses'!R137-'12 months Losses'!U137-'12 months Losses'!V137-Database!N148-Database!P148</f>
        <v>2315460.33070755</v>
      </c>
      <c r="X137" s="3">
        <f>(R137+(W137*'Technical Paramenter'!$D$5))</f>
        <v>777803050.28067458</v>
      </c>
      <c r="Y137" s="23">
        <f>(Database!$L148+Database!M148-Database!$S148-Database!$R148-X137)*'Technical Paramenter'!$D$7</f>
        <v>138770015.70325139</v>
      </c>
      <c r="Z137" s="23">
        <f>+W137*'Technical Paramenter'!$D$6+'12 months Losses'!T137</f>
        <v>981287271.47859466</v>
      </c>
      <c r="AA137" s="3">
        <f t="shared" si="33"/>
        <v>1120057287.1818461</v>
      </c>
      <c r="AB137" s="3">
        <f>+W137*'Technical Paramenter'!$D$8+'12 months Losses'!V137</f>
        <v>348753871.05688649</v>
      </c>
      <c r="AC137" s="14">
        <f>Database!L148+Database!M148-Database!S148-X137-Database!R148-AA137-Database!Q148-Database!O148-AB137-Database!N148-Database!P148</f>
        <v>7282.1227378845215</v>
      </c>
      <c r="AD137" s="3">
        <f>(X137+(AC137*'Technical Paramenter'!$D$5))</f>
        <v>777805340.50827563</v>
      </c>
      <c r="AE137" s="23">
        <f>(Database!$L148+Database!M148-Database!$S148-Database!$R148-AD137)*'Technical Paramenter'!$D$7</f>
        <v>138769992.80097535</v>
      </c>
      <c r="AF137" s="23">
        <f>+AC137*'Technical Paramenter'!$D$6+'12 months Losses'!Z137</f>
        <v>981290721.74834788</v>
      </c>
      <c r="AG137" s="3">
        <f t="shared" si="34"/>
        <v>1120060714.5493233</v>
      </c>
      <c r="AH137" s="3">
        <f>+AC137*'Technical Paramenter'!$D$8+'12 months Losses'!AB137</f>
        <v>348755412.68227011</v>
      </c>
      <c r="AI137" s="14">
        <f>Database!$L148+Database!M148-Database!$S148-'12 months Losses'!AD137-Database!$R148-Database!$O148-Database!$Q148-'12 months Losses'!AG137-'12 months Losses'!AH137-Database!$N148-Database!$P148</f>
        <v>22.902276992797852</v>
      </c>
      <c r="AJ137" s="27">
        <f>(AD137+(AI137*'Technical Paramenter'!$E$5))</f>
        <v>777805347.01252234</v>
      </c>
      <c r="AK137" s="27">
        <f>+AI137*'Technical Paramenter'!$D$6+'12 months Losses'!AE137</f>
        <v>138770003.65207419</v>
      </c>
      <c r="AL137" s="27">
        <f>+AI137*'Technical Paramenter'!$E$6+'12 months Losses'!AF137</f>
        <v>981290731.5734247</v>
      </c>
      <c r="AM137" s="27">
        <f t="shared" si="35"/>
        <v>1120060735.2254989</v>
      </c>
      <c r="AN137" s="29">
        <f>Database!$L148-Database!$S148-'12 months Losses'!AJ137-Database!$R148-Database!$O148-Database!$Q148-'12 months Losses'!AM137-((Database!N148+Database!P148))</f>
        <v>344119933.6691227</v>
      </c>
      <c r="AO137" s="29">
        <f>Database!$L148-Database!$S148-'12 months Losses'!AJ137-Database!$R148-Database!$O148-Database!$Q148-'12 months Losses'!AM137-'12 months Losses'!AN137-Database!$N148-Database!$P148</f>
        <v>0</v>
      </c>
    </row>
    <row r="138" spans="2:41" x14ac:dyDescent="0.25">
      <c r="B138" s="17">
        <v>44044</v>
      </c>
      <c r="C138" s="36">
        <f>(Database!L149-Database!S149)*'Technical Paramenter'!$C$5</f>
        <v>546523869.66539443</v>
      </c>
      <c r="D138" s="37">
        <f>(Database!L149+Database!M149-Database!R149-Database!S149-'12 months Losses'!C138)*'Technical Paramenter'!$C$7</f>
        <v>141352173.25204417</v>
      </c>
      <c r="E138" s="37">
        <f>((Database!L149+Database!M149-Database!R149-Database!S149-'12 months Losses'!C138)-(Database!L149+Database!M149-Database!R149-Database!S149-'12 months Losses'!C138)*'Technical Paramenter'!$C$7)*'Technical Paramenter'!$C$6</f>
        <v>632522704.86824727</v>
      </c>
      <c r="F138" s="38">
        <f t="shared" si="28"/>
        <v>773874878.12029147</v>
      </c>
      <c r="G138" s="39">
        <f>(Database!L149-Database!O149-Database!Q149-Database!R149-Database!S149+Database!M149-C138-F138)*'Technical Paramenter'!$C$8</f>
        <v>193385472.2274994</v>
      </c>
      <c r="H138" s="39">
        <f t="shared" si="36"/>
        <v>1513784220.0131855</v>
      </c>
      <c r="I138" s="51">
        <f>+H138/(Database!L149+Database!M149)*100</f>
        <v>8.305906496773682</v>
      </c>
      <c r="J138" s="36">
        <f t="shared" si="37"/>
        <v>219679040.28800213</v>
      </c>
      <c r="K138" s="39">
        <f t="shared" si="29"/>
        <v>328753710.5294323</v>
      </c>
      <c r="L138" s="39">
        <f t="shared" si="30"/>
        <v>143369705.09122619</v>
      </c>
      <c r="M138" s="39">
        <f t="shared" si="31"/>
        <v>691802455.90866065</v>
      </c>
      <c r="N138" s="52">
        <f>+M138/(Database!L149+Database!M149)*100</f>
        <v>3.7958160991833321</v>
      </c>
      <c r="O138" s="56">
        <f t="shared" si="38"/>
        <v>2205586675.9218464</v>
      </c>
      <c r="P138" s="54">
        <f>+O138/Database!L149*100</f>
        <v>12.10471352038433</v>
      </c>
      <c r="Q138" s="21">
        <f>Database!L149+Database!M149-Database!N149-Database!O149-Database!P149-Database!Q149-Database!R149-Database!S149-'12 months Losses'!H138</f>
        <v>696305724.59865761</v>
      </c>
      <c r="R138" s="3">
        <f>($C138+(Q138*'Technical Paramenter'!$D$5))</f>
        <v>765512020.05167222</v>
      </c>
      <c r="S138" s="23">
        <f>(Database!$L149+Database!M149-Database!$S149-Database!$R149-R138)*'Technical Paramenter'!$D$7</f>
        <v>139162291.7481814</v>
      </c>
      <c r="T138" s="23">
        <f>+Q138*'Technical Paramenter'!$D$6+'12 months Losses'!E138</f>
        <v>962432357.18309116</v>
      </c>
      <c r="U138" s="3">
        <f t="shared" si="32"/>
        <v>1101594648.9312725</v>
      </c>
      <c r="V138" s="3">
        <f>+Q138*'Technical Paramenter'!$D$8+'12 months Losses'!G138</f>
        <v>340793394.12503517</v>
      </c>
      <c r="W138" s="14">
        <f>Database!L149+Database!M149-Database!R149-Database!O149-Database!Q149-Database!S149-'12 months Losses'!R138-'12 months Losses'!U138-'12 months Losses'!V138-Database!N149-Database!P149</f>
        <v>2189881.5038642883</v>
      </c>
      <c r="X138" s="3">
        <f>(R138+(W138*'Technical Paramenter'!$D$5))</f>
        <v>766200737.78463757</v>
      </c>
      <c r="Y138" s="23">
        <f>(Database!$L149+Database!M149-Database!$S149-Database!$R149-X138)*'Technical Paramenter'!$D$7</f>
        <v>139155404.57085174</v>
      </c>
      <c r="Z138" s="23">
        <f>+W138*'Technical Paramenter'!$D$6+'12 months Losses'!T138</f>
        <v>963469923.03962207</v>
      </c>
      <c r="AA138" s="3">
        <f t="shared" si="33"/>
        <v>1102625327.6104739</v>
      </c>
      <c r="AB138" s="3">
        <f>+W138*'Technical Paramenter'!$D$8+'12 months Losses'!V138</f>
        <v>341256992.03940326</v>
      </c>
      <c r="AC138" s="14">
        <f>Database!L149+Database!M149-Database!S149-X138-Database!R149-AA138-Database!Q149-Database!O149-AB138-Database!N149-Database!P149</f>
        <v>6887.1773281097412</v>
      </c>
      <c r="AD138" s="3">
        <f>(X138+(AC138*'Technical Paramenter'!$D$5))</f>
        <v>766202903.8019073</v>
      </c>
      <c r="AE138" s="23">
        <f>(Database!$L149+Database!M149-Database!$S149-Database!$R149-AD138)*'Technical Paramenter'!$D$7</f>
        <v>139155382.91067904</v>
      </c>
      <c r="AF138" s="23">
        <f>+AC138*'Technical Paramenter'!$D$6+'12 months Losses'!Z138</f>
        <v>963473186.1842401</v>
      </c>
      <c r="AG138" s="3">
        <f t="shared" si="34"/>
        <v>1102628569.0949192</v>
      </c>
      <c r="AH138" s="3">
        <f>+AC138*'Technical Paramenter'!$D$8+'12 months Losses'!AB138</f>
        <v>341258450.0548436</v>
      </c>
      <c r="AI138" s="14">
        <f>Database!$L149+Database!M149-Database!$S149-'12 months Losses'!AD138-Database!$R149-Database!$O149-Database!$Q149-'12 months Losses'!AG138-'12 months Losses'!AH138-Database!$N149-Database!$P149</f>
        <v>21.660173416137695</v>
      </c>
      <c r="AJ138" s="27">
        <f>(AD138+(AI138*'Technical Paramenter'!$E$5))</f>
        <v>766202909.95339656</v>
      </c>
      <c r="AK138" s="27">
        <f>+AI138*'Technical Paramenter'!$D$6+'12 months Losses'!AE138</f>
        <v>139155393.17326921</v>
      </c>
      <c r="AL138" s="27">
        <f>+AI138*'Technical Paramenter'!$E$6+'12 months Losses'!AF138</f>
        <v>963473195.4764545</v>
      </c>
      <c r="AM138" s="27">
        <f t="shared" si="35"/>
        <v>1102628588.6497238</v>
      </c>
      <c r="AN138" s="29">
        <f>Database!$L149-Database!$S149-'12 months Losses'!AJ138-Database!$R149-Database!$O149-Database!$Q149-'12 months Losses'!AM138-((Database!N149+Database!P149))</f>
        <v>336755177.31872559</v>
      </c>
      <c r="AO138" s="29">
        <f>Database!$L149-Database!$S149-'12 months Losses'!AJ138-Database!$R149-Database!$O149-Database!$Q149-'12 months Losses'!AM138-'12 months Losses'!AN138-Database!$N149-Database!$P149</f>
        <v>0</v>
      </c>
    </row>
    <row r="139" spans="2:41" x14ac:dyDescent="0.25">
      <c r="B139" s="17">
        <v>44075</v>
      </c>
      <c r="C139" s="36">
        <f>(Database!L150-Database!S150)*'Technical Paramenter'!$C$5</f>
        <v>546851843.93414438</v>
      </c>
      <c r="D139" s="37">
        <f>(Database!L150+Database!M150-Database!R150-Database!S150-'12 months Losses'!C139)*'Technical Paramenter'!$C$7</f>
        <v>141523601.55110669</v>
      </c>
      <c r="E139" s="37">
        <f>((Database!L150+Database!M150-Database!R150-Database!S150-'12 months Losses'!C139)-(Database!L150+Database!M150-Database!R150-Database!S150-'12 months Losses'!C139)*'Technical Paramenter'!$C$7)*'Technical Paramenter'!$C$6</f>
        <v>633289812.22089219</v>
      </c>
      <c r="F139" s="38">
        <f t="shared" si="28"/>
        <v>774813413.77199888</v>
      </c>
      <c r="G139" s="39">
        <f>(Database!L150-Database!O150-Database!Q150-Database!R150-Database!S150+Database!M150-C139-F139)*'Technical Paramenter'!$C$8</f>
        <v>194535626.1148411</v>
      </c>
      <c r="H139" s="39">
        <f t="shared" si="36"/>
        <v>1516200883.8209844</v>
      </c>
      <c r="I139" s="51">
        <f>+H139/(Database!L150+Database!M150)*100</f>
        <v>8.3138262333623594</v>
      </c>
      <c r="J139" s="36">
        <f t="shared" si="37"/>
        <v>208591828.64790189</v>
      </c>
      <c r="K139" s="39">
        <f t="shared" si="29"/>
        <v>312161495.08033991</v>
      </c>
      <c r="L139" s="39">
        <f t="shared" si="30"/>
        <v>135944176.50224149</v>
      </c>
      <c r="M139" s="39">
        <f t="shared" si="31"/>
        <v>656697500.23048329</v>
      </c>
      <c r="N139" s="52">
        <f>+M139/(Database!L150+Database!M150)*100</f>
        <v>3.6008875624981438</v>
      </c>
      <c r="O139" s="56">
        <f t="shared" si="38"/>
        <v>2172898384.0514679</v>
      </c>
      <c r="P139" s="54">
        <f>+O139/Database!L150*100</f>
        <v>11.917632015654805</v>
      </c>
      <c r="Q139" s="21">
        <f>Database!L150+Database!M150-Database!N150-Database!O150-Database!P150-Database!Q150-Database!R150-Database!S150-'12 months Losses'!H139</f>
        <v>661163141.47048521</v>
      </c>
      <c r="R139" s="3">
        <f>($C139+(Q139*'Technical Paramenter'!$D$5))</f>
        <v>754787651.92661202</v>
      </c>
      <c r="S139" s="23">
        <f>(Database!$L150+Database!M150-Database!$S150-Database!$R150-R139)*'Technical Paramenter'!$D$7</f>
        <v>139444243.47118202</v>
      </c>
      <c r="T139" s="23">
        <f>+Q139*'Technical Paramenter'!$D$6+'12 months Losses'!E139</f>
        <v>946548908.64960814</v>
      </c>
      <c r="U139" s="3">
        <f t="shared" si="32"/>
        <v>1085993152.1207902</v>
      </c>
      <c r="V139" s="3">
        <f>+Q139*'Technical Paramenter'!$D$8+'12 months Losses'!G139</f>
        <v>334503863.16414285</v>
      </c>
      <c r="W139" s="14">
        <f>Database!L150+Database!M150-Database!R150-Database!O150-Database!Q150-Database!S150-'12 months Losses'!R139-'12 months Losses'!U139-'12 months Losses'!V139-Database!N150-Database!P150</f>
        <v>2079358.0799236298</v>
      </c>
      <c r="X139" s="3">
        <f>(R139+(W139*'Technical Paramenter'!$D$5))</f>
        <v>755441610.04274797</v>
      </c>
      <c r="Y139" s="23">
        <f>(Database!$L150+Database!M150-Database!$S150-Database!$R150-X139)*'Technical Paramenter'!$D$7</f>
        <v>139437703.89002067</v>
      </c>
      <c r="Z139" s="23">
        <f>+W139*'Technical Paramenter'!$D$6+'12 months Losses'!T139</f>
        <v>947534108.50787592</v>
      </c>
      <c r="AA139" s="3">
        <f t="shared" si="33"/>
        <v>1086971812.3978965</v>
      </c>
      <c r="AB139" s="3">
        <f>+W139*'Technical Paramenter'!$D$8+'12 months Losses'!V139</f>
        <v>334944063.26966268</v>
      </c>
      <c r="AC139" s="14">
        <f>Database!L150+Database!M150-Database!S150-X139-Database!R150-AA139-Database!Q150-Database!O150-AB139-Database!N150-Database!P150</f>
        <v>6539.5811634063721</v>
      </c>
      <c r="AD139" s="3">
        <f>(X139+(AC139*'Technical Paramenter'!$D$5))</f>
        <v>755443666.7410239</v>
      </c>
      <c r="AE139" s="23">
        <f>(Database!$L150+Database!M150-Database!$S150-Database!$R150-AD139)*'Technical Paramenter'!$D$7</f>
        <v>139437683.32303792</v>
      </c>
      <c r="AF139" s="23">
        <f>+AC139*'Technical Paramenter'!$D$6+'12 months Losses'!Z139</f>
        <v>947537206.96143115</v>
      </c>
      <c r="AG139" s="3">
        <f t="shared" si="34"/>
        <v>1086974890.2844691</v>
      </c>
      <c r="AH139" s="3">
        <f>+AC139*'Technical Paramenter'!$D$8+'12 months Losses'!AB139</f>
        <v>334945447.69899499</v>
      </c>
      <c r="AI139" s="14">
        <f>Database!$L150+Database!M150-Database!$S150-'12 months Losses'!AD139-Database!$R150-Database!$O150-Database!$Q150-'12 months Losses'!AG139-'12 months Losses'!AH139-Database!$N150-Database!$P150</f>
        <v>20.566980361938477</v>
      </c>
      <c r="AJ139" s="27">
        <f>(AD139+(AI139*'Technical Paramenter'!$E$5))</f>
        <v>755443672.58204627</v>
      </c>
      <c r="AK139" s="27">
        <f>+AI139*'Technical Paramenter'!$D$6+'12 months Losses'!AE139</f>
        <v>139437693.06767321</v>
      </c>
      <c r="AL139" s="27">
        <f>+AI139*'Technical Paramenter'!$E$6+'12 months Losses'!AF139</f>
        <v>947537215.7846657</v>
      </c>
      <c r="AM139" s="27">
        <f t="shared" si="35"/>
        <v>1086974908.8523388</v>
      </c>
      <c r="AN139" s="29">
        <f>Database!$L150-Database!$S150-'12 months Losses'!AJ139-Database!$R150-Database!$O150-Database!$Q150-'12 months Losses'!AM139-((Database!N150+Database!P150))</f>
        <v>330479802.6170826</v>
      </c>
      <c r="AO139" s="29">
        <f>Database!$L150-Database!$S150-'12 months Losses'!AJ139-Database!$R150-Database!$O150-Database!$Q150-'12 months Losses'!AM139-'12 months Losses'!AN139-Database!$N150-Database!$P150</f>
        <v>0</v>
      </c>
    </row>
    <row r="140" spans="2:41" x14ac:dyDescent="0.25">
      <c r="B140" s="17">
        <v>44105</v>
      </c>
      <c r="C140" s="36">
        <f>(Database!L151-Database!S151)*'Technical Paramenter'!$C$5</f>
        <v>546160799.41673446</v>
      </c>
      <c r="D140" s="37">
        <f>(Database!L151+Database!M151-Database!R151-Database!S151-'12 months Losses'!C140)*'Technical Paramenter'!$C$7</f>
        <v>141686251.88771081</v>
      </c>
      <c r="E140" s="37">
        <f>((Database!L151+Database!M151-Database!R151-Database!S151-'12 months Losses'!C140)-(Database!L151+Database!M151-Database!R151-Database!S151-'12 months Losses'!C140)*'Technical Paramenter'!$C$7)*'Technical Paramenter'!$C$6</f>
        <v>634017639.9471283</v>
      </c>
      <c r="F140" s="38">
        <f t="shared" si="28"/>
        <v>775703891.83483911</v>
      </c>
      <c r="G140" s="39">
        <f>(Database!L151-Database!O151-Database!Q151-Database!R151-Database!S151+Database!M151-C140-F140)*'Technical Paramenter'!$C$8</f>
        <v>194656711.33031207</v>
      </c>
      <c r="H140" s="39">
        <f t="shared" si="36"/>
        <v>1516521402.5818856</v>
      </c>
      <c r="I140" s="51">
        <f>+H140/(Database!L151+Database!M151)*100</f>
        <v>8.3257304793595495</v>
      </c>
      <c r="J140" s="36">
        <f t="shared" si="37"/>
        <v>191272865.34452343</v>
      </c>
      <c r="K140" s="39">
        <f t="shared" si="29"/>
        <v>286243349.0385325</v>
      </c>
      <c r="L140" s="39">
        <f t="shared" si="30"/>
        <v>124315048.12230176</v>
      </c>
      <c r="M140" s="39">
        <f t="shared" si="31"/>
        <v>601831262.50535774</v>
      </c>
      <c r="N140" s="52">
        <f>+M140/(Database!L151+Database!M151)*100</f>
        <v>3.3040647346892555</v>
      </c>
      <c r="O140" s="56">
        <f t="shared" si="38"/>
        <v>2118352665.0872433</v>
      </c>
      <c r="P140" s="54">
        <f>+O140/Database!L151*100</f>
        <v>11.63262871744865</v>
      </c>
      <c r="Q140" s="21">
        <f>Database!L151+Database!M151-Database!N151-Database!O151-Database!P151-Database!Q151-Database!R151-Database!S151-'12 months Losses'!H140</f>
        <v>606268085.13535762</v>
      </c>
      <c r="R140" s="3">
        <f>($C140+(Q140*'Technical Paramenter'!$D$5))</f>
        <v>736832112.19180441</v>
      </c>
      <c r="S140" s="23">
        <f>(Database!$L151+Database!M151-Database!$S151-Database!$R151-R140)*'Technical Paramenter'!$D$7</f>
        <v>139779538.75996011</v>
      </c>
      <c r="T140" s="23">
        <f>+Q140*'Technical Paramenter'!$D$6+'12 months Losses'!E140</f>
        <v>921267458.68426073</v>
      </c>
      <c r="U140" s="3">
        <f t="shared" si="32"/>
        <v>1061046997.4442208</v>
      </c>
      <c r="V140" s="3">
        <f>+Q140*'Technical Paramenter'!$D$8+'12 months Losses'!G140</f>
        <v>323003664.95346725</v>
      </c>
      <c r="W140" s="14">
        <f>Database!L151+Database!M151-Database!R151-Database!O151-Database!Q151-Database!S151-'12 months Losses'!R140-'12 months Losses'!U140-'12 months Losses'!V140-Database!N151-Database!P151</f>
        <v>1906713.1277503967</v>
      </c>
      <c r="X140" s="3">
        <f>(R140+(W140*'Technical Paramenter'!$D$5))</f>
        <v>737431773.47048187</v>
      </c>
      <c r="Y140" s="23">
        <f>(Database!$L151+Database!M151-Database!$S151-Database!$R151-X140)*'Technical Paramenter'!$D$7</f>
        <v>139773542.14717335</v>
      </c>
      <c r="Z140" s="23">
        <f>+W140*'Technical Paramenter'!$D$6+'12 months Losses'!T140</f>
        <v>922170859.36418891</v>
      </c>
      <c r="AA140" s="3">
        <f t="shared" si="33"/>
        <v>1061944401.5113623</v>
      </c>
      <c r="AB140" s="3">
        <f>+W140*'Technical Paramenter'!$D$8+'12 months Losses'!V140</f>
        <v>323407316.122612</v>
      </c>
      <c r="AC140" s="14">
        <f>Database!L151+Database!M151-Database!S151-X140-Database!R151-AA140-Database!Q151-Database!O151-AB140-Database!N151-Database!P151</f>
        <v>5996.6127872467041</v>
      </c>
      <c r="AD140" s="3">
        <f>(X140+(AC140*'Technical Paramenter'!$D$5))</f>
        <v>737433659.40520346</v>
      </c>
      <c r="AE140" s="23">
        <f>(Database!$L151+Database!M151-Database!$S151-Database!$R151-AD140)*'Technical Paramenter'!$D$7</f>
        <v>139773523.28782615</v>
      </c>
      <c r="AF140" s="23">
        <f>+AC140*'Technical Paramenter'!$D$6+'12 months Losses'!Z140</f>
        <v>922173700.55932748</v>
      </c>
      <c r="AG140" s="3">
        <f t="shared" si="34"/>
        <v>1061947223.8471537</v>
      </c>
      <c r="AH140" s="3">
        <f>+AC140*'Technical Paramenter'!$D$8+'12 months Losses'!AB140</f>
        <v>323408585.60553908</v>
      </c>
      <c r="AI140" s="14">
        <f>Database!$L151+Database!M151-Database!$S151-'12 months Losses'!AD140-Database!$R151-Database!$O151-Database!$Q151-'12 months Losses'!AG140-'12 months Losses'!AH140-Database!$N151-Database!$P151</f>
        <v>18.859346389770508</v>
      </c>
      <c r="AJ140" s="27">
        <f>(AD140+(AI140*'Technical Paramenter'!$E$5))</f>
        <v>737433664.76125789</v>
      </c>
      <c r="AK140" s="27">
        <f>+AI140*'Technical Paramenter'!$D$6+'12 months Losses'!AE140</f>
        <v>139773532.22338447</v>
      </c>
      <c r="AL140" s="27">
        <f>+AI140*'Technical Paramenter'!$E$6+'12 months Losses'!AF140</f>
        <v>922173708.6499871</v>
      </c>
      <c r="AM140" s="27">
        <f t="shared" si="35"/>
        <v>1061947240.8733716</v>
      </c>
      <c r="AN140" s="29">
        <f>Database!$L151-Database!$S151-'12 months Losses'!AJ140-Database!$R151-Database!$O151-Database!$Q151-'12 months Losses'!AM140-((Database!N151+Database!P151))</f>
        <v>318971759.45261383</v>
      </c>
      <c r="AO140" s="29">
        <f>Database!$L151-Database!$S151-'12 months Losses'!AJ140-Database!$R151-Database!$O151-Database!$Q151-'12 months Losses'!AM140-'12 months Losses'!AN140-Database!$N151-Database!$P151</f>
        <v>0</v>
      </c>
    </row>
    <row r="141" spans="2:41" x14ac:dyDescent="0.25">
      <c r="B141" s="17">
        <v>44136</v>
      </c>
      <c r="C141" s="36">
        <f>(Database!L152-Database!S152)*'Technical Paramenter'!$C$5</f>
        <v>545157691.18106449</v>
      </c>
      <c r="D141" s="37">
        <f>(Database!L152+Database!M152-Database!R152-Database!S152-'12 months Losses'!C141)*'Technical Paramenter'!$C$7</f>
        <v>141366429.46572751</v>
      </c>
      <c r="E141" s="37">
        <f>((Database!L152+Database!M152-Database!R152-Database!S152-'12 months Losses'!C141)-(Database!L152+Database!M152-Database!R152-Database!S152-'12 months Losses'!C141)*'Technical Paramenter'!$C$7)*'Technical Paramenter'!$C$6</f>
        <v>632586498.57323742</v>
      </c>
      <c r="F141" s="38">
        <f t="shared" si="28"/>
        <v>773952928.03896499</v>
      </c>
      <c r="G141" s="39">
        <f>(Database!L152-Database!O152-Database!Q152-Database!R152-Database!S152+Database!M152-C141-F141)*'Technical Paramenter'!$C$8</f>
        <v>194159011.86478248</v>
      </c>
      <c r="H141" s="39">
        <f t="shared" si="36"/>
        <v>1513269631.0848119</v>
      </c>
      <c r="I141" s="51">
        <f>+H141/(Database!L152+Database!M152)*100</f>
        <v>8.3231981009469429</v>
      </c>
      <c r="J141" s="36">
        <f t="shared" si="37"/>
        <v>157663045.7205112</v>
      </c>
      <c r="K141" s="39">
        <f t="shared" si="29"/>
        <v>235945637.899894</v>
      </c>
      <c r="L141" s="39">
        <f t="shared" si="30"/>
        <v>101778906.01285347</v>
      </c>
      <c r="M141" s="39">
        <f t="shared" si="31"/>
        <v>495387589.6332587</v>
      </c>
      <c r="N141" s="52">
        <f>+M141/(Database!L152+Database!M152)*100</f>
        <v>2.724702168451258</v>
      </c>
      <c r="O141" s="56">
        <f t="shared" si="38"/>
        <v>2008657220.7180705</v>
      </c>
      <c r="P141" s="54">
        <f>+O141/Database!L152*100</f>
        <v>11.050543646892427</v>
      </c>
      <c r="Q141" s="21">
        <f>Database!L152+Database!M152-Database!N152-Database!O152-Database!P152-Database!Q152-Database!R152-Database!S152-'12 months Losses'!H141</f>
        <v>499736712.01825738</v>
      </c>
      <c r="R141" s="3">
        <f>($C141+(Q141*'Technical Paramenter'!$D$5))</f>
        <v>702324887.11080647</v>
      </c>
      <c r="S141" s="23">
        <f>(Database!$L152+Database!M152-Database!$S152-Database!$R152-R141)*'Technical Paramenter'!$D$7</f>
        <v>139794757.50643009</v>
      </c>
      <c r="T141" s="23">
        <f>+Q141*'Technical Paramenter'!$D$6+'12 months Losses'!E141</f>
        <v>869361752.7274878</v>
      </c>
      <c r="U141" s="3">
        <f t="shared" si="32"/>
        <v>1009156510.233918</v>
      </c>
      <c r="V141" s="3">
        <f>+Q141*'Technical Paramenter'!$D$8+'12 months Losses'!G141</f>
        <v>299953273.79904759</v>
      </c>
      <c r="W141" s="14">
        <f>Database!L152+Database!M152-Database!R152-Database!O152-Database!Q152-Database!S152-'12 months Losses'!R141-'12 months Losses'!U141-'12 months Losses'!V141-Database!N152-Database!P152</f>
        <v>1571671.9592990875</v>
      </c>
      <c r="X141" s="3">
        <f>(R141+(W141*'Technical Paramenter'!$D$5))</f>
        <v>702819177.94200599</v>
      </c>
      <c r="Y141" s="23">
        <f>(Database!$L152+Database!M152-Database!$S152-Database!$R152-X141)*'Technical Paramenter'!$D$7</f>
        <v>139789814.5981181</v>
      </c>
      <c r="Z141" s="23">
        <f>+W141*'Technical Paramenter'!$D$6+'12 months Losses'!T141</f>
        <v>870106410.90180373</v>
      </c>
      <c r="AA141" s="3">
        <f t="shared" si="33"/>
        <v>1009896225.4999218</v>
      </c>
      <c r="AB141" s="3">
        <f>+W141*'Technical Paramenter'!$D$8+'12 months Losses'!V141</f>
        <v>300285996.75283122</v>
      </c>
      <c r="AC141" s="14">
        <f>Database!L152+Database!M152-Database!S152-X141-Database!R152-AA141-Database!Q152-Database!O152-AB141-Database!N152-Database!P152</f>
        <v>4942.9083118438721</v>
      </c>
      <c r="AD141" s="3">
        <f>(X141+(AC141*'Technical Paramenter'!$D$5))</f>
        <v>702820732.48667002</v>
      </c>
      <c r="AE141" s="23">
        <f>(Database!$L152+Database!M152-Database!$S152-Database!$R152-AD141)*'Technical Paramenter'!$D$7</f>
        <v>139789799.05267146</v>
      </c>
      <c r="AF141" s="23">
        <f>+AC141*'Technical Paramenter'!$D$6+'12 months Losses'!Z141</f>
        <v>870108752.85176194</v>
      </c>
      <c r="AG141" s="3">
        <f t="shared" si="34"/>
        <v>1009898551.9044334</v>
      </c>
      <c r="AH141" s="3">
        <f>+AC141*'Technical Paramenter'!$D$8+'12 months Losses'!AB141</f>
        <v>300287043.16652083</v>
      </c>
      <c r="AI141" s="14">
        <f>Database!$L152+Database!M152-Database!$S152-'12 months Losses'!AD141-Database!$R152-Database!$O152-Database!$Q152-'12 months Losses'!AG141-'12 months Losses'!AH141-Database!$N152-Database!$P152</f>
        <v>15.545442581176758</v>
      </c>
      <c r="AJ141" s="27">
        <f>(AD141+(AI141*'Technical Paramenter'!$E$5))</f>
        <v>702820736.90157568</v>
      </c>
      <c r="AK141" s="27">
        <f>+AI141*'Technical Paramenter'!$D$6+'12 months Losses'!AE141</f>
        <v>139789806.41810215</v>
      </c>
      <c r="AL141" s="27">
        <f>+AI141*'Technical Paramenter'!$E$6+'12 months Losses'!AF141</f>
        <v>870108759.52075684</v>
      </c>
      <c r="AM141" s="27">
        <f t="shared" si="35"/>
        <v>1009898565.938859</v>
      </c>
      <c r="AN141" s="29">
        <f>Database!$L152-Database!$S152-'12 months Losses'!AJ141-Database!$R152-Database!$O152-Database!$Q152-'12 months Losses'!AM141-((Database!N152+Database!P152))</f>
        <v>295937917.87763596</v>
      </c>
      <c r="AO141" s="29">
        <f>Database!$L152-Database!$S152-'12 months Losses'!AJ141-Database!$R152-Database!$O152-Database!$Q152-'12 months Losses'!AM141-'12 months Losses'!AN141-Database!$N152-Database!$P152</f>
        <v>0</v>
      </c>
    </row>
    <row r="142" spans="2:41" x14ac:dyDescent="0.25">
      <c r="B142" s="17">
        <v>44166</v>
      </c>
      <c r="C142" s="36">
        <f>(Database!L153-Database!S153)*'Technical Paramenter'!$C$5</f>
        <v>543974056.54835451</v>
      </c>
      <c r="D142" s="37">
        <f>(Database!L153+Database!M153-Database!R153-Database!S153-'12 months Losses'!C142)*'Technical Paramenter'!$C$7</f>
        <v>141110562.27068463</v>
      </c>
      <c r="E142" s="37">
        <f>((Database!L153+Database!M153-Database!R153-Database!S153-'12 months Losses'!C142)-(Database!L153+Database!M153-Database!R153-Database!S153-'12 months Losses'!C142)*'Technical Paramenter'!$C$7)*'Technical Paramenter'!$C$6</f>
        <v>631441544.04885948</v>
      </c>
      <c r="F142" s="38">
        <f t="shared" si="28"/>
        <v>772552106.31954408</v>
      </c>
      <c r="G142" s="39">
        <f>(Database!L153-Database!O153-Database!Q153-Database!R153-Database!S153+Database!M153-C142-F142)*'Technical Paramenter'!$C$8</f>
        <v>194834122.02812812</v>
      </c>
      <c r="H142" s="39">
        <f t="shared" si="36"/>
        <v>1511360284.8960266</v>
      </c>
      <c r="I142" s="51">
        <f>+H142/(Database!L153+Database!M153)*100</f>
        <v>8.3307755934164334</v>
      </c>
      <c r="J142" s="36">
        <f t="shared" si="37"/>
        <v>160792572.76852942</v>
      </c>
      <c r="K142" s="39">
        <f t="shared" si="29"/>
        <v>240629032.49179196</v>
      </c>
      <c r="L142" s="39">
        <f t="shared" si="30"/>
        <v>103893714.9377971</v>
      </c>
      <c r="M142" s="39">
        <f t="shared" si="31"/>
        <v>505315320.19811845</v>
      </c>
      <c r="N142" s="52">
        <f>+M142/(Database!L153+Database!M153)*100</f>
        <v>2.7853507721195001</v>
      </c>
      <c r="O142" s="56">
        <f t="shared" si="38"/>
        <v>2016675605.0941451</v>
      </c>
      <c r="P142" s="54">
        <f>+O142/Database!L153*100</f>
        <v>11.118786811332791</v>
      </c>
      <c r="Q142" s="21">
        <f>Database!L153+Database!M153-Database!N153-Database!O153-Database!P153-Database!Q153-Database!R153-Database!S153-'12 months Losses'!H142</f>
        <v>509656218.20311928</v>
      </c>
      <c r="R142" s="3">
        <f>($C142+(Q142*'Technical Paramenter'!$D$5))</f>
        <v>704260937.17323554</v>
      </c>
      <c r="S142" s="23">
        <f>(Database!$L153+Database!M153-Database!$S153-Database!$R153-R142)*'Technical Paramenter'!$D$7</f>
        <v>139507693.46443582</v>
      </c>
      <c r="T142" s="23">
        <f>+Q142*'Technical Paramenter'!$D$6+'12 months Losses'!E142</f>
        <v>872916660.23349738</v>
      </c>
      <c r="U142" s="3">
        <f t="shared" si="32"/>
        <v>1012424353.6979332</v>
      </c>
      <c r="V142" s="3">
        <f>+Q142*'Technical Paramenter'!$D$8+'12 months Losses'!G142</f>
        <v>302728343.42172849</v>
      </c>
      <c r="W142" s="14">
        <f>Database!L153+Database!M153-Database!R153-Database!O153-Database!Q153-Database!S153-'12 months Losses'!R142-'12 months Losses'!U142-'12 months Losses'!V142-Database!N153-Database!P153</f>
        <v>1602868.8062496185</v>
      </c>
      <c r="X142" s="3">
        <f>(R142+(W142*'Technical Paramenter'!$D$5))</f>
        <v>704765039.41280103</v>
      </c>
      <c r="Y142" s="23">
        <f>(Database!$L153+Database!M153-Database!$S153-Database!$R153-X142)*'Technical Paramenter'!$D$7</f>
        <v>139502652.44204015</v>
      </c>
      <c r="Z142" s="23">
        <f>+W142*'Technical Paramenter'!$D$6+'12 months Losses'!T142</f>
        <v>873676099.47389841</v>
      </c>
      <c r="AA142" s="3">
        <f t="shared" si="33"/>
        <v>1013178751.9159386</v>
      </c>
      <c r="AB142" s="3">
        <f>+W142*'Technical Paramenter'!$D$8+'12 months Losses'!V142</f>
        <v>303067670.74801153</v>
      </c>
      <c r="AC142" s="14">
        <f>Database!L153+Database!M153-Database!S153-X142-Database!R153-AA142-Database!Q153-Database!O153-AB142-Database!N153-Database!P153</f>
        <v>5041.0223960876465</v>
      </c>
      <c r="AD142" s="3">
        <f>(X142+(AC142*'Technical Paramenter'!$D$5))</f>
        <v>704766624.81434464</v>
      </c>
      <c r="AE142" s="23">
        <f>(Database!$L153+Database!M153-Database!$S153-Database!$R153-AD142)*'Technical Paramenter'!$D$7</f>
        <v>139502636.58802474</v>
      </c>
      <c r="AF142" s="23">
        <f>+AC142*'Technical Paramenter'!$D$6+'12 months Losses'!Z142</f>
        <v>873678487.91030967</v>
      </c>
      <c r="AG142" s="3">
        <f t="shared" si="34"/>
        <v>1013181124.4983344</v>
      </c>
      <c r="AH142" s="3">
        <f>+AC142*'Technical Paramenter'!$D$8+'12 months Losses'!AB142</f>
        <v>303068737.9324528</v>
      </c>
      <c r="AI142" s="14">
        <f>Database!$L153+Database!M153-Database!$S153-'12 months Losses'!AD142-Database!$R153-Database!$O153-Database!$Q153-'12 months Losses'!AG142-'12 months Losses'!AH142-Database!$N153-Database!$P153</f>
        <v>15.854011535644531</v>
      </c>
      <c r="AJ142" s="27">
        <f>(AD142+(AI142*'Technical Paramenter'!$E$5))</f>
        <v>704766629.31688392</v>
      </c>
      <c r="AK142" s="27">
        <f>+AI142*'Technical Paramenter'!$D$6+'12 months Losses'!AE142</f>
        <v>139502644.09965539</v>
      </c>
      <c r="AL142" s="27">
        <f>+AI142*'Technical Paramenter'!$E$6+'12 months Losses'!AF142</f>
        <v>873678494.71168065</v>
      </c>
      <c r="AM142" s="27">
        <f t="shared" si="35"/>
        <v>1013181138.811336</v>
      </c>
      <c r="AN142" s="29">
        <f>Database!$L153-Database!$S153-'12 months Losses'!AJ142-Database!$R153-Database!$O153-Database!$Q153-'12 months Losses'!AM142-((Database!N153+Database!P153))</f>
        <v>298727836.96592522</v>
      </c>
      <c r="AO142" s="29">
        <f>Database!$L153-Database!$S153-'12 months Losses'!AJ142-Database!$R153-Database!$O153-Database!$Q153-'12 months Losses'!AM142-'12 months Losses'!AN142-Database!$N153-Database!$P153</f>
        <v>0</v>
      </c>
    </row>
    <row r="143" spans="2:41" x14ac:dyDescent="0.25">
      <c r="B143" s="17">
        <v>44197</v>
      </c>
      <c r="C143" s="36">
        <f>(Database!L154-Database!S154)*'Technical Paramenter'!$C$5</f>
        <v>547471265.66045451</v>
      </c>
      <c r="D143" s="37">
        <f>(Database!L154+Database!M154-Database!R154-Database!S154-'12 months Losses'!C143)*'Technical Paramenter'!$C$7</f>
        <v>142413659.8230136</v>
      </c>
      <c r="E143" s="37">
        <f>((Database!L154+Database!M154-Database!R154-Database!S154-'12 months Losses'!C143)-(Database!L154+Database!M154-Database!R154-Database!S154-'12 months Losses'!C143)*'Technical Paramenter'!$C$7)*'Technical Paramenter'!$C$6</f>
        <v>637272644.97602129</v>
      </c>
      <c r="F143" s="38">
        <f t="shared" si="28"/>
        <v>779686304.79903483</v>
      </c>
      <c r="G143" s="39">
        <f>(Database!L154-Database!O154-Database!Q154-Database!R154-Database!S154+Database!M154-C143-F143)*'Technical Paramenter'!$C$8</f>
        <v>197750768.20814705</v>
      </c>
      <c r="H143" s="39">
        <f t="shared" si="36"/>
        <v>1524908338.6676364</v>
      </c>
      <c r="I143" s="51">
        <f>+H143/(Database!L154+Database!M154)*100</f>
        <v>8.3519907588595146</v>
      </c>
      <c r="J143" s="36">
        <f t="shared" si="37"/>
        <v>192703393.10270238</v>
      </c>
      <c r="K143" s="39">
        <f t="shared" si="29"/>
        <v>288384160.05036271</v>
      </c>
      <c r="L143" s="39">
        <f t="shared" si="30"/>
        <v>125270222.3662262</v>
      </c>
      <c r="M143" s="39">
        <f t="shared" si="31"/>
        <v>606357775.51929128</v>
      </c>
      <c r="N143" s="52">
        <f>+M143/(Database!L154+Database!M154)*100</f>
        <v>3.3210484914290501</v>
      </c>
      <c r="O143" s="56">
        <f t="shared" si="38"/>
        <v>2131266114.1869278</v>
      </c>
      <c r="P143" s="54">
        <f>+O143/Database!L154*100</f>
        <v>11.67588153053036</v>
      </c>
      <c r="Q143" s="21">
        <f>Database!L154+Database!M154-Database!N154-Database!O154-Database!P154-Database!Q154-Database!R154-Database!S154-'12 months Losses'!H143</f>
        <v>610802357.79929018</v>
      </c>
      <c r="R143" s="3">
        <f>($C143+(Q143*'Technical Paramenter'!$D$5))</f>
        <v>739568607.18833125</v>
      </c>
      <c r="S143" s="23">
        <f>(Database!$L154+Database!M154-Database!$S154-Database!$R154-R143)*'Technical Paramenter'!$D$7</f>
        <v>140492686.40773484</v>
      </c>
      <c r="T143" s="23">
        <f>+Q143*'Technical Paramenter'!$D$6+'12 months Losses'!E143</f>
        <v>926670802.10132504</v>
      </c>
      <c r="U143" s="3">
        <f t="shared" si="32"/>
        <v>1067163488.5090599</v>
      </c>
      <c r="V143" s="3">
        <f>+Q143*'Technical Paramenter'!$D$8+'12 months Losses'!G143</f>
        <v>327057627.35425675</v>
      </c>
      <c r="W143" s="14">
        <f>Database!L154+Database!M154-Database!R154-Database!O154-Database!Q154-Database!S154-'12 months Losses'!R143-'12 months Losses'!U143-'12 months Losses'!V143-Database!N154-Database!P154</f>
        <v>1920973.4152774811</v>
      </c>
      <c r="X143" s="3">
        <f>(R143+(W143*'Technical Paramenter'!$D$5))</f>
        <v>740172753.32743597</v>
      </c>
      <c r="Y143" s="23">
        <f>(Database!$L154+Database!M154-Database!$S154-Database!$R154-X143)*'Technical Paramenter'!$D$7</f>
        <v>140486644.94634378</v>
      </c>
      <c r="Z143" s="23">
        <f>+W143*'Technical Paramenter'!$D$6+'12 months Losses'!T143</f>
        <v>927580959.30548346</v>
      </c>
      <c r="AA143" s="3">
        <f t="shared" si="33"/>
        <v>1068067604.2518272</v>
      </c>
      <c r="AB143" s="3">
        <f>+W143*'Technical Paramenter'!$D$8+'12 months Losses'!V143</f>
        <v>327464297.42627102</v>
      </c>
      <c r="AC143" s="14">
        <f>Database!L154+Database!M154-Database!S154-X143-Database!R154-AA143-Database!Q154-Database!O154-AB143-Database!N154-Database!P154</f>
        <v>6041.4613933563232</v>
      </c>
      <c r="AD143" s="3">
        <f>(X143+(AC143*'Technical Paramenter'!$D$5))</f>
        <v>740174653.36704421</v>
      </c>
      <c r="AE143" s="23">
        <f>(Database!$L154+Database!M154-Database!$S154-Database!$R154-AD143)*'Technical Paramenter'!$D$7</f>
        <v>140486625.94594771</v>
      </c>
      <c r="AF143" s="23">
        <f>+AC143*'Technical Paramenter'!$D$6+'12 months Losses'!Z143</f>
        <v>927583821.74989164</v>
      </c>
      <c r="AG143" s="3">
        <f t="shared" si="34"/>
        <v>1068070447.6958394</v>
      </c>
      <c r="AH143" s="3">
        <f>+AC143*'Technical Paramenter'!$D$8+'12 months Losses'!AB143</f>
        <v>327465576.40364802</v>
      </c>
      <c r="AI143" s="14">
        <f>Database!$L154+Database!M154-Database!$S154-'12 months Losses'!AD143-Database!$R154-Database!$O154-Database!$Q154-'12 months Losses'!AG143-'12 months Losses'!AH143-Database!$N154-Database!$P154</f>
        <v>19.000396728515625</v>
      </c>
      <c r="AJ143" s="27">
        <f>(AD143+(AI143*'Technical Paramenter'!$E$5))</f>
        <v>740174658.76315689</v>
      </c>
      <c r="AK143" s="27">
        <f>+AI143*'Technical Paramenter'!$D$6+'12 months Losses'!AE143</f>
        <v>140486634.94833568</v>
      </c>
      <c r="AL143" s="27">
        <f>+AI143*'Technical Paramenter'!$E$6+'12 months Losses'!AF143</f>
        <v>927583829.90106189</v>
      </c>
      <c r="AM143" s="27">
        <f t="shared" si="35"/>
        <v>1068070464.8493975</v>
      </c>
      <c r="AN143" s="29">
        <f>Database!$L154-Database!$S154-'12 months Losses'!AJ143-Database!$R154-Database!$O154-Database!$Q154-'12 months Losses'!AM143-((Database!N154+Database!P154))</f>
        <v>323020990.57437325</v>
      </c>
      <c r="AO143" s="29">
        <f>Database!$L154-Database!$S154-'12 months Losses'!AJ143-Database!$R154-Database!$O154-Database!$Q154-'12 months Losses'!AM143-'12 months Losses'!AN143-Database!$N154-Database!$P154</f>
        <v>0</v>
      </c>
    </row>
    <row r="144" spans="2:41" x14ac:dyDescent="0.25">
      <c r="B144" s="17">
        <v>44228</v>
      </c>
      <c r="C144" s="36">
        <f>(Database!L155-Database!S155)*'Technical Paramenter'!$C$5</f>
        <v>545834704.01999438</v>
      </c>
      <c r="D144" s="37">
        <f>(Database!L155+Database!M155-Database!R155-Database!S155-'12 months Losses'!C144)*'Technical Paramenter'!$C$7</f>
        <v>141672986.0262982</v>
      </c>
      <c r="E144" s="37">
        <f>((Database!L155+Database!M155-Database!R155-Database!S155-'12 months Losses'!C144)-(Database!L155+Database!M155-Database!R155-Database!S155-'12 months Losses'!C144)*'Technical Paramenter'!$C$7)*'Technical Paramenter'!$C$6</f>
        <v>633958277.87047911</v>
      </c>
      <c r="F144" s="38">
        <f t="shared" si="28"/>
        <v>775631263.89677727</v>
      </c>
      <c r="G144" s="39">
        <f>(Database!L155-Database!O155-Database!Q155-Database!R155-Database!S155+Database!M155-C144-F144)*'Technical Paramenter'!$C$8</f>
        <v>196357110.15820739</v>
      </c>
      <c r="H144" s="39">
        <f t="shared" si="36"/>
        <v>1517823078.0749791</v>
      </c>
      <c r="I144" s="51">
        <f>+H144/(Database!L155+Database!M155)*100</f>
        <v>8.338166130383545</v>
      </c>
      <c r="J144" s="36">
        <f t="shared" si="37"/>
        <v>143461497.35552037</v>
      </c>
      <c r="K144" s="39">
        <f t="shared" si="29"/>
        <v>214692760.45590639</v>
      </c>
      <c r="L144" s="39">
        <f t="shared" si="30"/>
        <v>92108838.255265743</v>
      </c>
      <c r="M144" s="39">
        <f t="shared" si="31"/>
        <v>450263096.06669247</v>
      </c>
      <c r="N144" s="52">
        <f>+M144/(Database!L155+Database!M155)*100</f>
        <v>2.4735218166181192</v>
      </c>
      <c r="O144" s="56">
        <f t="shared" si="38"/>
        <v>1968086174.1416717</v>
      </c>
      <c r="P144" s="54">
        <f>+O144/Database!L155*100</f>
        <v>10.814337377203067</v>
      </c>
      <c r="Q144" s="21">
        <f>Database!L155+Database!M155-Database!N155-Database!O155-Database!P155-Database!Q155-Database!R155-Database!S155-'12 months Losses'!H144</f>
        <v>454722770.71669459</v>
      </c>
      <c r="R144" s="3">
        <f>($C144+(Q144*'Technical Paramenter'!$D$5))</f>
        <v>688845015.41039479</v>
      </c>
      <c r="S144" s="23">
        <f>(Database!$L155+Database!M155-Database!$S155-Database!$R155-R144)*'Technical Paramenter'!$D$7</f>
        <v>140242882.9123942</v>
      </c>
      <c r="T144" s="23">
        <f>+Q144*'Technical Paramenter'!$D$6+'12 months Losses'!E144</f>
        <v>849405926.63604903</v>
      </c>
      <c r="U144" s="3">
        <f t="shared" si="32"/>
        <v>989648809.5484432</v>
      </c>
      <c r="V144" s="3">
        <f>+Q144*'Technical Paramenter'!$D$8+'12 months Losses'!G144</f>
        <v>292621920.71893162</v>
      </c>
      <c r="W144" s="14">
        <f>Database!L155+Database!M155-Database!R155-Database!O155-Database!Q155-Database!S155-'12 months Losses'!R144-'12 months Losses'!U144-'12 months Losses'!V144-Database!N155-Database!P155</f>
        <v>1430103.113904953</v>
      </c>
      <c r="X144" s="3">
        <f>(R144+(W144*'Technical Paramenter'!$D$5))</f>
        <v>689294782.83971786</v>
      </c>
      <c r="Y144" s="23">
        <f>(Database!$L155+Database!M155-Database!$S155-Database!$R155-X144)*'Technical Paramenter'!$D$7</f>
        <v>140238385.23810098</v>
      </c>
      <c r="Z144" s="23">
        <f>+W144*'Technical Paramenter'!$D$6+'12 months Losses'!T144</f>
        <v>850083509.49141717</v>
      </c>
      <c r="AA144" s="3">
        <f t="shared" si="33"/>
        <v>990321894.72951818</v>
      </c>
      <c r="AB144" s="3">
        <f>+W144*'Technical Paramenter'!$D$8+'12 months Losses'!V144</f>
        <v>292924673.54814529</v>
      </c>
      <c r="AC144" s="14">
        <f>Database!L155+Database!M155-Database!S155-X144-Database!R155-AA144-Database!Q155-Database!O155-AB144-Database!N155-Database!P155</f>
        <v>4497.6742916107178</v>
      </c>
      <c r="AD144" s="3">
        <f>(X144+(AC144*'Technical Paramenter'!$D$5))</f>
        <v>689296197.35828257</v>
      </c>
      <c r="AE144" s="23">
        <f>(Database!$L155+Database!M155-Database!$S155-Database!$R155-AD144)*'Technical Paramenter'!$D$7</f>
        <v>140238371.09291533</v>
      </c>
      <c r="AF144" s="23">
        <f>+AC144*'Technical Paramenter'!$D$6+'12 months Losses'!Z144</f>
        <v>850085640.48949659</v>
      </c>
      <c r="AG144" s="3">
        <f t="shared" si="34"/>
        <v>990324011.58241189</v>
      </c>
      <c r="AH144" s="3">
        <f>+AC144*'Technical Paramenter'!$D$8+'12 months Losses'!AB144</f>
        <v>292925625.70579284</v>
      </c>
      <c r="AI144" s="14">
        <f>Database!$L155+Database!M155-Database!$S155-'12 months Losses'!AD144-Database!$R155-Database!$O155-Database!$Q155-'12 months Losses'!AG144-'12 months Losses'!AH144-Database!$N155-Database!$P155</f>
        <v>14.145183563232422</v>
      </c>
      <c r="AJ144" s="27">
        <f>(AD144+(AI144*'Technical Paramenter'!$E$5))</f>
        <v>689296201.37551475</v>
      </c>
      <c r="AK144" s="27">
        <f>+AI144*'Technical Paramenter'!$D$6+'12 months Losses'!AE144</f>
        <v>140238377.79490331</v>
      </c>
      <c r="AL144" s="27">
        <f>+AI144*'Technical Paramenter'!$E$6+'12 months Losses'!AF144</f>
        <v>850085646.55778039</v>
      </c>
      <c r="AM144" s="27">
        <f t="shared" si="35"/>
        <v>990324024.35268366</v>
      </c>
      <c r="AN144" s="29">
        <f>Database!$L155-Database!$S155-'12 months Losses'!AJ144-Database!$R155-Database!$O155-Database!$Q155-'12 months Losses'!AM144-((Database!N155+Database!P155))</f>
        <v>288465948.41347313</v>
      </c>
      <c r="AO144" s="29">
        <f>Database!$L155-Database!$S155-'12 months Losses'!AJ144-Database!$R155-Database!$O155-Database!$Q155-'12 months Losses'!AM144-'12 months Losses'!AN144-Database!$N155-Database!$P155</f>
        <v>0</v>
      </c>
    </row>
    <row r="145" spans="2:41" x14ac:dyDescent="0.25">
      <c r="B145" s="17">
        <v>44256</v>
      </c>
      <c r="C145" s="36">
        <f>(Database!L156-Database!S156)*'Technical Paramenter'!$C$5</f>
        <v>548360313.42026436</v>
      </c>
      <c r="D145" s="37">
        <f>(Database!L156+Database!M156-Database!R156-Database!S156-'12 months Losses'!C145)*'Technical Paramenter'!$C$7</f>
        <v>142395687.23988548</v>
      </c>
      <c r="E145" s="37">
        <f>((Database!L156+Database!M156-Database!R156-Database!S156-'12 months Losses'!C145)-(Database!L156+Database!M156-Database!R156-Database!S156-'12 months Losses'!C145)*'Technical Paramenter'!$C$7)*'Technical Paramenter'!$C$6</f>
        <v>637192221.2610395</v>
      </c>
      <c r="F145" s="38">
        <f t="shared" si="28"/>
        <v>779587908.50092494</v>
      </c>
      <c r="G145" s="39">
        <f>(Database!L156-Database!O156-Database!Q156-Database!R156-Database!S156+Database!M156-C145-F145)*'Technical Paramenter'!$C$8</f>
        <v>198560763.84664994</v>
      </c>
      <c r="H145" s="39">
        <f t="shared" si="36"/>
        <v>1526508985.7678392</v>
      </c>
      <c r="I145" s="51">
        <f>+H145/(Database!L156+Database!M156)*100</f>
        <v>8.3472551952155403</v>
      </c>
      <c r="J145" s="36">
        <f t="shared" si="37"/>
        <v>163337812.20018804</v>
      </c>
      <c r="K145" s="39">
        <f t="shared" si="29"/>
        <v>244438029.95575893</v>
      </c>
      <c r="L145" s="39">
        <f t="shared" si="30"/>
        <v>105442144.44374961</v>
      </c>
      <c r="M145" s="39">
        <f t="shared" si="31"/>
        <v>513217986.59969658</v>
      </c>
      <c r="N145" s="52">
        <f>+M145/(Database!L156+Database!M156)*100</f>
        <v>2.8063781771762901</v>
      </c>
      <c r="O145" s="56">
        <f t="shared" si="38"/>
        <v>2039726972.3675358</v>
      </c>
      <c r="P145" s="54">
        <f>+O145/Database!L156*100</f>
        <v>11.156382119825516</v>
      </c>
      <c r="Q145" s="21">
        <f>Database!L156+Database!M156-Database!N156-Database!O156-Database!P156-Database!Q156-Database!R156-Database!S156-'12 months Losses'!H145</f>
        <v>517723736.99969888</v>
      </c>
      <c r="R145" s="3">
        <f>($C145+(Q145*'Technical Paramenter'!$D$5))</f>
        <v>711184428.70666969</v>
      </c>
      <c r="S145" s="23">
        <f>(Database!$L156+Database!M156-Database!$S156-Database!$R156-R145)*'Technical Paramenter'!$D$7</f>
        <v>140767446.08702144</v>
      </c>
      <c r="T145" s="23">
        <f>+Q145*'Technical Paramenter'!$D$6+'12 months Losses'!E145</f>
        <v>882489727.85149682</v>
      </c>
      <c r="U145" s="3">
        <f t="shared" si="32"/>
        <v>1023257173.9385183</v>
      </c>
      <c r="V145" s="3">
        <f>+Q145*'Technical Paramenter'!$D$8+'12 months Losses'!G145</f>
        <v>308162878.96948618</v>
      </c>
      <c r="W145" s="14">
        <f>Database!L156+Database!M156-Database!R156-Database!O156-Database!Q156-Database!S156-'12 months Losses'!R145-'12 months Losses'!U145-'12 months Losses'!V145-Database!N156-Database!P156</f>
        <v>1628241.1528644562</v>
      </c>
      <c r="X145" s="3">
        <f>(R145+(W145*'Technical Paramenter'!$D$5))</f>
        <v>711696510.5492456</v>
      </c>
      <c r="Y145" s="23">
        <f>(Database!$L156+Database!M156-Database!$S156-Database!$R156-X145)*'Technical Paramenter'!$D$7</f>
        <v>140762325.26859567</v>
      </c>
      <c r="Z145" s="23">
        <f>+W145*'Technical Paramenter'!$D$6+'12 months Losses'!T145</f>
        <v>883261188.50972402</v>
      </c>
      <c r="AA145" s="3">
        <f t="shared" si="33"/>
        <v>1024023513.7783197</v>
      </c>
      <c r="AB145" s="3">
        <f>+W145*'Technical Paramenter'!$D$8+'12 months Losses'!V145</f>
        <v>308507577.62154758</v>
      </c>
      <c r="AC145" s="14">
        <f>Database!L156+Database!M156-Database!S156-X145-Database!R156-AA145-Database!Q156-Database!O156-AB145-Database!N156-Database!P156</f>
        <v>5120.8184261322021</v>
      </c>
      <c r="AD145" s="3">
        <f>(X145+(AC145*'Technical Paramenter'!$D$5))</f>
        <v>711698121.04664063</v>
      </c>
      <c r="AE145" s="23">
        <f>(Database!$L156+Database!M156-Database!$S156-Database!$R156-AD145)*'Technical Paramenter'!$D$7</f>
        <v>140762309.16362172</v>
      </c>
      <c r="AF145" s="23">
        <f>+AC145*'Technical Paramenter'!$D$6+'12 months Losses'!Z145</f>
        <v>883263614.75349438</v>
      </c>
      <c r="AG145" s="3">
        <f t="shared" si="34"/>
        <v>1024025923.9171162</v>
      </c>
      <c r="AH145" s="3">
        <f>+AC145*'Technical Paramenter'!$D$8+'12 months Losses'!AB145</f>
        <v>308508661.69880837</v>
      </c>
      <c r="AI145" s="14">
        <f>Database!$L156+Database!M156-Database!$S156-'12 months Losses'!AD145-Database!$R156-Database!$O156-Database!$Q156-'12 months Losses'!AG145-'12 months Losses'!AH145-Database!$N156-Database!$P156</f>
        <v>16.104970932006836</v>
      </c>
      <c r="AJ145" s="27">
        <f>(AD145+(AI145*'Technical Paramenter'!$E$5))</f>
        <v>711698125.6204524</v>
      </c>
      <c r="AK145" s="27">
        <f>+AI145*'Technical Paramenter'!$D$6+'12 months Losses'!AE145</f>
        <v>140762316.79415694</v>
      </c>
      <c r="AL145" s="27">
        <f>+AI145*'Technical Paramenter'!$E$6+'12 months Losses'!AF145</f>
        <v>883263621.66252697</v>
      </c>
      <c r="AM145" s="27">
        <f t="shared" si="35"/>
        <v>1024025938.4566839</v>
      </c>
      <c r="AN145" s="29">
        <f>Database!$L156-Database!$S156-'12 months Losses'!AJ145-Database!$R156-Database!$O156-Database!$Q156-'12 months Losses'!AM145-((Database!N156+Database!P156))</f>
        <v>304002908.29039955</v>
      </c>
      <c r="AO145" s="29">
        <f>Database!$L156-Database!$S156-'12 months Losses'!AJ145-Database!$R156-Database!$O156-Database!$Q156-'12 months Losses'!AM145-'12 months Losses'!AN145-Database!$N156-Database!$P156</f>
        <v>0</v>
      </c>
    </row>
    <row r="146" spans="2:41" x14ac:dyDescent="0.25">
      <c r="B146" s="17">
        <v>44287</v>
      </c>
      <c r="C146" s="36">
        <f>(Database!L157-Database!S157)*'Technical Paramenter'!$C$5</f>
        <v>550112717.90849555</v>
      </c>
      <c r="D146" s="37">
        <f>(Database!L157+Database!M157-Database!R157-Database!S157-'12 months Losses'!C146)*'Technical Paramenter'!$C$7</f>
        <v>142926609.21306357</v>
      </c>
      <c r="E146" s="37">
        <f>((Database!L157+Database!M157-Database!R157-Database!S157-'12 months Losses'!C146)-(Database!L157+Database!M157-Database!R157-Database!S157-'12 months Losses'!C146)*'Technical Paramenter'!$C$7)*'Technical Paramenter'!$C$6</f>
        <v>639567990.90661681</v>
      </c>
      <c r="F146" s="38">
        <f t="shared" si="28"/>
        <v>782494600.1196804</v>
      </c>
      <c r="G146" s="39">
        <f>(Database!L157-Database!O157-Database!Q157-Database!R157-Database!S157+Database!M157-C146-F146)*'Technical Paramenter'!$C$8</f>
        <v>198048344.86537084</v>
      </c>
      <c r="H146" s="39">
        <f t="shared" si="36"/>
        <v>1530655662.8935466</v>
      </c>
      <c r="I146" s="51">
        <f>+H146/(Database!L157+Database!M157)*100</f>
        <v>8.3432754847605004</v>
      </c>
      <c r="J146" s="36">
        <f t="shared" si="37"/>
        <v>132054020.28608215</v>
      </c>
      <c r="K146" s="39">
        <f t="shared" si="29"/>
        <v>197621261.92131424</v>
      </c>
      <c r="L146" s="39">
        <f t="shared" si="30"/>
        <v>84343756.718497187</v>
      </c>
      <c r="M146" s="39">
        <f t="shared" si="31"/>
        <v>414019038.92589355</v>
      </c>
      <c r="N146" s="52">
        <f>+M146/(Database!L157+Database!M157)*100</f>
        <v>2.2567289178315657</v>
      </c>
      <c r="O146" s="56">
        <f t="shared" si="38"/>
        <v>1944674701.8194401</v>
      </c>
      <c r="P146" s="54">
        <f>+O146/Database!L157*100</f>
        <v>10.602631668482175</v>
      </c>
      <c r="Q146" s="21">
        <f>Database!L157+Database!M157-Database!N157-Database!O157-Database!P157-Database!Q157-Database!R157-Database!S157-'12 months Losses'!H146</f>
        <v>418565058.19089174</v>
      </c>
      <c r="R146" s="3">
        <f>($C146+(Q146*'Technical Paramenter'!$D$5))</f>
        <v>681751428.70953095</v>
      </c>
      <c r="S146" s="23">
        <f>(Database!$L157+Database!M157-Database!$S157-Database!$R157-R146)*'Technical Paramenter'!$D$7</f>
        <v>141610222.10505319</v>
      </c>
      <c r="T146" s="23">
        <f>+Q146*'Technical Paramenter'!$D$6+'12 months Losses'!E146</f>
        <v>837884115.47746134</v>
      </c>
      <c r="U146" s="3">
        <f t="shared" si="32"/>
        <v>979494337.58251452</v>
      </c>
      <c r="V146" s="3">
        <f>+Q146*'Technical Paramenter'!$D$8+'12 months Losses'!G146</f>
        <v>286658567.68438262</v>
      </c>
      <c r="W146" s="14">
        <f>Database!L157+Database!M157-Database!R157-Database!O157-Database!Q157-Database!S157-'12 months Losses'!R146-'12 months Losses'!U146-'12 months Losses'!V146-Database!N157-Database!P157</f>
        <v>1316387.1080093384</v>
      </c>
      <c r="X146" s="3">
        <f>(R146+(W146*'Technical Paramenter'!$D$5))</f>
        <v>682165432.45499992</v>
      </c>
      <c r="Y146" s="23">
        <f>(Database!$L157+Database!M157-Database!$S157-Database!$R157-X146)*'Technical Paramenter'!$D$7</f>
        <v>141606082.06759852</v>
      </c>
      <c r="Z146" s="23">
        <f>+W146*'Technical Paramenter'!$D$6+'12 months Losses'!T146</f>
        <v>838507819.68923616</v>
      </c>
      <c r="AA146" s="3">
        <f t="shared" si="33"/>
        <v>980113901.75683475</v>
      </c>
      <c r="AB146" s="3">
        <f>+W146*'Technical Paramenter'!$D$8+'12 months Losses'!V146</f>
        <v>286937246.83514822</v>
      </c>
      <c r="AC146" s="14">
        <f>Database!L157+Database!M157-Database!S157-X146-Database!R157-AA146-Database!Q157-Database!O157-AB146-Database!N157-Database!P157</f>
        <v>4140.0374546051025</v>
      </c>
      <c r="AD146" s="3">
        <f>(X146+(AC146*'Technical Paramenter'!$D$5))</f>
        <v>682166734.49677944</v>
      </c>
      <c r="AE146" s="23">
        <f>(Database!$L157+Database!M157-Database!$S157-Database!$R157-AD146)*'Technical Paramenter'!$D$7</f>
        <v>141606069.04718071</v>
      </c>
      <c r="AF146" s="23">
        <f>+AC146*'Technical Paramenter'!$D$6+'12 months Losses'!Z146</f>
        <v>838509781.2389822</v>
      </c>
      <c r="AG146" s="3">
        <f t="shared" si="34"/>
        <v>980115850.28616285</v>
      </c>
      <c r="AH146" s="3">
        <f>+AC146*'Technical Paramenter'!$D$8+'12 months Losses'!AB146</f>
        <v>286938123.28107738</v>
      </c>
      <c r="AI146" s="14">
        <f>Database!$L157+Database!M157-Database!$S157-'12 months Losses'!AD146-Database!$R157-Database!$O157-Database!$Q157-'12 months Losses'!AG146-'12 months Losses'!AH146-Database!$N157-Database!$P157</f>
        <v>13.020416259765625</v>
      </c>
      <c r="AJ146" s="27">
        <f>(AD146+(AI146*'Technical Paramenter'!$E$5))</f>
        <v>682166738.19457769</v>
      </c>
      <c r="AK146" s="27">
        <f>+AI146*'Technical Paramenter'!$D$6+'12 months Losses'!AE146</f>
        <v>141606075.21625394</v>
      </c>
      <c r="AL146" s="27">
        <f>+AI146*'Technical Paramenter'!$E$6+'12 months Losses'!AF146</f>
        <v>838509786.82474077</v>
      </c>
      <c r="AM146" s="27">
        <f t="shared" si="35"/>
        <v>980115862.04099464</v>
      </c>
      <c r="AN146" s="29">
        <f>Database!$L157-Database!$S157-'12 months Losses'!AJ146-Database!$R157-Database!$O157-Database!$Q157-'12 months Losses'!AM146-((Database!N157+Database!P157))</f>
        <v>282392101.58386803</v>
      </c>
      <c r="AO146" s="29">
        <f>Database!$L157-Database!$S157-'12 months Losses'!AJ146-Database!$R157-Database!$O157-Database!$Q157-'12 months Losses'!AM146-'12 months Losses'!AN146-Database!$N157-Database!$P157</f>
        <v>0</v>
      </c>
    </row>
    <row r="147" spans="2:41" x14ac:dyDescent="0.25">
      <c r="B147" s="17">
        <v>44317</v>
      </c>
      <c r="C147" s="36">
        <f>(Database!L158-Database!S158)*'Technical Paramenter'!$C$5</f>
        <v>551235948.58392</v>
      </c>
      <c r="D147" s="37">
        <f>(Database!L158+Database!M158-Database!R158-Database!S158-'12 months Losses'!C147)*'Technical Paramenter'!$C$7</f>
        <v>143157068.45145079</v>
      </c>
      <c r="E147" s="37">
        <f>((Database!L158+Database!M158-Database!R158-Database!S158-'12 months Losses'!C147)-(Database!L158+Database!M158-Database!R158-Database!S158-'12 months Losses'!C147)*'Technical Paramenter'!$C$7)*'Technical Paramenter'!$C$6</f>
        <v>640599249.90655208</v>
      </c>
      <c r="F147" s="38">
        <f t="shared" si="28"/>
        <v>783756318.3580029</v>
      </c>
      <c r="G147" s="39">
        <f>(Database!L158-Database!O158-Database!Q158-Database!R158-Database!S158+Database!M158-C147-F147)*'Technical Paramenter'!$C$8</f>
        <v>197377291.70669895</v>
      </c>
      <c r="H147" s="39">
        <f t="shared" si="36"/>
        <v>1532369558.6486218</v>
      </c>
      <c r="I147" s="51">
        <f>+H147/(Database!L158+Database!M158)*100</f>
        <v>8.3356266494768754</v>
      </c>
      <c r="J147" s="36">
        <f t="shared" si="37"/>
        <v>110862075.52859962</v>
      </c>
      <c r="K147" s="39">
        <f t="shared" si="29"/>
        <v>165907128.14130878</v>
      </c>
      <c r="L147" s="39">
        <f t="shared" si="30"/>
        <v>70119981.293131292</v>
      </c>
      <c r="M147" s="39">
        <f t="shared" si="31"/>
        <v>346889184.9630397</v>
      </c>
      <c r="N147" s="52">
        <f>+M147/(Database!L158+Database!M158)*100</f>
        <v>1.8869721851843886</v>
      </c>
      <c r="O147" s="56">
        <f t="shared" si="38"/>
        <v>1879258743.6116614</v>
      </c>
      <c r="P147" s="54">
        <f>+O147/Database!L158*100</f>
        <v>10.225104482089293</v>
      </c>
      <c r="Q147" s="21">
        <f>Database!L158+Database!M158-Database!N158-Database!O158-Database!P158-Database!Q158-Database!R158-Database!S158-'12 months Losses'!H147</f>
        <v>351394005.2280376</v>
      </c>
      <c r="R147" s="3">
        <f>($C147+(Q147*'Technical Paramenter'!$D$5))</f>
        <v>661749363.22813785</v>
      </c>
      <c r="S147" s="23">
        <f>(Database!$L158+Database!M158-Database!$S158-Database!$R158-R147)*'Technical Paramenter'!$D$7</f>
        <v>142051934.30500862</v>
      </c>
      <c r="T147" s="23">
        <f>+Q147*'Technical Paramenter'!$D$6+'12 months Losses'!E147</f>
        <v>807089729.58359623</v>
      </c>
      <c r="U147" s="3">
        <f t="shared" si="32"/>
        <v>949141663.88860488</v>
      </c>
      <c r="V147" s="3">
        <f>+Q147*'Technical Paramenter'!$D$8+'12 months Losses'!G147</f>
        <v>271767402.61347449</v>
      </c>
      <c r="W147" s="14">
        <f>Database!L158+Database!M158-Database!R158-Database!O158-Database!Q158-Database!S158-'12 months Losses'!R147-'12 months Losses'!U147-'12 months Losses'!V147-Database!N158-Database!P158</f>
        <v>1105134.1464424133</v>
      </c>
      <c r="X147" s="3">
        <f>(R147+(W147*'Technical Paramenter'!$D$5))</f>
        <v>662096927.91719401</v>
      </c>
      <c r="Y147" s="23">
        <f>(Database!$L158+Database!M158-Database!$S158-Database!$R158-X147)*'Technical Paramenter'!$D$7</f>
        <v>142048458.65811807</v>
      </c>
      <c r="Z147" s="23">
        <f>+W147*'Technical Paramenter'!$D$6+'12 months Losses'!T147</f>
        <v>807613342.14218068</v>
      </c>
      <c r="AA147" s="3">
        <f t="shared" si="33"/>
        <v>949661800.80029869</v>
      </c>
      <c r="AB147" s="3">
        <f>+W147*'Technical Paramenter'!$D$8+'12 months Losses'!V147</f>
        <v>272001359.51227635</v>
      </c>
      <c r="AC147" s="14">
        <f>Database!L158+Database!M158-Database!S158-X147-Database!R158-AA147-Database!Q158-Database!O158-AB147-Database!N158-Database!P158</f>
        <v>3475.6468906402588</v>
      </c>
      <c r="AD147" s="3">
        <f>(X147+(AC147*'Technical Paramenter'!$D$5))</f>
        <v>662098021.00814116</v>
      </c>
      <c r="AE147" s="23">
        <f>(Database!$L158+Database!M158-Database!$S158-Database!$R158-AD147)*'Technical Paramenter'!$D$7</f>
        <v>142048447.72720858</v>
      </c>
      <c r="AF147" s="23">
        <f>+AC147*'Technical Paramenter'!$D$6+'12 months Losses'!Z147</f>
        <v>807614988.90367746</v>
      </c>
      <c r="AG147" s="3">
        <f t="shared" si="34"/>
        <v>949663436.63088608</v>
      </c>
      <c r="AH147" s="3">
        <f>+AC147*'Technical Paramenter'!$D$8+'12 months Losses'!AB147</f>
        <v>272002095.30672312</v>
      </c>
      <c r="AI147" s="14">
        <f>Database!$L158+Database!M158-Database!$S158-'12 months Losses'!AD147-Database!$R158-Database!$O158-Database!$Q158-'12 months Losses'!AG147-'12 months Losses'!AH147-Database!$N158-Database!$P158</f>
        <v>10.930910110473633</v>
      </c>
      <c r="AJ147" s="27">
        <f>(AD147+(AI147*'Technical Paramenter'!$E$5))</f>
        <v>662098024.11251962</v>
      </c>
      <c r="AK147" s="27">
        <f>+AI147*'Technical Paramenter'!$D$6+'12 months Losses'!AE147</f>
        <v>142048452.90627378</v>
      </c>
      <c r="AL147" s="27">
        <f>+AI147*'Technical Paramenter'!$E$6+'12 months Losses'!AF147</f>
        <v>807614993.59303784</v>
      </c>
      <c r="AM147" s="27">
        <f t="shared" si="35"/>
        <v>949663446.49931169</v>
      </c>
      <c r="AN147" s="29">
        <f>Database!$L158-Database!$S158-'12 months Losses'!AJ147-Database!$R158-Database!$O158-Database!$Q158-'12 months Losses'!AM147-((Database!N158+Database!P158))</f>
        <v>267497272.99983025</v>
      </c>
      <c r="AO147" s="29">
        <f>Database!$L158-Database!$S158-'12 months Losses'!AJ147-Database!$R158-Database!$O158-Database!$Q158-'12 months Losses'!AM147-'12 months Losses'!AN147-Database!$N158-Database!$P158</f>
        <v>0</v>
      </c>
    </row>
    <row r="148" spans="2:41" x14ac:dyDescent="0.25">
      <c r="B148" s="17">
        <v>44348</v>
      </c>
      <c r="C148" s="36">
        <f>(Database!L159-Database!S159)*'Technical Paramenter'!$C$5</f>
        <v>548399235.19392002</v>
      </c>
      <c r="D148" s="37">
        <f>(Database!L159+Database!M159-Database!R159-Database!S159-'12 months Losses'!C148)*'Technical Paramenter'!$C$7</f>
        <v>142575611.16535079</v>
      </c>
      <c r="E148" s="37">
        <f>((Database!L159+Database!M159-Database!R159-Database!S159-'12 months Losses'!C148)-(Database!L159+Database!M159-Database!R159-Database!S159-'12 months Losses'!C148)*'Technical Paramenter'!$C$7)*'Technical Paramenter'!$C$6</f>
        <v>637997344.84271181</v>
      </c>
      <c r="F148" s="38">
        <f t="shared" si="28"/>
        <v>780572956.0080626</v>
      </c>
      <c r="G148" s="39">
        <f>(Database!L159-Database!O159-Database!Q159-Database!R159-Database!S159+Database!M159-C148-F148)*'Technical Paramenter'!$C$8</f>
        <v>195869525.01844576</v>
      </c>
      <c r="H148" s="39">
        <f t="shared" si="36"/>
        <v>1524841716.2204282</v>
      </c>
      <c r="I148" s="51">
        <f>+H148/(Database!L159+Database!M159)*100</f>
        <v>8.3375660915685259</v>
      </c>
      <c r="J148" s="36">
        <f t="shared" si="37"/>
        <v>87273336.978432417</v>
      </c>
      <c r="K148" s="39">
        <f t="shared" si="29"/>
        <v>130606148.51708364</v>
      </c>
      <c r="L148" s="39">
        <f t="shared" si="30"/>
        <v>54306333.464527339</v>
      </c>
      <c r="M148" s="39">
        <f t="shared" si="31"/>
        <v>272185818.96004343</v>
      </c>
      <c r="N148" s="52">
        <f>+M148/(Database!L159+Database!M159)*100</f>
        <v>1.4882641461253232</v>
      </c>
      <c r="O148" s="56">
        <f t="shared" si="38"/>
        <v>1797027535.1804717</v>
      </c>
      <c r="P148" s="54">
        <f>+O148/Database!L159*100</f>
        <v>9.828216320066236</v>
      </c>
      <c r="Q148" s="21">
        <f>Database!L159+Database!M159-Database!N159-Database!O159-Database!P159-Database!Q159-Database!R159-Database!S159-'12 months Losses'!H148</f>
        <v>276625954.22504258</v>
      </c>
      <c r="R148" s="3">
        <f>($C148+(Q148*'Technical Paramenter'!$D$5))</f>
        <v>635398097.79769588</v>
      </c>
      <c r="S148" s="23">
        <f>(Database!$L159+Database!M159-Database!$S159-Database!$R159-R148)*'Technical Paramenter'!$D$7</f>
        <v>141705622.53931305</v>
      </c>
      <c r="T148" s="23">
        <f>+Q148*'Technical Paramenter'!$D$6+'12 months Losses'!E148</f>
        <v>769062721.95453691</v>
      </c>
      <c r="U148" s="3">
        <f t="shared" si="32"/>
        <v>910768344.49384999</v>
      </c>
      <c r="V148" s="3">
        <f>+Q148*'Technical Paramenter'!$D$8+'12 months Losses'!G148</f>
        <v>254431239.52788728</v>
      </c>
      <c r="W148" s="14">
        <f>Database!L159+Database!M159-Database!R159-Database!O159-Database!Q159-Database!S159-'12 months Losses'!R148-'12 months Losses'!U148-'12 months Losses'!V148-Database!N159-Database!P159</f>
        <v>869988.62603759766</v>
      </c>
      <c r="X148" s="3">
        <f>(R148+(W148*'Technical Paramenter'!$D$5))</f>
        <v>635671709.22058475</v>
      </c>
      <c r="Y148" s="23">
        <f>(Database!$L159+Database!M159-Database!$S159-Database!$R159-X148)*'Technical Paramenter'!$D$7</f>
        <v>141702886.42508414</v>
      </c>
      <c r="Z148" s="23">
        <f>+W148*'Technical Paramenter'!$D$6+'12 months Losses'!T148</f>
        <v>769474922.56555355</v>
      </c>
      <c r="AA148" s="3">
        <f t="shared" si="33"/>
        <v>911177808.99063766</v>
      </c>
      <c r="AB148" s="3">
        <f>+W148*'Technical Paramenter'!$D$8+'12 months Losses'!V148</f>
        <v>254615416.12001944</v>
      </c>
      <c r="AC148" s="14">
        <f>Database!L159+Database!M159-Database!S159-X148-Database!R159-AA148-Database!Q159-Database!O159-AB148-Database!N159-Database!P159</f>
        <v>2736.1142292022705</v>
      </c>
      <c r="AD148" s="3">
        <f>(X148+(AC148*'Technical Paramenter'!$D$5))</f>
        <v>635672569.72850978</v>
      </c>
      <c r="AE148" s="23">
        <f>(Database!$L159+Database!M159-Database!$S159-Database!$R159-AD148)*'Technical Paramenter'!$D$7</f>
        <v>141702877.82000491</v>
      </c>
      <c r="AF148" s="23">
        <f>+AC148*'Technical Paramenter'!$D$6+'12 months Losses'!Z148</f>
        <v>769476218.9364754</v>
      </c>
      <c r="AG148" s="3">
        <f t="shared" si="34"/>
        <v>911179096.75648034</v>
      </c>
      <c r="AH148" s="3">
        <f>+AC148*'Technical Paramenter'!$D$8+'12 months Losses'!AB148</f>
        <v>254615995.35540175</v>
      </c>
      <c r="AI148" s="14">
        <f>Database!$L159+Database!M159-Database!$S159-'12 months Losses'!AD148-Database!$R159-Database!$O159-Database!$Q159-'12 months Losses'!AG148-'12 months Losses'!AH148-Database!$N159-Database!$P159</f>
        <v>8.6050796508789063</v>
      </c>
      <c r="AJ148" s="27">
        <f>(AD148+(AI148*'Technical Paramenter'!$E$5))</f>
        <v>635672572.17235243</v>
      </c>
      <c r="AK148" s="27">
        <f>+AI148*'Technical Paramenter'!$D$6+'12 months Losses'!AE148</f>
        <v>141702881.89709166</v>
      </c>
      <c r="AL148" s="27">
        <f>+AI148*'Technical Paramenter'!$E$6+'12 months Losses'!AF148</f>
        <v>769476222.62805462</v>
      </c>
      <c r="AM148" s="27">
        <f t="shared" si="35"/>
        <v>911179104.52514625</v>
      </c>
      <c r="AN148" s="29">
        <f>Database!$L159-Database!$S159-'12 months Losses'!AJ148-Database!$R159-Database!$O159-Database!$Q159-'12 months Losses'!AM148-((Database!N159+Database!P159))</f>
        <v>250175858.4829731</v>
      </c>
      <c r="AO148" s="29">
        <f>Database!$L159-Database!$S159-'12 months Losses'!AJ148-Database!$R159-Database!$O159-Database!$Q159-'12 months Losses'!AM148-'12 months Losses'!AN148-Database!$N159-Database!$P159</f>
        <v>0</v>
      </c>
    </row>
    <row r="149" spans="2:41" x14ac:dyDescent="0.25">
      <c r="B149" s="17">
        <v>44378</v>
      </c>
      <c r="C149" s="36">
        <f>(Database!L160-Database!S160)*'Technical Paramenter'!$C$5</f>
        <v>549255041.56392002</v>
      </c>
      <c r="D149" s="37">
        <f>(Database!L160+Database!M160-Database!R160-Database!S160-'12 months Losses'!C149)*'Technical Paramenter'!$C$7</f>
        <v>143130513.00165081</v>
      </c>
      <c r="E149" s="37">
        <f>((Database!L160+Database!M160-Database!R160-Database!S160-'12 months Losses'!C149)-(Database!L160+Database!M160-Database!R160-Database!S160-'12 months Losses'!C149)*'Technical Paramenter'!$C$7)*'Technical Paramenter'!$C$6</f>
        <v>640480419.57978702</v>
      </c>
      <c r="F149" s="38">
        <f t="shared" si="28"/>
        <v>783610932.58143783</v>
      </c>
      <c r="G149" s="39">
        <f>(Database!L160-Database!O160-Database!Q160-Database!R160-Database!S160+Database!M160-C149-F149)*'Technical Paramenter'!$C$8</f>
        <v>196308302.93538958</v>
      </c>
      <c r="H149" s="39">
        <f t="shared" si="36"/>
        <v>1529174277.0807474</v>
      </c>
      <c r="I149" s="51">
        <f>+H149/(Database!L160+Database!M160)*100</f>
        <v>8.349248028905496</v>
      </c>
      <c r="J149" s="36">
        <f t="shared" si="37"/>
        <v>101230571.32340562</v>
      </c>
      <c r="K149" s="39">
        <f t="shared" si="29"/>
        <v>151493405.55181634</v>
      </c>
      <c r="L149" s="39">
        <f t="shared" si="30"/>
        <v>63824208.392168939</v>
      </c>
      <c r="M149" s="39">
        <f t="shared" si="31"/>
        <v>316548185.26739091</v>
      </c>
      <c r="N149" s="52">
        <f>+M149/(Database!L160+Database!M160)*100</f>
        <v>1.7283440818419</v>
      </c>
      <c r="O149" s="56">
        <f t="shared" si="38"/>
        <v>1845722462.3481383</v>
      </c>
      <c r="P149" s="54">
        <f>+O149/Database!L160*100</f>
        <v>10.079968205785899</v>
      </c>
      <c r="Q149" s="21">
        <f>Database!L160+Database!M160-Database!N160-Database!O160-Database!P160-Database!Q160-Database!R160-Database!S160-'12 months Losses'!H149</f>
        <v>320865505.53239083</v>
      </c>
      <c r="R149" s="3">
        <f>($C149+(Q149*'Technical Paramenter'!$D$5))</f>
        <v>650167243.05385697</v>
      </c>
      <c r="S149" s="23">
        <f>(Database!$L160+Database!M160-Database!$S160-Database!$R160-R149)*'Technical Paramenter'!$D$7</f>
        <v>142121390.98675144</v>
      </c>
      <c r="T149" s="23">
        <f>+Q149*'Technical Paramenter'!$D$6+'12 months Losses'!E149</f>
        <v>792506496.10103381</v>
      </c>
      <c r="U149" s="3">
        <f t="shared" si="32"/>
        <v>934627887.08778524</v>
      </c>
      <c r="V149" s="3">
        <f>+Q149*'Technical Paramenter'!$D$8+'12 months Losses'!G149</f>
        <v>264235530.45659673</v>
      </c>
      <c r="W149" s="14">
        <f>Database!L160+Database!M160-Database!R160-Database!O160-Database!Q160-Database!S160-'12 months Losses'!R149-'12 months Losses'!U149-'12 months Losses'!V149-Database!N160-Database!P160</f>
        <v>1009122.0148983002</v>
      </c>
      <c r="X149" s="3">
        <f>(R149+(W149*'Technical Paramenter'!$D$5))</f>
        <v>650484611.92754245</v>
      </c>
      <c r="Y149" s="23">
        <f>(Database!$L160+Database!M160-Database!$S160-Database!$R160-X149)*'Technical Paramenter'!$D$7</f>
        <v>142118217.29801458</v>
      </c>
      <c r="Z149" s="23">
        <f>+W149*'Technical Paramenter'!$D$6+'12 months Losses'!T149</f>
        <v>792984618.11169267</v>
      </c>
      <c r="AA149" s="3">
        <f t="shared" si="33"/>
        <v>935102835.40970731</v>
      </c>
      <c r="AB149" s="3">
        <f>+W149*'Technical Paramenter'!$D$8+'12 months Losses'!V149</f>
        <v>264449161.58715069</v>
      </c>
      <c r="AC149" s="14">
        <f>Database!L160+Database!M160-Database!S160-X149-Database!R160-AA149-Database!Q160-Database!O160-AB149-Database!N160-Database!P160</f>
        <v>3173.6887359619141</v>
      </c>
      <c r="AD149" s="3">
        <f>(X149+(AC149*'Technical Paramenter'!$D$5))</f>
        <v>650485610.05264986</v>
      </c>
      <c r="AE149" s="23">
        <f>(Database!$L160+Database!M160-Database!$S160-Database!$R160-AD149)*'Technical Paramenter'!$D$7</f>
        <v>142118207.31676349</v>
      </c>
      <c r="AF149" s="23">
        <f>+AC149*'Technical Paramenter'!$D$6+'12 months Losses'!Z149</f>
        <v>792986121.80541575</v>
      </c>
      <c r="AG149" s="3">
        <f t="shared" si="34"/>
        <v>935104329.12217927</v>
      </c>
      <c r="AH149" s="3">
        <f>+AC149*'Technical Paramenter'!$D$8+'12 months Losses'!AB149</f>
        <v>264449833.45705611</v>
      </c>
      <c r="AI149" s="14">
        <f>Database!$L160+Database!M160-Database!$S160-'12 months Losses'!AD149-Database!$R160-Database!$O160-Database!$Q160-'12 months Losses'!AG149-'12 months Losses'!AH149-Database!$N160-Database!$P160</f>
        <v>9.9812526702880859</v>
      </c>
      <c r="AJ149" s="27">
        <f>(AD149+(AI149*'Technical Paramenter'!$E$5))</f>
        <v>650485612.88732564</v>
      </c>
      <c r="AK149" s="27">
        <f>+AI149*'Technical Paramenter'!$D$6+'12 months Losses'!AE149</f>
        <v>142118212.045881</v>
      </c>
      <c r="AL149" s="27">
        <f>+AI149*'Technical Paramenter'!$E$6+'12 months Losses'!AF149</f>
        <v>792986126.08737314</v>
      </c>
      <c r="AM149" s="27">
        <f t="shared" si="35"/>
        <v>935104338.13325417</v>
      </c>
      <c r="AN149" s="29">
        <f>Database!$L160-Database!$S160-'12 months Losses'!AJ149-Database!$R160-Database!$O160-Database!$Q160-'12 months Losses'!AM149-((Database!N160+Database!P160))</f>
        <v>260132511.32755852</v>
      </c>
      <c r="AO149" s="29">
        <f>Database!$L160-Database!$S160-'12 months Losses'!AJ149-Database!$R160-Database!$O160-Database!$Q160-'12 months Losses'!AM149-'12 months Losses'!AN149-Database!$N160-Database!$P160</f>
        <v>0</v>
      </c>
    </row>
    <row r="150" spans="2:41" x14ac:dyDescent="0.25">
      <c r="B150" s="17">
        <v>44409</v>
      </c>
      <c r="C150" s="36">
        <f>(Database!L161-Database!S161)*'Technical Paramenter'!$C$5</f>
        <v>550868178.40392005</v>
      </c>
      <c r="D150" s="37">
        <f>(Database!L161+Database!M161-Database!R161-Database!S161-'12 months Losses'!C150)*'Technical Paramenter'!$C$7</f>
        <v>143286880.5432508</v>
      </c>
      <c r="E150" s="37">
        <f>((Database!L161+Database!M161-Database!R161-Database!S161-'12 months Losses'!C150)-(Database!L161+Database!M161-Database!R161-Database!S161-'12 months Losses'!C150)*'Technical Paramenter'!$C$7)*'Technical Paramenter'!$C$6</f>
        <v>641180133.05493867</v>
      </c>
      <c r="F150" s="38">
        <f t="shared" si="28"/>
        <v>784467013.59818947</v>
      </c>
      <c r="G150" s="39">
        <f>(Database!L161-Database!O161-Database!Q161-Database!R161-Database!S161+Database!M161-C150-F150)*'Technical Paramenter'!$C$8</f>
        <v>196853759.03368318</v>
      </c>
      <c r="H150" s="39">
        <f t="shared" si="36"/>
        <v>1532188951.0357928</v>
      </c>
      <c r="I150" s="51">
        <f>+H150/(Database!L161+Database!M161)*100</f>
        <v>8.3413286358292886</v>
      </c>
      <c r="J150" s="36">
        <f t="shared" si="37"/>
        <v>120883416.43361628</v>
      </c>
      <c r="K150" s="39">
        <f t="shared" si="29"/>
        <v>180904248.49782991</v>
      </c>
      <c r="L150" s="39">
        <f t="shared" si="30"/>
        <v>77005569.719639421</v>
      </c>
      <c r="M150" s="39">
        <f t="shared" si="31"/>
        <v>378793234.65108562</v>
      </c>
      <c r="N150" s="52">
        <f>+M150/(Database!L161+Database!M161)*100</f>
        <v>2.0621731106450802</v>
      </c>
      <c r="O150" s="56">
        <f t="shared" si="38"/>
        <v>1910982185.6868784</v>
      </c>
      <c r="P150" s="54">
        <f>+O150/Database!L161*100</f>
        <v>10.405974504272466</v>
      </c>
      <c r="Q150" s="21">
        <f>Database!L161+Database!M161-Database!N161-Database!O161-Database!P161-Database!Q161-Database!R161-Database!S161-'12 months Losses'!H150</f>
        <v>383158150.91608477</v>
      </c>
      <c r="R150" s="3">
        <f>($C150+(Q150*'Technical Paramenter'!$D$5))</f>
        <v>671371416.86702871</v>
      </c>
      <c r="S150" s="23">
        <f>(Database!$L161+Database!M161-Database!$S161-Database!$R161-R150)*'Technical Paramenter'!$D$7</f>
        <v>142081848.1586197</v>
      </c>
      <c r="T150" s="23">
        <f>+Q150*'Technical Paramenter'!$D$6+'12 months Losses'!E150</f>
        <v>822720464.95897961</v>
      </c>
      <c r="U150" s="3">
        <f t="shared" si="32"/>
        <v>964802313.11759925</v>
      </c>
      <c r="V150" s="3">
        <f>+Q150*'Technical Paramenter'!$D$8+'12 months Losses'!G150</f>
        <v>277968339.58261836</v>
      </c>
      <c r="W150" s="14">
        <f>Database!L161+Database!M161-Database!R161-Database!O161-Database!Q161-Database!S161-'12 months Losses'!R150-'12 months Losses'!U150-'12 months Losses'!V150-Database!N161-Database!P161</f>
        <v>1205032.3846302032</v>
      </c>
      <c r="X150" s="3">
        <f>(R150+(W150*'Technical Paramenter'!$D$5))</f>
        <v>671750399.55199492</v>
      </c>
      <c r="Y150" s="23">
        <f>(Database!$L161+Database!M161-Database!$S161-Database!$R161-X150)*'Technical Paramenter'!$D$7</f>
        <v>142078058.33177006</v>
      </c>
      <c r="Z150" s="23">
        <f>+W150*'Technical Paramenter'!$D$6+'12 months Losses'!T150</f>
        <v>823291409.30281734</v>
      </c>
      <c r="AA150" s="3">
        <f t="shared" si="33"/>
        <v>965369467.63458741</v>
      </c>
      <c r="AB150" s="3">
        <f>+W150*'Technical Paramenter'!$D$8+'12 months Losses'!V150</f>
        <v>278223444.93844455</v>
      </c>
      <c r="AC150" s="14">
        <f>Database!L161+Database!M161-Database!S161-X150-Database!R161-AA150-Database!Q161-Database!O161-AB150-Database!N161-Database!P161</f>
        <v>3789.8268508911133</v>
      </c>
      <c r="AD150" s="3">
        <f>(X150+(AC150*'Technical Paramenter'!$D$5))</f>
        <v>671751591.45253956</v>
      </c>
      <c r="AE150" s="23">
        <f>(Database!$L161+Database!M161-Database!$S161-Database!$R161-AD150)*'Technical Paramenter'!$D$7</f>
        <v>142078046.41276461</v>
      </c>
      <c r="AF150" s="23">
        <f>+AC150*'Technical Paramenter'!$D$6+'12 months Losses'!Z150</f>
        <v>823293204.92277932</v>
      </c>
      <c r="AG150" s="3">
        <f t="shared" si="34"/>
        <v>965371251.33554387</v>
      </c>
      <c r="AH150" s="3">
        <f>+AC150*'Technical Paramenter'!$D$8+'12 months Losses'!AB150</f>
        <v>278224247.24478889</v>
      </c>
      <c r="AI150" s="14">
        <f>Database!$L161+Database!M161-Database!$S161-'12 months Losses'!AD150-Database!$R161-Database!$O161-Database!$Q161-'12 months Losses'!AG150-'12 months Losses'!AH150-Database!$N161-Database!$P161</f>
        <v>11.919002532958984</v>
      </c>
      <c r="AJ150" s="27">
        <f>(AD150+(AI150*'Technical Paramenter'!$E$5))</f>
        <v>671751594.83753633</v>
      </c>
      <c r="AK150" s="27">
        <f>+AI150*'Technical Paramenter'!$D$6+'12 months Losses'!AE150</f>
        <v>142078052.05998802</v>
      </c>
      <c r="AL150" s="27">
        <f>+AI150*'Technical Paramenter'!$E$6+'12 months Losses'!AF150</f>
        <v>823293210.03603137</v>
      </c>
      <c r="AM150" s="27">
        <f t="shared" si="35"/>
        <v>965371262.09601939</v>
      </c>
      <c r="AN150" s="29">
        <f>Database!$L161-Database!$S161-'12 months Losses'!AJ150-Database!$R161-Database!$O161-Database!$Q161-'12 months Losses'!AM150-((Database!N161+Database!P161))</f>
        <v>273859328.7533226</v>
      </c>
      <c r="AO150" s="29">
        <f>Database!$L161-Database!$S161-'12 months Losses'!AJ150-Database!$R161-Database!$O161-Database!$Q161-'12 months Losses'!AM150-'12 months Losses'!AN150-Database!$N161-Database!$P161</f>
        <v>0</v>
      </c>
    </row>
    <row r="151" spans="2:41" x14ac:dyDescent="0.25">
      <c r="B151" s="17">
        <v>44440</v>
      </c>
      <c r="C151" s="36">
        <f>(Database!L162-Database!S162)*'Technical Paramenter'!$C$5</f>
        <v>551808356.29392004</v>
      </c>
      <c r="D151" s="37">
        <f>(Database!L162+Database!M162-Database!R162-Database!S162-'12 months Losses'!C151)*'Technical Paramenter'!$C$7</f>
        <v>143563180.81435081</v>
      </c>
      <c r="E151" s="37">
        <f>((Database!L162+Database!M162-Database!R162-Database!S162-'12 months Losses'!C151)-(Database!L162+Database!M162-Database!R162-Database!S162-'12 months Losses'!C151)*'Technical Paramenter'!$C$7)*'Technical Paramenter'!$C$6</f>
        <v>642416521.50805688</v>
      </c>
      <c r="F151" s="38">
        <f t="shared" si="28"/>
        <v>785979702.32240772</v>
      </c>
      <c r="G151" s="39">
        <f>(Database!L162-Database!O162-Database!Q162-Database!R162-Database!S162+Database!M162-C151-F151)*'Technical Paramenter'!$C$8</f>
        <v>196569003.39867595</v>
      </c>
      <c r="H151" s="39">
        <f t="shared" si="36"/>
        <v>1534357062.0150037</v>
      </c>
      <c r="I151" s="51">
        <f>+H151/(Database!L162+Database!M162)*100</f>
        <v>8.3396555756710509</v>
      </c>
      <c r="J151" s="36">
        <f t="shared" si="37"/>
        <v>101659327.14254165</v>
      </c>
      <c r="K151" s="39">
        <f t="shared" si="29"/>
        <v>152135046.4942894</v>
      </c>
      <c r="L151" s="39">
        <f t="shared" si="30"/>
        <v>64048950.619150132</v>
      </c>
      <c r="M151" s="39">
        <f t="shared" si="31"/>
        <v>317843324.25598121</v>
      </c>
      <c r="N151" s="52">
        <f>+M151/(Database!L162+Database!M162)*100</f>
        <v>1.7275664947506826</v>
      </c>
      <c r="O151" s="56">
        <f t="shared" si="38"/>
        <v>1852200386.2709849</v>
      </c>
      <c r="P151" s="54">
        <f>+O151/Database!L162*100</f>
        <v>10.069619945612313</v>
      </c>
      <c r="Q151" s="21">
        <f>Database!L162+Database!M162-Database!N162-Database!O162-Database!P162-Database!Q162-Database!R162-Database!S162-'12 months Losses'!H151</f>
        <v>322224511.52098036</v>
      </c>
      <c r="R151" s="3">
        <f>($C151+(Q151*'Technical Paramenter'!$D$5))</f>
        <v>653147965.1672684</v>
      </c>
      <c r="S151" s="23">
        <f>(Database!$L162+Database!M162-Database!$S162-Database!$R162-R151)*'Technical Paramenter'!$D$7</f>
        <v>142549784.72561732</v>
      </c>
      <c r="T151" s="23">
        <f>+Q151*'Technical Paramenter'!$D$6+'12 months Losses'!E151</f>
        <v>795086495.06669736</v>
      </c>
      <c r="U151" s="3">
        <f t="shared" si="32"/>
        <v>937636279.79231465</v>
      </c>
      <c r="V151" s="3">
        <f>+Q151*'Technical Paramenter'!$D$8+'12 months Losses'!G151</f>
        <v>264783932.4876675</v>
      </c>
      <c r="W151" s="14">
        <f>Database!L162+Database!M162-Database!R162-Database!O162-Database!Q162-Database!S162-'12 months Losses'!R151-'12 months Losses'!U151-'12 months Losses'!V151-Database!N162-Database!P162</f>
        <v>1013396.0887336731</v>
      </c>
      <c r="X151" s="3">
        <f>(R151+(W151*'Technical Paramenter'!$D$5))</f>
        <v>653466678.23717511</v>
      </c>
      <c r="Y151" s="23">
        <f>(Database!$L162+Database!M162-Database!$S162-Database!$R162-X151)*'Technical Paramenter'!$D$7</f>
        <v>142546597.59491825</v>
      </c>
      <c r="Z151" s="23">
        <f>+W151*'Technical Paramenter'!$D$6+'12 months Losses'!T151</f>
        <v>795566642.13353932</v>
      </c>
      <c r="AA151" s="3">
        <f t="shared" si="33"/>
        <v>938113239.72845757</v>
      </c>
      <c r="AB151" s="3">
        <f>+W151*'Technical Paramenter'!$D$8+'12 months Losses'!V151</f>
        <v>264998468.43965241</v>
      </c>
      <c r="AC151" s="14">
        <f>Database!L162+Database!M162-Database!S162-X151-Database!R162-AA151-Database!Q162-Database!O162-AB151-Database!N162-Database!P162</f>
        <v>3187.1306991577148</v>
      </c>
      <c r="AD151" s="3">
        <f>(X151+(AC151*'Technical Paramenter'!$D$5))</f>
        <v>653467680.58977997</v>
      </c>
      <c r="AE151" s="23">
        <f>(Database!$L162+Database!M162-Database!$S162-Database!$R162-AD151)*'Technical Paramenter'!$D$7</f>
        <v>142546587.57139221</v>
      </c>
      <c r="AF151" s="23">
        <f>+AC151*'Technical Paramenter'!$D$6+'12 months Losses'!Z151</f>
        <v>795568152.19606459</v>
      </c>
      <c r="AG151" s="3">
        <f t="shared" si="34"/>
        <v>938114739.76745677</v>
      </c>
      <c r="AH151" s="3">
        <f>+AC151*'Technical Paramenter'!$D$8+'12 months Losses'!AB151</f>
        <v>264999143.15522143</v>
      </c>
      <c r="AI151" s="14">
        <f>Database!$L162+Database!M162-Database!$S162-'12 months Losses'!AD151-Database!$R162-Database!$O162-Database!$Q162-'12 months Losses'!AG151-'12 months Losses'!AH151-Database!$N162-Database!$P162</f>
        <v>10.023527145385742</v>
      </c>
      <c r="AJ151" s="27">
        <f>(AD151+(AI151*'Technical Paramenter'!$E$5))</f>
        <v>653467683.43646169</v>
      </c>
      <c r="AK151" s="27">
        <f>+AI151*'Technical Paramenter'!$D$6+'12 months Losses'!AE151</f>
        <v>142546592.32053936</v>
      </c>
      <c r="AL151" s="27">
        <f>+AI151*'Technical Paramenter'!$E$6+'12 months Losses'!AF151</f>
        <v>795568156.49615777</v>
      </c>
      <c r="AM151" s="27">
        <f t="shared" si="35"/>
        <v>938114748.81669712</v>
      </c>
      <c r="AN151" s="29">
        <f>Database!$L162-Database!$S162-'12 months Losses'!AJ151-Database!$R162-Database!$O162-Database!$Q162-'12 months Losses'!AM151-((Database!N162+Database!P162))</f>
        <v>260617954.01782608</v>
      </c>
      <c r="AO151" s="29">
        <f>Database!$L162-Database!$S162-'12 months Losses'!AJ151-Database!$R162-Database!$O162-Database!$Q162-'12 months Losses'!AM151-'12 months Losses'!AN151-Database!$N162-Database!$P162</f>
        <v>0</v>
      </c>
    </row>
    <row r="152" spans="2:41" x14ac:dyDescent="0.25">
      <c r="B152" s="17">
        <v>44470</v>
      </c>
      <c r="C152" s="36">
        <f>(Database!L163-Database!S163)*'Technical Paramenter'!$C$5</f>
        <v>552961483.96392</v>
      </c>
      <c r="D152" s="37">
        <f>(Database!L163+Database!M163-Database!R163-Database!S163-'12 months Losses'!C152)*'Technical Paramenter'!$C$7</f>
        <v>144383957.98765081</v>
      </c>
      <c r="E152" s="37">
        <f>((Database!L163+Database!M163-Database!R163-Database!S163-'12 months Losses'!C152)-(Database!L163+Database!M163-Database!R163-Database!S163-'12 months Losses'!C152)*'Technical Paramenter'!$C$7)*'Technical Paramenter'!$C$6</f>
        <v>646089335.20313978</v>
      </c>
      <c r="F152" s="38">
        <f t="shared" si="28"/>
        <v>790473293.19079065</v>
      </c>
      <c r="G152" s="39">
        <f>(Database!L163-Database!O163-Database!Q163-Database!R163-Database!S163+Database!M163-C152-F152)*'Technical Paramenter'!$C$8</f>
        <v>198960423.89860064</v>
      </c>
      <c r="H152" s="39">
        <f t="shared" si="36"/>
        <v>1542395201.0533113</v>
      </c>
      <c r="I152" s="51">
        <f>+H152/(Database!L163+Database!M163)*100</f>
        <v>8.3658758272987903</v>
      </c>
      <c r="J152" s="36">
        <f t="shared" si="37"/>
        <v>145592213.28417552</v>
      </c>
      <c r="K152" s="39">
        <f t="shared" si="29"/>
        <v>217881415.8993721</v>
      </c>
      <c r="L152" s="39">
        <f t="shared" si="30"/>
        <v>93629263.54049772</v>
      </c>
      <c r="M152" s="39">
        <f t="shared" si="31"/>
        <v>457102892.72404534</v>
      </c>
      <c r="N152" s="52">
        <f>+M152/(Database!L163+Database!M163)*100</f>
        <v>2.47930364294246</v>
      </c>
      <c r="O152" s="56">
        <f t="shared" si="38"/>
        <v>1999498093.7773566</v>
      </c>
      <c r="P152" s="54">
        <f>+O152/Database!L163*100</f>
        <v>10.847752737427442</v>
      </c>
      <c r="Q152" s="21">
        <f>Database!L163+Database!M163-Database!N163-Database!O163-Database!P163-Database!Q163-Database!R163-Database!S163-'12 months Losses'!H152</f>
        <v>461476394.98904514</v>
      </c>
      <c r="R152" s="3">
        <f>($C152+(Q152*'Technical Paramenter'!$D$5))</f>
        <v>698095810.18797469</v>
      </c>
      <c r="S152" s="23">
        <f>(Database!$L163+Database!M163-Database!$S163-Database!$R163-R152)*'Technical Paramenter'!$D$7</f>
        <v>142932614.72541025</v>
      </c>
      <c r="T152" s="23">
        <f>+Q152*'Technical Paramenter'!$D$6+'12 months Losses'!E152</f>
        <v>864736851.14894938</v>
      </c>
      <c r="U152" s="3">
        <f t="shared" si="32"/>
        <v>1007669465.8743596</v>
      </c>
      <c r="V152" s="3">
        <f>+Q152*'Technical Paramenter'!$D$8+'12 months Losses'!G152</f>
        <v>296654976.71778148</v>
      </c>
      <c r="W152" s="14">
        <f>Database!L163+Database!M163-Database!R163-Database!O163-Database!Q163-Database!S163-'12 months Losses'!R152-'12 months Losses'!U152-'12 months Losses'!V152-Database!N163-Database!P163</f>
        <v>1451343.2622413635</v>
      </c>
      <c r="X152" s="3">
        <f>(R152+(W152*'Technical Paramenter'!$D$5))</f>
        <v>698552257.64394963</v>
      </c>
      <c r="Y152" s="23">
        <f>(Database!$L163+Database!M163-Database!$S163-Database!$R163-X152)*'Technical Paramenter'!$D$7</f>
        <v>142928050.2508505</v>
      </c>
      <c r="Z152" s="23">
        <f>+W152*'Technical Paramenter'!$D$6+'12 months Losses'!T152</f>
        <v>865424497.58659935</v>
      </c>
      <c r="AA152" s="3">
        <f t="shared" si="33"/>
        <v>1008352547.8374498</v>
      </c>
      <c r="AB152" s="3">
        <f>+W152*'Technical Paramenter'!$D$8+'12 months Losses'!V152</f>
        <v>296962226.08639801</v>
      </c>
      <c r="AC152" s="14">
        <f>Database!L163+Database!M163-Database!S163-X152-Database!R163-AA152-Database!Q163-Database!O163-AB152-Database!N163-Database!P163</f>
        <v>4564.4745578765869</v>
      </c>
      <c r="AD152" s="3">
        <f>(X152+(AC152*'Technical Paramenter'!$D$5))</f>
        <v>698553693.17119813</v>
      </c>
      <c r="AE152" s="23">
        <f>(Database!$L163+Database!M163-Database!$S163-Database!$R163-AD152)*'Technical Paramenter'!$D$7</f>
        <v>142928035.89557803</v>
      </c>
      <c r="AF152" s="23">
        <f>+AC152*'Technical Paramenter'!$D$6+'12 months Losses'!Z152</f>
        <v>865426660.23464489</v>
      </c>
      <c r="AG152" s="3">
        <f t="shared" si="34"/>
        <v>1008354696.1302229</v>
      </c>
      <c r="AH152" s="3">
        <f>+AC152*'Technical Paramenter'!$D$8+'12 months Losses'!AB152</f>
        <v>296963192.3856619</v>
      </c>
      <c r="AI152" s="14">
        <f>Database!$L163+Database!M163-Database!$S163-'12 months Losses'!AD152-Database!$R163-Database!$O163-Database!$Q163-'12 months Losses'!AG152-'12 months Losses'!AH152-Database!$N163-Database!$P163</f>
        <v>14.35527229309082</v>
      </c>
      <c r="AJ152" s="27">
        <f>(AD152+(AI152*'Technical Paramenter'!$E$5))</f>
        <v>698553697.24809551</v>
      </c>
      <c r="AK152" s="27">
        <f>+AI152*'Technical Paramenter'!$D$6+'12 months Losses'!AE152</f>
        <v>142928042.69710603</v>
      </c>
      <c r="AL152" s="27">
        <f>+AI152*'Technical Paramenter'!$E$6+'12 months Losses'!AF152</f>
        <v>865426666.39305675</v>
      </c>
      <c r="AM152" s="27">
        <f t="shared" si="35"/>
        <v>1008354709.0901628</v>
      </c>
      <c r="AN152" s="29">
        <f>Database!$L163-Database!$S163-'12 months Losses'!AJ152-Database!$R163-Database!$O163-Database!$Q163-'12 months Losses'!AM152-((Database!N163+Database!P163))</f>
        <v>292589687.43909836</v>
      </c>
      <c r="AO152" s="29">
        <f>Database!$L163-Database!$S163-'12 months Losses'!AJ152-Database!$R163-Database!$O163-Database!$Q163-'12 months Losses'!AM152-'12 months Losses'!AN152-Database!$N163-Database!$P163</f>
        <v>0</v>
      </c>
    </row>
    <row r="153" spans="2:41" x14ac:dyDescent="0.25">
      <c r="B153" s="17">
        <v>44501</v>
      </c>
      <c r="C153" s="36">
        <f>(Database!L164-Database!S164)*'Technical Paramenter'!$C$5</f>
        <v>555143549.25810003</v>
      </c>
      <c r="D153" s="37">
        <f>(Database!L164+Database!M164-Database!R164-Database!S164-'12 months Losses'!C153)*'Technical Paramenter'!$C$7</f>
        <v>145372655.51141903</v>
      </c>
      <c r="E153" s="37">
        <f>((Database!L164+Database!M164-Database!R164-Database!S164-'12 months Losses'!C153)-(Database!L164+Database!M164-Database!R164-Database!S164-'12 months Losses'!C153)*'Technical Paramenter'!$C$7)*'Technical Paramenter'!$C$6</f>
        <v>650513558.88249779</v>
      </c>
      <c r="F153" s="38">
        <f t="shared" si="28"/>
        <v>795886214.39391685</v>
      </c>
      <c r="G153" s="39">
        <f>(Database!L164-Database!O164-Database!Q164-Database!R164-Database!S164+Database!M164-C153-F153)*'Technical Paramenter'!$C$8</f>
        <v>201491614.45470923</v>
      </c>
      <c r="H153" s="39">
        <f t="shared" si="36"/>
        <v>1552521378.1067262</v>
      </c>
      <c r="I153" s="51">
        <f>+H153/(Database!L164+Database!M164)*100</f>
        <v>8.3876301534244107</v>
      </c>
      <c r="J153" s="36">
        <f t="shared" si="37"/>
        <v>191408653.71946955</v>
      </c>
      <c r="K153" s="39">
        <f t="shared" si="29"/>
        <v>286446558.83065486</v>
      </c>
      <c r="L153" s="39">
        <f t="shared" si="30"/>
        <v>124428962.11159974</v>
      </c>
      <c r="M153" s="39">
        <f t="shared" si="31"/>
        <v>602284174.66172409</v>
      </c>
      <c r="N153" s="52">
        <f>+M153/(Database!L164+Database!M164)*100</f>
        <v>3.2538920079049216</v>
      </c>
      <c r="O153" s="56">
        <f t="shared" si="38"/>
        <v>2154805552.7684503</v>
      </c>
      <c r="P153" s="54">
        <f>+O153/Database!L164*100</f>
        <v>11.644299175377135</v>
      </c>
      <c r="Q153" s="21">
        <f>Database!L164+Database!M164-Database!N164-Database!O164-Database!P164-Database!Q164-Database!R164-Database!S164-'12 months Losses'!H153</f>
        <v>606698486.79172468</v>
      </c>
      <c r="R153" s="3">
        <f>($C153+(Q153*'Technical Paramenter'!$D$5))</f>
        <v>745950223.35409749</v>
      </c>
      <c r="S153" s="23">
        <f>(Database!$L164+Database!M164-Database!$S164-Database!$R164-R153)*'Technical Paramenter'!$D$7</f>
        <v>143464588.77045906</v>
      </c>
      <c r="T153" s="23">
        <f>+Q153*'Technical Paramenter'!$D$6+'12 months Losses'!E153</f>
        <v>937967301.92441702</v>
      </c>
      <c r="U153" s="3">
        <f t="shared" si="32"/>
        <v>1081431890.6948762</v>
      </c>
      <c r="V153" s="3">
        <f>+Q153*'Technical Paramenter'!$D$8+'12 months Losses'!G153</f>
        <v>329929684.10851735</v>
      </c>
      <c r="W153" s="14">
        <f>Database!L164+Database!M164-Database!R164-Database!O164-Database!Q164-Database!S164-'12 months Losses'!R153-'12 months Losses'!U153-'12 months Losses'!V153-Database!N164-Database!P164</f>
        <v>1908066.7409610748</v>
      </c>
      <c r="X153" s="3">
        <f>(R153+(W153*'Technical Paramenter'!$D$5))</f>
        <v>746550310.3441298</v>
      </c>
      <c r="Y153" s="23">
        <f>(Database!$L164+Database!M164-Database!$S164-Database!$R164-X153)*'Technical Paramenter'!$D$7</f>
        <v>143458587.90055871</v>
      </c>
      <c r="Z153" s="23">
        <f>+W153*'Technical Paramenter'!$D$6+'12 months Losses'!T153</f>
        <v>938871343.94628441</v>
      </c>
      <c r="AA153" s="3">
        <f t="shared" si="33"/>
        <v>1082329931.8468432</v>
      </c>
      <c r="AB153" s="3">
        <f>+W153*'Technical Paramenter'!$D$8+'12 months Losses'!V153</f>
        <v>330333621.83757883</v>
      </c>
      <c r="AC153" s="14">
        <f>Database!L164+Database!M164-Database!S164-X153-Database!R164-AA153-Database!Q164-Database!O164-AB153-Database!N164-Database!P164</f>
        <v>6000.8698959350586</v>
      </c>
      <c r="AD153" s="3">
        <f>(X153+(AC153*'Technical Paramenter'!$D$5))</f>
        <v>746552197.61771202</v>
      </c>
      <c r="AE153" s="23">
        <f>(Database!$L164+Database!M164-Database!$S164-Database!$R164-AD153)*'Technical Paramenter'!$D$7</f>
        <v>143458569.02782291</v>
      </c>
      <c r="AF153" s="23">
        <f>+AC153*'Technical Paramenter'!$D$6+'12 months Losses'!Z153</f>
        <v>938874187.15844107</v>
      </c>
      <c r="AG153" s="3">
        <f t="shared" si="34"/>
        <v>1082332756.186264</v>
      </c>
      <c r="AH153" s="3">
        <f>+AC153*'Technical Paramenter'!$D$8+'12 months Losses'!AB153</f>
        <v>330334892.22173578</v>
      </c>
      <c r="AI153" s="14">
        <f>Database!$L164+Database!M164-Database!$S164-'12 months Losses'!AD153-Database!$R164-Database!$O164-Database!$Q164-'12 months Losses'!AG153-'12 months Losses'!AH153-Database!$N164-Database!$P164</f>
        <v>18.872737884521484</v>
      </c>
      <c r="AJ153" s="27">
        <f>(AD153+(AI153*'Technical Paramenter'!$E$5))</f>
        <v>746552202.97756958</v>
      </c>
      <c r="AK153" s="27">
        <f>+AI153*'Technical Paramenter'!$D$6+'12 months Losses'!AE153</f>
        <v>143458577.96972612</v>
      </c>
      <c r="AL153" s="27">
        <f>+AI153*'Technical Paramenter'!$E$6+'12 months Losses'!AF153</f>
        <v>938874195.25484562</v>
      </c>
      <c r="AM153" s="27">
        <f t="shared" si="35"/>
        <v>1082332773.2245717</v>
      </c>
      <c r="AN153" s="29">
        <f>Database!$L164-Database!$S164-'12 months Losses'!AJ153-Database!$R164-Database!$O164-Database!$Q164-'12 months Losses'!AM153-((Database!N164+Database!P164))</f>
        <v>325920576.56630898</v>
      </c>
      <c r="AO153" s="29">
        <f>Database!$L164-Database!$S164-'12 months Losses'!AJ153-Database!$R164-Database!$O164-Database!$Q164-'12 months Losses'!AM153-'12 months Losses'!AN153-Database!$N164-Database!$P164</f>
        <v>0</v>
      </c>
    </row>
    <row r="154" spans="2:41" x14ac:dyDescent="0.25">
      <c r="B154" s="17">
        <v>44531</v>
      </c>
      <c r="C154" s="36">
        <f>(Database!L165-Database!S165)*'Technical Paramenter'!$C$5</f>
        <v>556055851.49861991</v>
      </c>
      <c r="D154" s="37">
        <f>(Database!L165+Database!M165-Database!R165-Database!S165-'12 months Losses'!C154)*'Technical Paramenter'!$C$7</f>
        <v>145645183.36740381</v>
      </c>
      <c r="E154" s="37">
        <f>((Database!L165+Database!M165-Database!R165-Database!S165-'12 months Losses'!C154)-(Database!L165+Database!M165-Database!R165-Database!S165-'12 months Losses'!C154)*'Technical Paramenter'!$C$7)*'Technical Paramenter'!$C$6</f>
        <v>651733066.53245854</v>
      </c>
      <c r="F154" s="38">
        <f t="shared" si="28"/>
        <v>797378249.89986229</v>
      </c>
      <c r="G154" s="39">
        <f>(Database!L165-Database!O165-Database!Q165-Database!R165-Database!S165+Database!M165-C154-F154)*'Technical Paramenter'!$C$8</f>
        <v>200170247.01057842</v>
      </c>
      <c r="H154" s="39">
        <f t="shared" si="36"/>
        <v>1553604348.4090607</v>
      </c>
      <c r="I154" s="51">
        <f>+H154/(Database!L165+Database!M165)*100</f>
        <v>8.3797213264074308</v>
      </c>
      <c r="J154" s="36">
        <f t="shared" si="37"/>
        <v>155388890.1967063</v>
      </c>
      <c r="K154" s="39">
        <f t="shared" si="29"/>
        <v>232542322.47302699</v>
      </c>
      <c r="L154" s="39">
        <f t="shared" si="30"/>
        <v>100197782.44278499</v>
      </c>
      <c r="M154" s="39">
        <f t="shared" si="31"/>
        <v>488128995.11251831</v>
      </c>
      <c r="N154" s="52">
        <f>+M154/(Database!L165+Database!M165)*100</f>
        <v>2.6328356731048541</v>
      </c>
      <c r="O154" s="56">
        <f t="shared" si="38"/>
        <v>2041733343.521579</v>
      </c>
      <c r="P154" s="54">
        <f>+O154/Database!L165*100</f>
        <v>11.015170831770471</v>
      </c>
      <c r="Q154" s="21">
        <f>Database!L165+Database!M165-Database!N165-Database!O165-Database!P165-Database!Q165-Database!R165-Database!S165-'12 months Losses'!H154</f>
        <v>492528434.39751887</v>
      </c>
      <c r="R154" s="3">
        <f>($C154+(Q154*'Technical Paramenter'!$D$5))</f>
        <v>710956044.11663961</v>
      </c>
      <c r="S154" s="23">
        <f>(Database!$L165+Database!M165-Database!$S165-Database!$R165-R154)*'Technical Paramenter'!$D$7</f>
        <v>144096181.44122359</v>
      </c>
      <c r="T154" s="23">
        <f>+Q154*'Technical Paramenter'!$D$6+'12 months Losses'!E154</f>
        <v>885093038.75000298</v>
      </c>
      <c r="U154" s="3">
        <f t="shared" si="32"/>
        <v>1029189220.1912266</v>
      </c>
      <c r="V154" s="3">
        <f>+Q154*'Technical Paramenter'!$D$8+'12 months Losses'!G154</f>
        <v>304438516.57253319</v>
      </c>
      <c r="W154" s="14">
        <f>Database!L165+Database!M165-Database!R165-Database!O165-Database!Q165-Database!S165-'12 months Losses'!R154-'12 months Losses'!U154-'12 months Losses'!V154-Database!N165-Database!P165</f>
        <v>1549001.9261798859</v>
      </c>
      <c r="X154" s="3">
        <f>(R154+(W154*'Technical Paramenter'!$D$5))</f>
        <v>711443205.2224232</v>
      </c>
      <c r="Y154" s="23">
        <f>(Database!$L165+Database!M165-Database!$S165-Database!$R165-X154)*'Technical Paramenter'!$D$7</f>
        <v>144091309.83016574</v>
      </c>
      <c r="Z154" s="23">
        <f>+W154*'Technical Paramenter'!$D$6+'12 months Losses'!T154</f>
        <v>885826955.86262703</v>
      </c>
      <c r="AA154" s="3">
        <f t="shared" si="33"/>
        <v>1029918265.6927928</v>
      </c>
      <c r="AB154" s="3">
        <f>+W154*'Technical Paramenter'!$D$8+'12 months Losses'!V154</f>
        <v>304766440.28030545</v>
      </c>
      <c r="AC154" s="14">
        <f>Database!L165+Database!M165-Database!S165-X154-Database!R165-AA154-Database!Q165-Database!O165-AB154-Database!N165-Database!P165</f>
        <v>4871.6110572814941</v>
      </c>
      <c r="AD154" s="3">
        <f>(X154+(AC154*'Technical Paramenter'!$D$5))</f>
        <v>711444737.34410071</v>
      </c>
      <c r="AE154" s="23">
        <f>(Database!$L165+Database!M165-Database!$S165-Database!$R165-AD154)*'Technical Paramenter'!$D$7</f>
        <v>144091294.50894898</v>
      </c>
      <c r="AF154" s="23">
        <f>+AC154*'Technical Paramenter'!$D$6+'12 months Losses'!Z154</f>
        <v>885829264.03194594</v>
      </c>
      <c r="AG154" s="3">
        <f t="shared" si="34"/>
        <v>1029920558.540895</v>
      </c>
      <c r="AH154" s="3">
        <f>+AC154*'Technical Paramenter'!$D$8+'12 months Losses'!AB154</f>
        <v>304767471.60036629</v>
      </c>
      <c r="AI154" s="14">
        <f>Database!$L165+Database!M165-Database!$S165-'12 months Losses'!AD154-Database!$R165-Database!$O165-Database!$Q165-'12 months Losses'!AG154-'12 months Losses'!AH154-Database!$N165-Database!$P165</f>
        <v>15.321216583251953</v>
      </c>
      <c r="AJ154" s="27">
        <f>(AD154+(AI154*'Technical Paramenter'!$E$5))</f>
        <v>711444741.69532621</v>
      </c>
      <c r="AK154" s="27">
        <f>+AI154*'Technical Paramenter'!$D$6+'12 months Losses'!AE154</f>
        <v>144091301.76814139</v>
      </c>
      <c r="AL154" s="27">
        <f>+AI154*'Technical Paramenter'!$E$6+'12 months Losses'!AF154</f>
        <v>885829270.60474789</v>
      </c>
      <c r="AM154" s="27">
        <f t="shared" si="35"/>
        <v>1029920572.3728893</v>
      </c>
      <c r="AN154" s="29">
        <f>Database!$L165-Database!$S165-'12 months Losses'!AJ154-Database!$R165-Database!$O165-Database!$Q165-'12 months Losses'!AM154-((Database!N165+Database!P165))</f>
        <v>300368029.45336342</v>
      </c>
      <c r="AO154" s="29">
        <f>Database!$L165-Database!$S165-'12 months Losses'!AJ154-Database!$R165-Database!$O165-Database!$Q165-'12 months Losses'!AM154-'12 months Losses'!AN154-Database!$N165-Database!$P165</f>
        <v>0</v>
      </c>
    </row>
    <row r="155" spans="2:41" x14ac:dyDescent="0.25">
      <c r="B155" s="17">
        <v>44562</v>
      </c>
      <c r="C155" s="36">
        <f>(Database!L166-Database!S166)*'Technical Paramenter'!$C$5</f>
        <v>556343784.50652003</v>
      </c>
      <c r="D155" s="37">
        <f>(Database!L166+Database!M166-Database!R166-Database!S166-'12 months Losses'!C155)*'Technical Paramenter'!$C$7</f>
        <v>145494729.04662484</v>
      </c>
      <c r="E155" s="37">
        <f>((Database!L166+Database!M166-Database!R166-Database!S166-'12 months Losses'!C155)-(Database!L166+Database!M166-Database!R166-Database!S166-'12 months Losses'!C155)*'Technical Paramenter'!$C$7)*'Technical Paramenter'!$C$6</f>
        <v>651059813.53783679</v>
      </c>
      <c r="F155" s="38">
        <f t="shared" si="28"/>
        <v>796554542.58446169</v>
      </c>
      <c r="G155" s="39">
        <f>(Database!L166-Database!O166-Database!Q166-Database!R166-Database!S166+Database!M166-C155-F155)*'Technical Paramenter'!$C$8</f>
        <v>199525807.02137604</v>
      </c>
      <c r="H155" s="39">
        <f t="shared" si="36"/>
        <v>1552424134.1123579</v>
      </c>
      <c r="I155" s="51">
        <f>+H155/(Database!L166+Database!M166)*100</f>
        <v>8.3690036203498526</v>
      </c>
      <c r="J155" s="36">
        <f t="shared" si="37"/>
        <v>143519928.89316833</v>
      </c>
      <c r="K155" s="39">
        <f t="shared" si="29"/>
        <v>214780204.32305419</v>
      </c>
      <c r="L155" s="39">
        <f t="shared" si="30"/>
        <v>92160689.75328216</v>
      </c>
      <c r="M155" s="39">
        <f t="shared" si="31"/>
        <v>450460822.96950471</v>
      </c>
      <c r="N155" s="52">
        <f>+M155/(Database!L166+Database!M166)*100</f>
        <v>2.4284009604199497</v>
      </c>
      <c r="O155" s="56">
        <f t="shared" si="38"/>
        <v>2002884957.0818624</v>
      </c>
      <c r="P155" s="54">
        <f>+O155/Database!L166*100</f>
        <v>10.799993802067254</v>
      </c>
      <c r="Q155" s="21">
        <f>Database!L166+Database!M166-Database!N166-Database!O166-Database!P166-Database!Q166-Database!R166-Database!S166-'12 months Losses'!H155</f>
        <v>454907978.2545054</v>
      </c>
      <c r="R155" s="3">
        <f>($C155+(Q155*'Technical Paramenter'!$D$5))</f>
        <v>699412343.66756201</v>
      </c>
      <c r="S155" s="23">
        <f>(Database!$L166+Database!M166-Database!$S166-Database!$R166-R155)*'Technical Paramenter'!$D$7</f>
        <v>144064043.45501441</v>
      </c>
      <c r="T155" s="23">
        <f>+Q155*'Technical Paramenter'!$D$6+'12 months Losses'!E155</f>
        <v>866595213.63482141</v>
      </c>
      <c r="U155" s="3">
        <f t="shared" si="32"/>
        <v>1010659257.0898359</v>
      </c>
      <c r="V155" s="3">
        <f>+Q155*'Technical Paramenter'!$D$8+'12 months Losses'!G155</f>
        <v>295829826.01785481</v>
      </c>
      <c r="W155" s="14">
        <f>Database!L166+Database!M166-Database!R166-Database!O166-Database!Q166-Database!S166-'12 months Losses'!R155-'12 months Losses'!U155-'12 months Losses'!V155-Database!N166-Database!P166</f>
        <v>1430685.5916099548</v>
      </c>
      <c r="X155" s="3">
        <f>(R155+(W155*'Technical Paramenter'!$D$5))</f>
        <v>699862294.28612339</v>
      </c>
      <c r="Y155" s="23">
        <f>(Database!$L166+Database!M166-Database!$S166-Database!$R166-X155)*'Technical Paramenter'!$D$7</f>
        <v>144059543.94882879</v>
      </c>
      <c r="Z155" s="23">
        <f>+W155*'Technical Paramenter'!$D$6+'12 months Losses'!T155</f>
        <v>867273072.46812618</v>
      </c>
      <c r="AA155" s="3">
        <f t="shared" si="33"/>
        <v>1011332616.416955</v>
      </c>
      <c r="AB155" s="3">
        <f>+W155*'Technical Paramenter'!$D$8+'12 months Losses'!V155</f>
        <v>296132702.15759861</v>
      </c>
      <c r="AC155" s="14">
        <f>Database!L166+Database!M166-Database!S166-X155-Database!R166-AA155-Database!Q166-Database!O166-AB155-Database!N166-Database!P166</f>
        <v>4499.5061855316162</v>
      </c>
      <c r="AD155" s="3">
        <f>(X155+(AC155*'Technical Paramenter'!$D$5))</f>
        <v>699863709.38081872</v>
      </c>
      <c r="AE155" s="23">
        <f>(Database!$L166+Database!M166-Database!$S166-Database!$R166-AD155)*'Technical Paramenter'!$D$7</f>
        <v>144059529.79788184</v>
      </c>
      <c r="AF155" s="23">
        <f>+AC155*'Technical Paramenter'!$D$6+'12 months Losses'!Z155</f>
        <v>867275204.33415687</v>
      </c>
      <c r="AG155" s="3">
        <f t="shared" si="34"/>
        <v>1011334734.1320387</v>
      </c>
      <c r="AH155" s="3">
        <f>+AC155*'Technical Paramenter'!$D$8+'12 months Losses'!AB155</f>
        <v>296133654.70305806</v>
      </c>
      <c r="AI155" s="14">
        <f>Database!$L166+Database!M166-Database!$S166-'12 months Losses'!AD155-Database!$R166-Database!$O166-Database!$Q166-'12 months Losses'!AG155-'12 months Losses'!AH155-Database!$N166-Database!$P166</f>
        <v>14.150949478149414</v>
      </c>
      <c r="AJ155" s="27">
        <f>(AD155+(AI155*'Technical Paramenter'!$E$5))</f>
        <v>699863713.39968836</v>
      </c>
      <c r="AK155" s="27">
        <f>+AI155*'Technical Paramenter'!$D$6+'12 months Losses'!AE155</f>
        <v>144059536.50260171</v>
      </c>
      <c r="AL155" s="27">
        <f>+AI155*'Technical Paramenter'!$E$6+'12 months Losses'!AF155</f>
        <v>867275210.40491414</v>
      </c>
      <c r="AM155" s="27">
        <f t="shared" si="35"/>
        <v>1011334746.9075159</v>
      </c>
      <c r="AN155" s="29">
        <f>Database!$L166-Database!$S166-'12 months Losses'!AJ155-Database!$R166-Database!$O166-Database!$Q166-'12 months Losses'!AM155-((Database!N166+Database!P166))</f>
        <v>291686496.7746582</v>
      </c>
      <c r="AO155" s="29">
        <f>Database!$L166-Database!$S166-'12 months Losses'!AJ155-Database!$R166-Database!$O166-Database!$Q166-'12 months Losses'!AM155-'12 months Losses'!AN155-Database!$N166-Database!$P166</f>
        <v>0</v>
      </c>
    </row>
    <row r="156" spans="2:41" x14ac:dyDescent="0.25">
      <c r="B156" s="17">
        <v>44593</v>
      </c>
      <c r="C156" s="36">
        <f>(Database!L167-Database!S167)*'Technical Paramenter'!$C$5</f>
        <v>555701123.01209998</v>
      </c>
      <c r="D156" s="37">
        <f>(Database!L167+Database!M167-Database!R167-Database!S167-'12 months Losses'!C156)*'Technical Paramenter'!$C$7</f>
        <v>145354627.63807899</v>
      </c>
      <c r="E156" s="37">
        <f>((Database!L167+Database!M167-Database!R167-Database!S167-'12 months Losses'!C156)-(Database!L167+Database!M167-Database!R167-Database!S167-'12 months Losses'!C156)*'Technical Paramenter'!$C$7)*'Technical Paramenter'!$C$6</f>
        <v>650432887.7548759</v>
      </c>
      <c r="F156" s="38">
        <f t="shared" si="28"/>
        <v>795787515.39295483</v>
      </c>
      <c r="G156" s="39">
        <f>(Database!L167-Database!O167-Database!Q167-Database!R167-Database!S167+Database!M167-C156-F156)*'Technical Paramenter'!$C$8</f>
        <v>199564505.50138184</v>
      </c>
      <c r="H156" s="39">
        <f t="shared" si="36"/>
        <v>1551053143.9064367</v>
      </c>
      <c r="I156" s="51">
        <f>+H156/(Database!L167+Database!M167)*100</f>
        <v>8.3712755526371438</v>
      </c>
      <c r="J156" s="36">
        <f t="shared" si="37"/>
        <v>162248184.82093632</v>
      </c>
      <c r="K156" s="39">
        <f t="shared" si="29"/>
        <v>242807382.60973418</v>
      </c>
      <c r="L156" s="39">
        <f t="shared" si="30"/>
        <v>104750966.1258097</v>
      </c>
      <c r="M156" s="39">
        <f t="shared" si="31"/>
        <v>509806533.55648017</v>
      </c>
      <c r="N156" s="52">
        <f>+M156/(Database!L167+Database!M167)*100</f>
        <v>2.7515053160509177</v>
      </c>
      <c r="O156" s="56">
        <f t="shared" si="38"/>
        <v>2060859677.4629169</v>
      </c>
      <c r="P156" s="54">
        <f>+O156/Database!L167*100</f>
        <v>11.125460994499381</v>
      </c>
      <c r="Q156" s="21">
        <f>Database!L167+Database!M167-Database!N167-Database!O167-Database!P167-Database!Q167-Database!R167-Database!S167-'12 months Losses'!H156</f>
        <v>514269999.30647874</v>
      </c>
      <c r="R156" s="3">
        <f>($C156+(Q156*'Technical Paramenter'!$D$5))</f>
        <v>717439037.79398751</v>
      </c>
      <c r="S156" s="23">
        <f>(Database!$L167+Database!M167-Database!$S167-Database!$R167-R156)*'Technical Paramenter'!$D$7</f>
        <v>143737248.49026012</v>
      </c>
      <c r="T156" s="23">
        <f>+Q156*'Technical Paramenter'!$D$6+'12 months Losses'!E156</f>
        <v>894094013.42628551</v>
      </c>
      <c r="U156" s="3">
        <f t="shared" si="32"/>
        <v>1037831261.9165456</v>
      </c>
      <c r="V156" s="3">
        <f>+Q156*'Technical Paramenter'!$D$8+'12 months Losses'!G156</f>
        <v>308435464.35456342</v>
      </c>
      <c r="W156" s="14">
        <f>Database!L167+Database!M167-Database!R167-Database!O167-Database!Q167-Database!S167-'12 months Losses'!R156-'12 months Losses'!U156-'12 months Losses'!V156-Database!N167-Database!P167</f>
        <v>1617379.147819519</v>
      </c>
      <c r="X156" s="3">
        <f>(R156+(W156*'Technical Paramenter'!$D$5))</f>
        <v>717947703.53597677</v>
      </c>
      <c r="Y156" s="23">
        <f>(Database!$L167+Database!M167-Database!$S167-Database!$R167-X156)*'Technical Paramenter'!$D$7</f>
        <v>143732161.83284023</v>
      </c>
      <c r="Z156" s="23">
        <f>+W156*'Technical Paramenter'!$D$6+'12 months Losses'!T156</f>
        <v>894860327.66652238</v>
      </c>
      <c r="AA156" s="3">
        <f t="shared" si="33"/>
        <v>1038592489.4993626</v>
      </c>
      <c r="AB156" s="3">
        <f>+W156*'Technical Paramenter'!$D$8+'12 months Losses'!V156</f>
        <v>308777863.5201568</v>
      </c>
      <c r="AC156" s="14">
        <f>Database!L167+Database!M167-Database!S167-X156-Database!R167-AA156-Database!Q167-Database!O167-AB156-Database!N167-Database!P167</f>
        <v>5086.6574192047119</v>
      </c>
      <c r="AD156" s="3">
        <f>(X156+(AC156*'Technical Paramenter'!$D$5))</f>
        <v>717949303.28973508</v>
      </c>
      <c r="AE156" s="23">
        <f>(Database!$L167+Database!M167-Database!$S167-Database!$R167-AD156)*'Technical Paramenter'!$D$7</f>
        <v>143732145.83530265</v>
      </c>
      <c r="AF156" s="23">
        <f>+AC156*'Technical Paramenter'!$D$6+'12 months Losses'!Z156</f>
        <v>894862737.72480762</v>
      </c>
      <c r="AG156" s="3">
        <f t="shared" si="34"/>
        <v>1038594883.5601103</v>
      </c>
      <c r="AH156" s="3">
        <f>+AC156*'Technical Paramenter'!$D$8+'12 months Losses'!AB156</f>
        <v>308778940.36553246</v>
      </c>
      <c r="AI156" s="14">
        <f>Database!$L167+Database!M167-Database!$S167-'12 months Losses'!AD156-Database!$R167-Database!$O167-Database!$Q167-'12 months Losses'!AG156-'12 months Losses'!AH156-Database!$N167-Database!$P167</f>
        <v>15.997539520263672</v>
      </c>
      <c r="AJ156" s="27">
        <f>(AD156+(AI156*'Technical Paramenter'!$E$5))</f>
        <v>717949307.8330363</v>
      </c>
      <c r="AK156" s="27">
        <f>+AI156*'Technical Paramenter'!$D$6+'12 months Losses'!AE156</f>
        <v>143732153.41493687</v>
      </c>
      <c r="AL156" s="27">
        <f>+AI156*'Technical Paramenter'!$E$6+'12 months Losses'!AF156</f>
        <v>894862744.5877521</v>
      </c>
      <c r="AM156" s="27">
        <f t="shared" si="35"/>
        <v>1038594898.002689</v>
      </c>
      <c r="AN156" s="29">
        <f>Database!$L167-Database!$S167-'12 months Losses'!AJ156-Database!$R167-Database!$O167-Database!$Q167-'12 months Losses'!AM156-((Database!N167+Database!P167))</f>
        <v>304315471.62719154</v>
      </c>
      <c r="AO156" s="29">
        <f>Database!$L167-Database!$S167-'12 months Losses'!AJ156-Database!$R167-Database!$O167-Database!$Q167-'12 months Losses'!AM156-'12 months Losses'!AN156-Database!$N167-Database!$P167</f>
        <v>0</v>
      </c>
    </row>
    <row r="157" spans="2:41" x14ac:dyDescent="0.25">
      <c r="B157" s="17">
        <v>44621</v>
      </c>
      <c r="C157" s="36">
        <f>(Database!L168-Database!S168)*'Technical Paramenter'!$C$5</f>
        <v>555626247.38849998</v>
      </c>
      <c r="D157" s="37">
        <f>(Database!L168+Database!M168-Database!R168-Database!S168-'12 months Losses'!C157)*'Technical Paramenter'!$C$7</f>
        <v>146361520.405615</v>
      </c>
      <c r="E157" s="37">
        <f>((Database!L168+Database!M168-Database!R168-Database!S168-'12 months Losses'!C157)-(Database!L168+Database!M168-Database!R168-Database!S168-'12 months Losses'!C157)*'Technical Paramenter'!$C$7)*'Technical Paramenter'!$C$6</f>
        <v>654938531.51104593</v>
      </c>
      <c r="F157" s="38">
        <f t="shared" si="28"/>
        <v>801300051.9166609</v>
      </c>
      <c r="G157" s="39">
        <f>(Database!L168-Database!O168-Database!Q168-Database!R168-Database!S168+Database!M168-C157-F157)*'Technical Paramenter'!$C$8</f>
        <v>201749799.29822576</v>
      </c>
      <c r="H157" s="39">
        <f t="shared" si="36"/>
        <v>1558676098.6033869</v>
      </c>
      <c r="I157" s="51">
        <f>+H157/(Database!L168+Database!M168)*100</f>
        <v>8.4134793264199903</v>
      </c>
      <c r="J157" s="36">
        <f t="shared" si="37"/>
        <v>211483216.56596136</v>
      </c>
      <c r="K157" s="39">
        <f t="shared" si="29"/>
        <v>316488510.09914482</v>
      </c>
      <c r="L157" s="39">
        <f t="shared" si="30"/>
        <v>137888872.23783267</v>
      </c>
      <c r="M157" s="39">
        <f t="shared" si="31"/>
        <v>665860598.90293884</v>
      </c>
      <c r="N157" s="52">
        <f>+M157/(Database!L168+Database!M168)*100</f>
        <v>3.5942068965882172</v>
      </c>
      <c r="O157" s="56">
        <f t="shared" si="38"/>
        <v>2224536697.5063257</v>
      </c>
      <c r="P157" s="54">
        <f>+O157/Database!L168*100</f>
        <v>12.010582380886675</v>
      </c>
      <c r="Q157" s="21">
        <f>Database!L168+Database!M168-Database!N168-Database!O168-Database!P168-Database!Q168-Database!R168-Database!S168-'12 months Losses'!H157</f>
        <v>670327829.90293789</v>
      </c>
      <c r="R157" s="3">
        <f>($C157+(Q157*'Technical Paramenter'!$D$5))</f>
        <v>766444349.8929739</v>
      </c>
      <c r="S157" s="23">
        <f>(Database!$L168+Database!M168-Database!$S168-Database!$R168-R157)*'Technical Paramenter'!$D$7</f>
        <v>144253339.38057026</v>
      </c>
      <c r="T157" s="23">
        <f>+Q157*'Technical Paramenter'!$D$6+'12 months Losses'!E157</f>
        <v>972539857.31905794</v>
      </c>
      <c r="U157" s="3">
        <f t="shared" si="32"/>
        <v>1116793196.6996281</v>
      </c>
      <c r="V157" s="3">
        <f>+Q157*'Technical Paramenter'!$D$8+'12 months Losses'!G157</f>
        <v>343658200.88867772</v>
      </c>
      <c r="W157" s="14">
        <f>Database!L168+Database!M168-Database!R168-Database!O168-Database!Q168-Database!S168-'12 months Losses'!R157-'12 months Losses'!U157-'12 months Losses'!V157-Database!N168-Database!P168</f>
        <v>2108181.0250434875</v>
      </c>
      <c r="X157" s="3">
        <f>(R157+(W157*'Technical Paramenter'!$D$5))</f>
        <v>767107372.82535005</v>
      </c>
      <c r="Y157" s="23">
        <f>(Database!$L168+Database!M168-Database!$S168-Database!$R168-X157)*'Technical Paramenter'!$D$7</f>
        <v>144246709.15124652</v>
      </c>
      <c r="Z157" s="23">
        <f>+W157*'Technical Paramenter'!$D$6+'12 months Losses'!T157</f>
        <v>973538713.48872352</v>
      </c>
      <c r="AA157" s="3">
        <f t="shared" si="33"/>
        <v>1117785422.6399701</v>
      </c>
      <c r="AB157" s="3">
        <f>+W157*'Technical Paramenter'!$D$8+'12 months Losses'!V157</f>
        <v>344104502.81167942</v>
      </c>
      <c r="AC157" s="14">
        <f>Database!L168+Database!M168-Database!S168-X157-Database!R168-AA157-Database!Q168-Database!O168-AB157-Database!N168-Database!P168</f>
        <v>6630.2293224334717</v>
      </c>
      <c r="AD157" s="3">
        <f>(X157+(AC157*'Technical Paramenter'!$D$5))</f>
        <v>767109458.0324719</v>
      </c>
      <c r="AE157" s="23">
        <f>(Database!$L168+Database!M168-Database!$S168-Database!$R168-AD157)*'Technical Paramenter'!$D$7</f>
        <v>144246688.29917529</v>
      </c>
      <c r="AF157" s="23">
        <f>+AC157*'Technical Paramenter'!$D$6+'12 months Losses'!Z157</f>
        <v>973541854.8913765</v>
      </c>
      <c r="AG157" s="3">
        <f t="shared" si="34"/>
        <v>1117788543.1905518</v>
      </c>
      <c r="AH157" s="3">
        <f>+AC157*'Technical Paramenter'!$D$8+'12 months Losses'!AB157</f>
        <v>344105906.43122697</v>
      </c>
      <c r="AI157" s="14">
        <f>Database!$L168+Database!M168-Database!$S168-'12 months Losses'!AD157-Database!$R168-Database!$O168-Database!$Q168-'12 months Losses'!AG157-'12 months Losses'!AH157-Database!$N168-Database!$P168</f>
        <v>20.852075576782227</v>
      </c>
      <c r="AJ157" s="27">
        <f>(AD157+(AI157*'Technical Paramenter'!$E$5))</f>
        <v>767109463.95446134</v>
      </c>
      <c r="AK157" s="27">
        <f>+AI157*'Technical Paramenter'!$D$6+'12 months Losses'!AE157</f>
        <v>144246698.17888871</v>
      </c>
      <c r="AL157" s="27">
        <f>+AI157*'Technical Paramenter'!$E$6+'12 months Losses'!AF157</f>
        <v>973541863.83691692</v>
      </c>
      <c r="AM157" s="27">
        <f t="shared" si="35"/>
        <v>1117788562.0158057</v>
      </c>
      <c r="AN157" s="29">
        <f>Database!$L168-Database!$S168-'12 months Losses'!AJ157-Database!$R168-Database!$O168-Database!$Q168-'12 months Losses'!AM157-((Database!N168+Database!P168))</f>
        <v>339638671.53605843</v>
      </c>
      <c r="AO157" s="29">
        <f>Database!$L168-Database!$S168-'12 months Losses'!AJ157-Database!$R168-Database!$O168-Database!$Q168-'12 months Losses'!AM157-'12 months Losses'!AN157-Database!$N168-Database!$P168</f>
        <v>0</v>
      </c>
    </row>
    <row r="158" spans="2:41" x14ac:dyDescent="0.25">
      <c r="B158" s="17">
        <v>44652</v>
      </c>
      <c r="C158" s="36">
        <f>(Database!L169-Database!S169)*'Technical Paramenter'!$C$5</f>
        <v>552206509.58322001</v>
      </c>
      <c r="D158" s="37">
        <f>(Database!L169+Database!M169-Database!R169-Database!S169-'12 months Losses'!C158)*'Technical Paramenter'!$C$7</f>
        <v>145101322.07190782</v>
      </c>
      <c r="E158" s="37">
        <f>((Database!L169+Database!M169-Database!R169-Database!S169-'12 months Losses'!C158)-(Database!L169+Database!M169-Database!R169-Database!S169-'12 months Losses'!C158)*'Technical Paramenter'!$C$7)*'Technical Paramenter'!$C$6</f>
        <v>649299396.00737309</v>
      </c>
      <c r="F158" s="38">
        <f t="shared" si="28"/>
        <v>794400718.07928085</v>
      </c>
      <c r="G158" s="39">
        <f>(Database!L169-Database!O169-Database!Q169-Database!R169-Database!S169+Database!M169-C158-F158)*'Technical Paramenter'!$C$8</f>
        <v>200411868.14445233</v>
      </c>
      <c r="H158" s="39">
        <f t="shared" si="36"/>
        <v>1547019095.8069532</v>
      </c>
      <c r="I158" s="51">
        <f>+H158/(Database!L169+Database!M169)*100</f>
        <v>8.4021653421841833</v>
      </c>
      <c r="J158" s="36">
        <f t="shared" si="37"/>
        <v>199900389.60935879</v>
      </c>
      <c r="K158" s="39">
        <f t="shared" si="29"/>
        <v>299154597.24422812</v>
      </c>
      <c r="L158" s="39">
        <f t="shared" si="30"/>
        <v>130072220.71016002</v>
      </c>
      <c r="M158" s="39">
        <f t="shared" si="31"/>
        <v>629127207.56374693</v>
      </c>
      <c r="N158" s="52">
        <f>+M158/(Database!L169+Database!M169)*100</f>
        <v>3.4169137495099506</v>
      </c>
      <c r="O158" s="56">
        <f t="shared" si="38"/>
        <v>2176146303.3706999</v>
      </c>
      <c r="P158" s="54">
        <f>+O158/Database!L169*100</f>
        <v>11.821960149352964</v>
      </c>
      <c r="Q158" s="21">
        <f>Database!L169+Database!M169-Database!N169-Database!O169-Database!P169-Database!Q169-Database!R169-Database!S169-'12 months Losses'!H158</f>
        <v>633614319.56374574</v>
      </c>
      <c r="R158" s="3">
        <f>($C158+(Q158*'Technical Paramenter'!$D$5))</f>
        <v>751478213.08601809</v>
      </c>
      <c r="S158" s="23">
        <f>(Database!$L169+Database!M169-Database!$S169-Database!$R169-R158)*'Technical Paramenter'!$D$7</f>
        <v>143108605.03687984</v>
      </c>
      <c r="T158" s="23">
        <f>+Q158*'Technical Paramenter'!$D$6+'12 months Losses'!E158</f>
        <v>949505860.61667585</v>
      </c>
      <c r="U158" s="3">
        <f t="shared" si="32"/>
        <v>1092614465.6535556</v>
      </c>
      <c r="V158" s="3">
        <f>+Q158*'Technical Paramenter'!$D$8+'12 months Losses'!G158</f>
        <v>334548019.59609729</v>
      </c>
      <c r="W158" s="14">
        <f>Database!L169+Database!M169-Database!R169-Database!O169-Database!Q169-Database!S169-'12 months Losses'!R158-'12 months Losses'!U158-'12 months Losses'!V158-Database!N169-Database!P169</f>
        <v>1992717.0350284576</v>
      </c>
      <c r="X158" s="3">
        <f>(R158+(W158*'Technical Paramenter'!$D$5))</f>
        <v>752104922.59353459</v>
      </c>
      <c r="Y158" s="23">
        <f>(Database!$L169+Database!M169-Database!$S169-Database!$R169-X158)*'Technical Paramenter'!$D$7</f>
        <v>143102337.94180468</v>
      </c>
      <c r="Z158" s="23">
        <f>+W158*'Technical Paramenter'!$D$6+'12 months Losses'!T158</f>
        <v>950450009.94787228</v>
      </c>
      <c r="AA158" s="3">
        <f t="shared" si="33"/>
        <v>1093552347.889677</v>
      </c>
      <c r="AB158" s="3">
        <f>+W158*'Technical Paramenter'!$D$8+'12 months Losses'!V158</f>
        <v>334969877.79241282</v>
      </c>
      <c r="AC158" s="14">
        <f>Database!L169+Database!M169-Database!S169-X158-Database!R169-AA158-Database!Q169-Database!O169-AB158-Database!N169-Database!P169</f>
        <v>6267.0950717926025</v>
      </c>
      <c r="AD158" s="3">
        <f>(X158+(AC158*'Technical Paramenter'!$D$5))</f>
        <v>752106893.5949347</v>
      </c>
      <c r="AE158" s="23">
        <f>(Database!$L169+Database!M169-Database!$S169-Database!$R169-AD158)*'Technical Paramenter'!$D$7</f>
        <v>143102318.23179069</v>
      </c>
      <c r="AF158" s="23">
        <f>+AC158*'Technical Paramenter'!$D$6+'12 months Losses'!Z158</f>
        <v>950452979.2975173</v>
      </c>
      <c r="AG158" s="3">
        <f t="shared" si="34"/>
        <v>1093555297.5293081</v>
      </c>
      <c r="AH158" s="3">
        <f>+AC158*'Technical Paramenter'!$D$8+'12 months Losses'!AB158</f>
        <v>334971204.53643954</v>
      </c>
      <c r="AI158" s="14">
        <f>Database!$L169+Database!M169-Database!$S169-'12 months Losses'!AD158-Database!$R169-Database!$O169-Database!$Q169-'12 months Losses'!AG158-'12 months Losses'!AH158-Database!$N169-Database!$P169</f>
        <v>19.710014343261719</v>
      </c>
      <c r="AJ158" s="27">
        <f>(AD158+(AI158*'Technical Paramenter'!$E$5))</f>
        <v>752106899.19257879</v>
      </c>
      <c r="AK158" s="27">
        <f>+AI158*'Technical Paramenter'!$D$6+'12 months Losses'!AE158</f>
        <v>143102327.5703955</v>
      </c>
      <c r="AL158" s="27">
        <f>+AI158*'Technical Paramenter'!$E$6+'12 months Losses'!AF158</f>
        <v>950452987.75311351</v>
      </c>
      <c r="AM158" s="27">
        <f t="shared" si="35"/>
        <v>1093555315.323509</v>
      </c>
      <c r="AN158" s="29">
        <f>Database!$L169-Database!$S169-'12 months Losses'!AJ158-Database!$R169-Database!$O169-Database!$Q169-'12 months Losses'!AM158-((Database!N169+Database!P169))</f>
        <v>330484088.85461235</v>
      </c>
      <c r="AO158" s="29">
        <f>Database!$L169-Database!$S169-'12 months Losses'!AJ158-Database!$R169-Database!$O169-Database!$Q169-'12 months Losses'!AM158-'12 months Losses'!AN158-Database!$N169-Database!$P169</f>
        <v>0</v>
      </c>
    </row>
    <row r="159" spans="2:41" x14ac:dyDescent="0.25">
      <c r="B159" s="17">
        <v>44682</v>
      </c>
      <c r="C159" s="36">
        <f>(Database!L170-Database!S170)*'Technical Paramenter'!$C$5</f>
        <v>552433176.47321999</v>
      </c>
      <c r="D159" s="37">
        <f>(Database!L170+Database!M170-Database!R170-Database!S170-'12 months Losses'!C159)*'Technical Paramenter'!$C$7</f>
        <v>144213848.76300782</v>
      </c>
      <c r="E159" s="37">
        <f>((Database!L170+Database!M170-Database!R170-Database!S170-'12 months Losses'!C159)-(Database!L170+Database!M170-Database!R170-Database!S170-'12 months Losses'!C159)*'Technical Paramenter'!$C$7)*'Technical Paramenter'!$C$6</f>
        <v>645328130.44470727</v>
      </c>
      <c r="F159" s="38">
        <f t="shared" si="28"/>
        <v>789541979.20771503</v>
      </c>
      <c r="G159" s="39">
        <f>(Database!L170-Database!O170-Database!Q170-Database!R170-Database!S170+Database!M170-C159-F159)*'Technical Paramenter'!$C$8</f>
        <v>198813213.01547995</v>
      </c>
      <c r="H159" s="39">
        <f t="shared" si="36"/>
        <v>1540788368.6964149</v>
      </c>
      <c r="I159" s="51">
        <f>+H159/(Database!L170+Database!M170)*100</f>
        <v>8.3648847719939905</v>
      </c>
      <c r="J159" s="36">
        <f t="shared" si="37"/>
        <v>194707070.97733951</v>
      </c>
      <c r="K159" s="39">
        <f t="shared" si="29"/>
        <v>291382700.71736908</v>
      </c>
      <c r="L159" s="39">
        <f t="shared" si="30"/>
        <v>126557263.17747506</v>
      </c>
      <c r="M159" s="39">
        <f t="shared" si="31"/>
        <v>612647034.87218368</v>
      </c>
      <c r="N159" s="52">
        <f>+M159/(Database!L170+Database!M170)*100</f>
        <v>3.3260387712722514</v>
      </c>
      <c r="O159" s="56">
        <f t="shared" si="38"/>
        <v>2153435403.5685987</v>
      </c>
      <c r="P159" s="54">
        <f>+O159/Database!L170*100</f>
        <v>11.693784361875986</v>
      </c>
      <c r="Q159" s="21">
        <f>Database!L170+Database!M170-Database!N170-Database!O170-Database!P170-Database!Q170-Database!R170-Database!S170-'12 months Losses'!H159</f>
        <v>617153315.87218094</v>
      </c>
      <c r="R159" s="3">
        <f>($C159+(Q159*'Technical Paramenter'!$D$5))</f>
        <v>746527894.31502092</v>
      </c>
      <c r="S159" s="23">
        <f>(Database!$L170+Database!M170-Database!$S170-Database!$R170-R159)*'Technical Paramenter'!$D$7</f>
        <v>142272901.58458981</v>
      </c>
      <c r="T159" s="23">
        <f>+Q159*'Technical Paramenter'!$D$6+'12 months Losses'!E159</f>
        <v>937735371.50494659</v>
      </c>
      <c r="U159" s="3">
        <f t="shared" si="32"/>
        <v>1080008273.0895364</v>
      </c>
      <c r="V159" s="3">
        <f>+Q159*'Technical Paramenter'!$D$8+'12 months Losses'!G159</f>
        <v>329464569.98562068</v>
      </c>
      <c r="W159" s="14">
        <f>Database!L170+Database!M170-Database!R170-Database!O170-Database!Q170-Database!S170-'12 months Losses'!R159-'12 months Losses'!U159-'12 months Losses'!V159-Database!N170-Database!P170</f>
        <v>1940947.1784172058</v>
      </c>
      <c r="X159" s="3">
        <f>(R159+(W159*'Technical Paramenter'!$D$5))</f>
        <v>747138322.20263314</v>
      </c>
      <c r="Y159" s="23">
        <f>(Database!$L170+Database!M170-Database!$S170-Database!$R170-X159)*'Technical Paramenter'!$D$7</f>
        <v>142266797.30571368</v>
      </c>
      <c r="Z159" s="23">
        <f>+W159*'Technical Paramenter'!$D$6+'12 months Losses'!T159</f>
        <v>938654992.2780807</v>
      </c>
      <c r="AA159" s="3">
        <f t="shared" si="33"/>
        <v>1080921789.5837944</v>
      </c>
      <c r="AB159" s="3">
        <f>+W159*'Technical Paramenter'!$D$8+'12 months Losses'!V159</f>
        <v>329875468.50329161</v>
      </c>
      <c r="AC159" s="14">
        <f>Database!L170+Database!M170-Database!S170-X159-Database!R170-AA159-Database!Q170-Database!O170-AB159-Database!N170-Database!P170</f>
        <v>6104.2788772583008</v>
      </c>
      <c r="AD159" s="3">
        <f>(X159+(AC159*'Technical Paramenter'!$D$5))</f>
        <v>747140241.99834001</v>
      </c>
      <c r="AE159" s="23">
        <f>(Database!$L170+Database!M170-Database!$S170-Database!$R170-AD159)*'Technical Paramenter'!$D$7</f>
        <v>142266778.10775661</v>
      </c>
      <c r="AF159" s="23">
        <f>+AC159*'Technical Paramenter'!$D$6+'12 months Losses'!Z159</f>
        <v>938657884.48541272</v>
      </c>
      <c r="AG159" s="3">
        <f t="shared" si="34"/>
        <v>1080924662.5931692</v>
      </c>
      <c r="AH159" s="3">
        <f>+AC159*'Technical Paramenter'!$D$8+'12 months Losses'!AB159</f>
        <v>329876760.77912992</v>
      </c>
      <c r="AI159" s="14">
        <f>Database!$L170+Database!M170-Database!$S170-'12 months Losses'!AD159-Database!$R170-Database!$O170-Database!$Q170-'12 months Losses'!AG159-'12 months Losses'!AH159-Database!$N170-Database!$P170</f>
        <v>19.197956085205078</v>
      </c>
      <c r="AJ159" s="27">
        <f>(AD159+(AI159*'Technical Paramenter'!$E$5))</f>
        <v>747140247.4505595</v>
      </c>
      <c r="AK159" s="27">
        <f>+AI159*'Technical Paramenter'!$D$6+'12 months Losses'!AE159</f>
        <v>142266787.2037482</v>
      </c>
      <c r="AL159" s="27">
        <f>+AI159*'Technical Paramenter'!$E$6+'12 months Losses'!AF159</f>
        <v>938657892.72133589</v>
      </c>
      <c r="AM159" s="27">
        <f t="shared" si="35"/>
        <v>1080924679.9250841</v>
      </c>
      <c r="AN159" s="29">
        <f>Database!$L170-Database!$S170-'12 months Losses'!AJ159-Database!$R170-Database!$O170-Database!$Q170-'12 months Losses'!AM159-((Database!N170+Database!P170))</f>
        <v>325370476.19295502</v>
      </c>
      <c r="AO159" s="29">
        <f>Database!$L170-Database!$S170-'12 months Losses'!AJ159-Database!$R170-Database!$O170-Database!$Q170-'12 months Losses'!AM159-'12 months Losses'!AN159-Database!$N170-Database!$P170</f>
        <v>0</v>
      </c>
    </row>
    <row r="160" spans="2:41" x14ac:dyDescent="0.25">
      <c r="B160" s="17">
        <v>44713</v>
      </c>
      <c r="C160" s="36">
        <f>(Database!L171-Database!S171)*'Technical Paramenter'!$C$5</f>
        <v>555942606.20322001</v>
      </c>
      <c r="D160" s="37">
        <f>(Database!L171+Database!M171-Database!R171-Database!S171-'12 months Losses'!C160)*'Technical Paramenter'!$C$7</f>
        <v>145503252.31570783</v>
      </c>
      <c r="E160" s="37">
        <f>((Database!L171+Database!M171-Database!R171-Database!S171-'12 months Losses'!C160)-(Database!L171+Database!M171-Database!R171-Database!S171-'12 months Losses'!C160)*'Technical Paramenter'!$C$7)*'Technical Paramenter'!$C$6</f>
        <v>651097953.46232927</v>
      </c>
      <c r="F160" s="38">
        <f t="shared" si="28"/>
        <v>796601205.77803707</v>
      </c>
      <c r="G160" s="39">
        <f>(Database!L171-Database!O171-Database!Q171-Database!R171-Database!S171+Database!M171-C160-F160)*'Technical Paramenter'!$C$8</f>
        <v>200651272.33661342</v>
      </c>
      <c r="H160" s="39">
        <f t="shared" si="36"/>
        <v>1553195084.3178704</v>
      </c>
      <c r="I160" s="51">
        <f>+H160/(Database!L171+Database!M171)*100</f>
        <v>8.3790047862697907</v>
      </c>
      <c r="J160" s="36">
        <f t="shared" si="37"/>
        <v>215920138.93936849</v>
      </c>
      <c r="K160" s="39">
        <f t="shared" si="29"/>
        <v>323128445.76017046</v>
      </c>
      <c r="L160" s="39">
        <f t="shared" si="30"/>
        <v>140737025.30602574</v>
      </c>
      <c r="M160" s="39">
        <f t="shared" si="31"/>
        <v>679785610.00556469</v>
      </c>
      <c r="N160" s="52">
        <f>+M160/(Database!L171+Database!M171)*100</f>
        <v>3.6672321058596991</v>
      </c>
      <c r="O160" s="56">
        <f t="shared" si="38"/>
        <v>2232980694.3234348</v>
      </c>
      <c r="P160" s="54">
        <f>+O160/Database!L171*100</f>
        <v>12.049230690364494</v>
      </c>
      <c r="Q160" s="21">
        <f>Database!L171+Database!M171-Database!N171-Database!O171-Database!P171-Database!Q171-Database!R171-Database!S171-'12 months Losses'!H160</f>
        <v>684391322.00556636</v>
      </c>
      <c r="R160" s="3">
        <f>($C160+(Q160*'Technical Paramenter'!$D$5))</f>
        <v>771183676.97397065</v>
      </c>
      <c r="S160" s="23">
        <f>(Database!$L171+Database!M171-Database!$S171-Database!$R171-R160)*'Technical Paramenter'!$D$7</f>
        <v>143350841.60800031</v>
      </c>
      <c r="T160" s="23">
        <f>+Q160*'Technical Paramenter'!$D$6+'12 months Losses'!E160</f>
        <v>975362561.82856655</v>
      </c>
      <c r="U160" s="3">
        <f t="shared" si="32"/>
        <v>1118713403.4365668</v>
      </c>
      <c r="V160" s="3">
        <f>+Q160*'Technical Paramenter'!$D$8+'12 months Losses'!G160</f>
        <v>345536915.20519185</v>
      </c>
      <c r="W160" s="14">
        <f>Database!L171+Database!M171-Database!R171-Database!O171-Database!Q171-Database!S171-'12 months Losses'!R160-'12 months Losses'!U160-'12 months Losses'!V160-Database!N171-Database!P171</f>
        <v>2152410.7077064514</v>
      </c>
      <c r="X160" s="3">
        <f>(R160+(W160*'Technical Paramenter'!$D$5))</f>
        <v>771860610.14154434</v>
      </c>
      <c r="Y160" s="23">
        <f>(Database!$L171+Database!M171-Database!$S171-Database!$R171-X160)*'Technical Paramenter'!$D$7</f>
        <v>143344072.27632457</v>
      </c>
      <c r="Z160" s="23">
        <f>+W160*'Technical Paramenter'!$D$6+'12 months Losses'!T160</f>
        <v>976382374.02187788</v>
      </c>
      <c r="AA160" s="3">
        <f t="shared" si="33"/>
        <v>1119726446.2982025</v>
      </c>
      <c r="AB160" s="3">
        <f>+W160*'Technical Paramenter'!$D$8+'12 months Losses'!V160</f>
        <v>345992580.55201328</v>
      </c>
      <c r="AC160" s="14">
        <f>Database!L171+Database!M171-Database!S171-X160-Database!R171-AA160-Database!Q171-Database!O171-AB160-Database!N171-Database!P171</f>
        <v>6769.3316764831543</v>
      </c>
      <c r="AD160" s="3">
        <f>(X160+(AC160*'Technical Paramenter'!$D$5))</f>
        <v>771862739.09635663</v>
      </c>
      <c r="AE160" s="23">
        <f>(Database!$L171+Database!M171-Database!$S171-Database!$R171-AD160)*'Technical Paramenter'!$D$7</f>
        <v>143344050.98677644</v>
      </c>
      <c r="AF160" s="23">
        <f>+AC160*'Technical Paramenter'!$D$6+'12 months Losses'!Z160</f>
        <v>976385581.33122623</v>
      </c>
      <c r="AG160" s="3">
        <f t="shared" si="34"/>
        <v>1119729632.3180027</v>
      </c>
      <c r="AH160" s="3">
        <f>+AC160*'Technical Paramenter'!$D$8+'12 months Losses'!AB160</f>
        <v>345994013.61952919</v>
      </c>
      <c r="AI160" s="14">
        <f>Database!$L171+Database!M171-Database!$S171-'12 months Losses'!AD160-Database!$R171-Database!$O171-Database!$Q171-'12 months Losses'!AG160-'12 months Losses'!AH160-Database!$N171-Database!$P171</f>
        <v>21.289548873901367</v>
      </c>
      <c r="AJ160" s="27">
        <f>(AD160+(AI160*'Technical Paramenter'!$E$5))</f>
        <v>771862745.1425885</v>
      </c>
      <c r="AK160" s="27">
        <f>+AI160*'Technical Paramenter'!$D$6+'12 months Losses'!AE160</f>
        <v>143344061.07376471</v>
      </c>
      <c r="AL160" s="27">
        <f>+AI160*'Technical Paramenter'!$E$6+'12 months Losses'!AF160</f>
        <v>976385590.46444273</v>
      </c>
      <c r="AM160" s="27">
        <f t="shared" si="35"/>
        <v>1119729651.5382075</v>
      </c>
      <c r="AN160" s="29">
        <f>Database!$L171-Database!$S171-'12 months Losses'!AJ160-Database!$R171-Database!$O171-Database!$Q171-'12 months Losses'!AM160-((Database!N171+Database!P171))</f>
        <v>341388297.64263916</v>
      </c>
      <c r="AO160" s="29">
        <f>Database!$L171-Database!$S171-'12 months Losses'!AJ160-Database!$R171-Database!$O171-Database!$Q171-'12 months Losses'!AM160-'12 months Losses'!AN160-Database!$N171-Database!$P171</f>
        <v>0</v>
      </c>
    </row>
    <row r="161" spans="2:41" x14ac:dyDescent="0.25">
      <c r="B161" s="17">
        <v>44743</v>
      </c>
      <c r="C161" s="36">
        <f>(Database!L172-Database!S172)*'Technical Paramenter'!$C$5</f>
        <v>553856960.75322008</v>
      </c>
      <c r="D161" s="37">
        <f>(Database!L172+Database!M172-Database!R172-Database!S172-'12 months Losses'!C161)*'Technical Paramenter'!$C$7</f>
        <v>144568072.26020783</v>
      </c>
      <c r="E161" s="37">
        <f>((Database!L172+Database!M172-Database!R172-Database!S172-'12 months Losses'!C161)-(Database!L172+Database!M172-Database!R172-Database!S172-'12 months Losses'!C161)*'Technical Paramenter'!$C$7)*'Technical Paramenter'!$C$6</f>
        <v>646913209.74997795</v>
      </c>
      <c r="F161" s="38">
        <f t="shared" si="28"/>
        <v>791481282.01018572</v>
      </c>
      <c r="G161" s="39">
        <f>(Database!L172-Database!O172-Database!Q172-Database!R172-Database!S172+Database!M172-C161-F161)*'Technical Paramenter'!$C$8</f>
        <v>199084240.25181407</v>
      </c>
      <c r="H161" s="39">
        <f t="shared" si="36"/>
        <v>1544422483.0152199</v>
      </c>
      <c r="I161" s="51">
        <f>+H161/(Database!L172+Database!M172)*100</f>
        <v>8.3630303637075762</v>
      </c>
      <c r="J161" s="36">
        <f t="shared" si="37"/>
        <v>190949778.65699542</v>
      </c>
      <c r="K161" s="39">
        <f t="shared" si="29"/>
        <v>285759843.8884356</v>
      </c>
      <c r="L161" s="39">
        <f t="shared" si="30"/>
        <v>123897626.79057485</v>
      </c>
      <c r="M161" s="39">
        <f t="shared" si="31"/>
        <v>600607249.33600593</v>
      </c>
      <c r="N161" s="52">
        <f>+M161/(Database!L172+Database!M172)*100</f>
        <v>3.2522814955746826</v>
      </c>
      <c r="O161" s="56">
        <f t="shared" si="38"/>
        <v>2145029732.3512259</v>
      </c>
      <c r="P161" s="54">
        <f>+O161/Database!L172*100</f>
        <v>11.618228967101375</v>
      </c>
      <c r="Q161" s="21">
        <f>Database!L172+Database!M172-Database!N172-Database!O172-Database!P172-Database!Q172-Database!R172-Database!S172-'12 months Losses'!H161</f>
        <v>605244013.33600688</v>
      </c>
      <c r="R161" s="3">
        <f>($C161+(Q161*'Technical Paramenter'!$D$5))</f>
        <v>744206202.94739425</v>
      </c>
      <c r="S161" s="23">
        <f>(Database!$L172+Database!M172-Database!$S172-Database!$R172-R161)*'Technical Paramenter'!$D$7</f>
        <v>142664579.83826607</v>
      </c>
      <c r="T161" s="23">
        <f>+Q161*'Technical Paramenter'!$D$6+'12 months Losses'!E161</f>
        <v>933677823.26857805</v>
      </c>
      <c r="U161" s="3">
        <f t="shared" si="32"/>
        <v>1076342403.1068442</v>
      </c>
      <c r="V161" s="3">
        <f>+Q161*'Technical Paramenter'!$D$8+'12 months Losses'!G161</f>
        <v>327214397.87504673</v>
      </c>
      <c r="W161" s="14">
        <f>Database!L172+Database!M172-Database!R172-Database!O172-Database!Q172-Database!S172-'12 months Losses'!R161-'12 months Losses'!U161-'12 months Losses'!V161-Database!N172-Database!P172</f>
        <v>1903492.4219436646</v>
      </c>
      <c r="X161" s="3">
        <f>(R161+(W161*'Technical Paramenter'!$D$5))</f>
        <v>744804851.3140955</v>
      </c>
      <c r="Y161" s="23">
        <f>(Database!$L172+Database!M172-Database!$S172-Database!$R172-X161)*'Technical Paramenter'!$D$7</f>
        <v>142658593.35459909</v>
      </c>
      <c r="Z161" s="23">
        <f>+W161*'Technical Paramenter'!$D$6+'12 months Losses'!T161</f>
        <v>934579697.97809494</v>
      </c>
      <c r="AA161" s="3">
        <f t="shared" si="33"/>
        <v>1077238291.3326941</v>
      </c>
      <c r="AB161" s="3">
        <f>+W161*'Technical Paramenter'!$D$8+'12 months Losses'!V161</f>
        <v>327617367.22077221</v>
      </c>
      <c r="AC161" s="14">
        <f>Database!L172+Database!M172-Database!S172-X161-Database!R172-AA161-Database!Q172-Database!O172-AB161-Database!N172-Database!P172</f>
        <v>5986.4836654663086</v>
      </c>
      <c r="AD161" s="3">
        <f>(X161+(AC161*'Technical Paramenter'!$D$5))</f>
        <v>744806734.06320834</v>
      </c>
      <c r="AE161" s="23">
        <f>(Database!$L172+Database!M172-Database!$S172-Database!$R172-AD161)*'Technical Paramenter'!$D$7</f>
        <v>142658574.52710795</v>
      </c>
      <c r="AF161" s="23">
        <f>+AC161*'Technical Paramenter'!$D$6+'12 months Losses'!Z161</f>
        <v>934582534.37405562</v>
      </c>
      <c r="AG161" s="3">
        <f t="shared" si="34"/>
        <v>1077241108.9011636</v>
      </c>
      <c r="AH161" s="3">
        <f>+AC161*'Technical Paramenter'!$D$8+'12 months Losses'!AB161</f>
        <v>327618634.5593642</v>
      </c>
      <c r="AI161" s="14">
        <f>Database!$L172+Database!M172-Database!$S172-'12 months Losses'!AD161-Database!$R172-Database!$O172-Database!$Q172-'12 months Losses'!AG161-'12 months Losses'!AH161-Database!$N172-Database!$P172</f>
        <v>18.827489852905273</v>
      </c>
      <c r="AJ161" s="27">
        <f>(AD161+(AI161*'Technical Paramenter'!$E$5))</f>
        <v>744806739.4102155</v>
      </c>
      <c r="AK161" s="27">
        <f>+AI161*'Technical Paramenter'!$D$6+'12 months Losses'!AE161</f>
        <v>142658583.44757265</v>
      </c>
      <c r="AL161" s="27">
        <f>+AI161*'Technical Paramenter'!$E$6+'12 months Losses'!AF161</f>
        <v>934582542.45104873</v>
      </c>
      <c r="AM161" s="27">
        <f t="shared" si="35"/>
        <v>1077241125.8986213</v>
      </c>
      <c r="AN161" s="29">
        <f>Database!$L172-Database!$S172-'12 months Losses'!AJ161-Database!$R172-Database!$O172-Database!$Q172-'12 months Losses'!AM161-((Database!N172+Database!P172))</f>
        <v>322981867.04238892</v>
      </c>
      <c r="AO161" s="29">
        <f>Database!$L172-Database!$S172-'12 months Losses'!AJ161-Database!$R172-Database!$O172-Database!$Q172-'12 months Losses'!AM161-'12 months Losses'!AN161-Database!$N172-Database!$P172</f>
        <v>0</v>
      </c>
    </row>
    <row r="162" spans="2:41" x14ac:dyDescent="0.25">
      <c r="B162" s="17">
        <v>44774</v>
      </c>
      <c r="C162" s="36">
        <f>(Database!L173-Database!S173)*'Technical Paramenter'!$C$5</f>
        <v>551261397.38322008</v>
      </c>
      <c r="D162" s="37">
        <f>(Database!L173+Database!M173-Database!R173-Database!S173-'12 months Losses'!C162)*'Technical Paramenter'!$C$7</f>
        <v>144612826.93390781</v>
      </c>
      <c r="E162" s="37">
        <f>((Database!L173+Database!M173-Database!R173-Database!S173-'12 months Losses'!C162)-(Database!L173+Database!M173-Database!R173-Database!S173-'12 months Losses'!C162)*'Technical Paramenter'!$C$7)*'Technical Paramenter'!$C$6</f>
        <v>647113477.96385062</v>
      </c>
      <c r="F162" s="38">
        <f t="shared" si="28"/>
        <v>791726304.89775848</v>
      </c>
      <c r="G162" s="39">
        <f>(Database!L173-Database!O173-Database!Q173-Database!R173-Database!S173+Database!M173-C162-F162)*'Technical Paramenter'!$C$8</f>
        <v>198731564.28015906</v>
      </c>
      <c r="H162" s="39">
        <f t="shared" si="36"/>
        <v>1541719266.5611377</v>
      </c>
      <c r="I162" s="51">
        <f>+H162/(Database!L173+Database!M173)*100</f>
        <v>8.3877411186914657</v>
      </c>
      <c r="J162" s="36">
        <f t="shared" si="37"/>
        <v>188162766.08367753</v>
      </c>
      <c r="K162" s="39">
        <f t="shared" si="29"/>
        <v>281589028.4862535</v>
      </c>
      <c r="L162" s="39">
        <f t="shared" si="30"/>
        <v>122136912.67099947</v>
      </c>
      <c r="M162" s="39">
        <f t="shared" si="31"/>
        <v>591888707.24093056</v>
      </c>
      <c r="N162" s="52">
        <f>+M162/(Database!L173+Database!M173)*100</f>
        <v>3.2201772106588735</v>
      </c>
      <c r="O162" s="56">
        <f t="shared" si="38"/>
        <v>2133607973.8020682</v>
      </c>
      <c r="P162" s="54">
        <f>+O162/Database!L173*100</f>
        <v>11.610774464380693</v>
      </c>
      <c r="Q162" s="21">
        <f>Database!L173+Database!M173-Database!N173-Database!O173-Database!P173-Database!Q173-Database!R173-Database!S173-'12 months Losses'!H162</f>
        <v>596410158.24092913</v>
      </c>
      <c r="R162" s="3">
        <f>($C162+(Q162*'Technical Paramenter'!$D$5))</f>
        <v>738832392.14999223</v>
      </c>
      <c r="S162" s="23">
        <f>(Database!$L173+Database!M173-Database!$S173-Database!$R173-R162)*'Technical Paramenter'!$D$7</f>
        <v>142737116.98624009</v>
      </c>
      <c r="T162" s="23">
        <f>+Q162*'Technical Paramenter'!$D$6+'12 months Losses'!E162</f>
        <v>929692610.93840289</v>
      </c>
      <c r="U162" s="3">
        <f t="shared" si="32"/>
        <v>1072429727.924643</v>
      </c>
      <c r="V162" s="3">
        <f>+Q162*'Technical Paramenter'!$D$8+'12 months Losses'!G162</f>
        <v>324991594.77976376</v>
      </c>
      <c r="W162" s="14">
        <f>Database!L173+Database!M173-Database!R173-Database!O173-Database!Q173-Database!S173-'12 months Losses'!R162-'12 months Losses'!U162-'12 months Losses'!V162-Database!N173-Database!P173</f>
        <v>1875709.9476680756</v>
      </c>
      <c r="X162" s="3">
        <f>(R162+(W162*'Technical Paramenter'!$D$5))</f>
        <v>739422302.92853379</v>
      </c>
      <c r="Y162" s="23">
        <f>(Database!$L173+Database!M173-Database!$S173-Database!$R173-X162)*'Technical Paramenter'!$D$7</f>
        <v>142731217.87845469</v>
      </c>
      <c r="Z162" s="23">
        <f>+W162*'Technical Paramenter'!$D$6+'12 months Losses'!T162</f>
        <v>930581322.31160808</v>
      </c>
      <c r="AA162" s="3">
        <f t="shared" si="33"/>
        <v>1073312540.1900628</v>
      </c>
      <c r="AB162" s="3">
        <f>+W162*'Technical Paramenter'!$D$8+'12 months Losses'!V162</f>
        <v>325388682.57568508</v>
      </c>
      <c r="AC162" s="14">
        <f>Database!L173+Database!M173-Database!S173-X162-Database!R173-AA162-Database!Q173-Database!O173-AB162-Database!N173-Database!P173</f>
        <v>5899.1077823638916</v>
      </c>
      <c r="AD162" s="3">
        <f>(X162+(AC162*'Technical Paramenter'!$D$5))</f>
        <v>739424158.19793129</v>
      </c>
      <c r="AE162" s="23">
        <f>(Database!$L173+Database!M173-Database!$S173-Database!$R173-AD162)*'Technical Paramenter'!$D$7</f>
        <v>142731199.32576072</v>
      </c>
      <c r="AF162" s="23">
        <f>+AC162*'Technical Paramenter'!$D$6+'12 months Losses'!Z162</f>
        <v>930584117.30887532</v>
      </c>
      <c r="AG162" s="3">
        <f t="shared" si="34"/>
        <v>1073315316.634636</v>
      </c>
      <c r="AH162" s="3">
        <f>+AC162*'Technical Paramenter'!$D$8+'12 months Losses'!AB162</f>
        <v>325389931.41680259</v>
      </c>
      <c r="AI162" s="14">
        <f>Database!$L173+Database!M173-Database!$S173-'12 months Losses'!AD162-Database!$R173-Database!$O173-Database!$Q173-'12 months Losses'!AG162-'12 months Losses'!AH162-Database!$N173-Database!$P173</f>
        <v>18.552698135375977</v>
      </c>
      <c r="AJ162" s="27">
        <f>(AD162+(AI162*'Technical Paramenter'!$E$5))</f>
        <v>739424163.46689761</v>
      </c>
      <c r="AK162" s="27">
        <f>+AI162*'Technical Paramenter'!$D$6+'12 months Losses'!AE162</f>
        <v>142731208.11602911</v>
      </c>
      <c r="AL162" s="27">
        <f>+AI162*'Technical Paramenter'!$E$6+'12 months Losses'!AF162</f>
        <v>930584125.26798284</v>
      </c>
      <c r="AM162" s="27">
        <f t="shared" si="35"/>
        <v>1073315333.384012</v>
      </c>
      <c r="AN162" s="29">
        <f>Database!$L173-Database!$S173-'12 months Losses'!AJ162-Database!$R173-Database!$O173-Database!$Q173-'12 months Losses'!AM162-((Database!N173+Database!P173))</f>
        <v>320868476.95115852</v>
      </c>
      <c r="AO162" s="29">
        <f>Database!$L173-Database!$S173-'12 months Losses'!AJ162-Database!$R173-Database!$O173-Database!$Q173-'12 months Losses'!AM162-'12 months Losses'!AN162-Database!$N173-Database!$P173</f>
        <v>0</v>
      </c>
    </row>
    <row r="163" spans="2:41" x14ac:dyDescent="0.25">
      <c r="B163" s="17">
        <v>44805</v>
      </c>
      <c r="C163" s="36">
        <f>(Database!L174-Database!S174)*'Technical Paramenter'!$C$5</f>
        <v>539278982.15322006</v>
      </c>
      <c r="D163" s="37">
        <f>(Database!L174+Database!M174-Database!R174-Database!S174-'12 months Losses'!C163)*'Technical Paramenter'!$C$7</f>
        <v>140795134.67620784</v>
      </c>
      <c r="E163" s="37">
        <f>((Database!L174+Database!M174-Database!R174-Database!S174-'12 months Losses'!C163)-(Database!L174+Database!M174-Database!R174-Database!S174-'12 months Losses'!C163)*'Technical Paramenter'!$C$7)*'Technical Paramenter'!$C$6</f>
        <v>630030068.6490947</v>
      </c>
      <c r="F163" s="38">
        <f t="shared" si="28"/>
        <v>770825203.3253026</v>
      </c>
      <c r="G163" s="39">
        <f>(Database!L174-Database!O174-Database!Q174-Database!R174-Database!S174+Database!M174-C163-F163)*'Technical Paramenter'!$C$8</f>
        <v>192487969.8091687</v>
      </c>
      <c r="H163" s="39">
        <f t="shared" si="36"/>
        <v>1502592155.2876916</v>
      </c>
      <c r="I163" s="51">
        <f>+H163/(Database!L174+Database!M174)*100</f>
        <v>8.3564145331628321</v>
      </c>
      <c r="J163" s="36">
        <f t="shared" si="37"/>
        <v>131520045.38057756</v>
      </c>
      <c r="K163" s="39">
        <f t="shared" si="29"/>
        <v>196822158.68741465</v>
      </c>
      <c r="L163" s="39">
        <f t="shared" si="30"/>
        <v>84154422.431069493</v>
      </c>
      <c r="M163" s="39">
        <f t="shared" si="31"/>
        <v>412496626.4990617</v>
      </c>
      <c r="N163" s="52">
        <f>+M163/(Database!L174+Database!M174)*100</f>
        <v>2.2940308801874627</v>
      </c>
      <c r="O163" s="56">
        <f t="shared" si="38"/>
        <v>1915088781.7867532</v>
      </c>
      <c r="P163" s="54">
        <f>+O163/Database!L174*100</f>
        <v>10.653037929718568</v>
      </c>
      <c r="Q163" s="21">
        <f>Database!L174+Database!M174-Database!N174-Database!O174-Database!P174-Database!Q174-Database!R174-Database!S174-'12 months Losses'!H163</f>
        <v>416872544.49906301</v>
      </c>
      <c r="R163" s="3">
        <f>($C163+(Q163*'Technical Paramenter'!$D$5))</f>
        <v>670385397.39817536</v>
      </c>
      <c r="S163" s="23">
        <f>(Database!$L174+Database!M174-Database!$S174-Database!$R174-R163)*'Technical Paramenter'!$D$7</f>
        <v>139484070.52375826</v>
      </c>
      <c r="T163" s="23">
        <f>+Q163*'Technical Paramenter'!$D$6+'12 months Losses'!E163</f>
        <v>827544280.23275077</v>
      </c>
      <c r="U163" s="3">
        <f t="shared" si="32"/>
        <v>967028350.75650907</v>
      </c>
      <c r="V163" s="3">
        <f>+Q163*'Technical Paramenter'!$D$8+'12 months Losses'!G163</f>
        <v>280739887.47962034</v>
      </c>
      <c r="W163" s="14">
        <f>Database!L174+Database!M174-Database!R174-Database!O174-Database!Q174-Database!S174-'12 months Losses'!R163-'12 months Losses'!U163-'12 months Losses'!V163-Database!N174-Database!P174</f>
        <v>1311064.1524486542</v>
      </c>
      <c r="X163" s="3">
        <f>(R163+(W163*'Technical Paramenter'!$D$5))</f>
        <v>670797727.0741204</v>
      </c>
      <c r="Y163" s="23">
        <f>(Database!$L174+Database!M174-Database!$S174-Database!$R174-X163)*'Technical Paramenter'!$D$7</f>
        <v>139479947.22699884</v>
      </c>
      <c r="Z163" s="23">
        <f>+W163*'Technical Paramenter'!$D$6+'12 months Losses'!T163</f>
        <v>828165462.42818093</v>
      </c>
      <c r="AA163" s="3">
        <f t="shared" si="33"/>
        <v>967645409.65517974</v>
      </c>
      <c r="AB163" s="3">
        <f>+W163*'Technical Paramenter'!$D$8+'12 months Losses'!V163</f>
        <v>281017439.76069373</v>
      </c>
      <c r="AC163" s="14">
        <f>Database!L174+Database!M174-Database!S174-X163-Database!R174-AA163-Database!Q174-Database!O174-AB163-Database!N174-Database!P174</f>
        <v>4123.296760559082</v>
      </c>
      <c r="AD163" s="3">
        <f>(X163+(AC163*'Technical Paramenter'!$D$5))</f>
        <v>670799023.85095155</v>
      </c>
      <c r="AE163" s="23">
        <f>(Database!$L174+Database!M174-Database!$S174-Database!$R174-AD163)*'Technical Paramenter'!$D$7</f>
        <v>139479934.25923049</v>
      </c>
      <c r="AF163" s="23">
        <f>+AC163*'Technical Paramenter'!$D$6+'12 months Losses'!Z163</f>
        <v>828167416.04618609</v>
      </c>
      <c r="AG163" s="3">
        <f t="shared" si="34"/>
        <v>967647350.30541658</v>
      </c>
      <c r="AH163" s="3">
        <f>+AC163*'Technical Paramenter'!$D$8+'12 months Losses'!AB163</f>
        <v>281018312.66261792</v>
      </c>
      <c r="AI163" s="14">
        <f>Database!$L174+Database!M174-Database!$S174-'12 months Losses'!AD163-Database!$R174-Database!$O174-Database!$Q174-'12 months Losses'!AG163-'12 months Losses'!AH163-Database!$N174-Database!$P174</f>
        <v>12.967767715454102</v>
      </c>
      <c r="AJ163" s="27">
        <f>(AD163+(AI163*'Technical Paramenter'!$E$5))</f>
        <v>670799027.53379762</v>
      </c>
      <c r="AK163" s="27">
        <f>+AI163*'Technical Paramenter'!$D$6+'12 months Losses'!AE163</f>
        <v>139479940.40335885</v>
      </c>
      <c r="AL163" s="27">
        <f>+AI163*'Technical Paramenter'!$E$6+'12 months Losses'!AF163</f>
        <v>828167421.60935843</v>
      </c>
      <c r="AM163" s="27">
        <f t="shared" si="35"/>
        <v>967647362.01271725</v>
      </c>
      <c r="AN163" s="29">
        <f>Database!$L174-Database!$S174-'12 months Losses'!AJ163-Database!$R174-Database!$O174-Database!$Q174-'12 months Losses'!AM163-((Database!N174+Database!P174))</f>
        <v>276642392.24023819</v>
      </c>
      <c r="AO163" s="29">
        <f>Database!$L174-Database!$S174-'12 months Losses'!AJ163-Database!$R174-Database!$O174-Database!$Q174-'12 months Losses'!AM163-'12 months Losses'!AN163-Database!$N174-Database!$P174</f>
        <v>0</v>
      </c>
    </row>
    <row r="164" spans="2:41" x14ac:dyDescent="0.25">
      <c r="B164" s="17">
        <v>44835</v>
      </c>
      <c r="C164" s="36">
        <f>(Database!L175-Database!S175)*'Technical Paramenter'!$C$5</f>
        <v>535896598.22322005</v>
      </c>
      <c r="D164" s="37">
        <f>(Database!L175+Database!M175-Database!R175-Database!S175-'12 months Losses'!C164)*'Technical Paramenter'!$C$7</f>
        <v>139781139.39550781</v>
      </c>
      <c r="E164" s="37">
        <f>((Database!L175+Database!M175-Database!R175-Database!S175-'12 months Losses'!C164)-(Database!L175+Database!M175-Database!R175-Database!S175-'12 months Losses'!C164)*'Technical Paramenter'!$C$7)*'Technical Paramenter'!$C$6</f>
        <v>625492642.56701827</v>
      </c>
      <c r="F164" s="38">
        <f t="shared" si="28"/>
        <v>765273781.96252608</v>
      </c>
      <c r="G164" s="39">
        <f>(Database!L175-Database!O175-Database!Q175-Database!R175-Database!S175+Database!M175-C164-F164)*'Technical Paramenter'!$C$8</f>
        <v>190770343.37268275</v>
      </c>
      <c r="H164" s="39">
        <f t="shared" si="36"/>
        <v>1491940723.558429</v>
      </c>
      <c r="I164" s="51">
        <f>+H164/(Database!L175+Database!M175)*100</f>
        <v>8.3493364162062651</v>
      </c>
      <c r="J164" s="36">
        <f t="shared" si="37"/>
        <v>157700988.8067674</v>
      </c>
      <c r="K164" s="39">
        <f t="shared" si="29"/>
        <v>236002420.42397928</v>
      </c>
      <c r="L164" s="39">
        <f t="shared" si="30"/>
        <v>101815819.10028249</v>
      </c>
      <c r="M164" s="39">
        <f t="shared" si="31"/>
        <v>495519228.33102918</v>
      </c>
      <c r="N164" s="52">
        <f>+M164/(Database!L175+Database!M175)*100</f>
        <v>2.7730704529379122</v>
      </c>
      <c r="O164" s="56">
        <f t="shared" si="38"/>
        <v>1987459951.8894582</v>
      </c>
      <c r="P164" s="54">
        <f>+O164/Database!L175*100</f>
        <v>11.125107524264505</v>
      </c>
      <c r="Q164" s="21">
        <f>Database!L175+Database!M175-Database!N175-Database!O175-Database!P175-Database!Q175-Database!R175-Database!S175-'12 months Losses'!H164</f>
        <v>499856978.3310287</v>
      </c>
      <c r="R164" s="3">
        <f>($C164+(Q164*'Technical Paramenter'!$D$5))</f>
        <v>693101617.90832853</v>
      </c>
      <c r="S164" s="23">
        <f>(Database!$L175+Database!M175-Database!$S175-Database!$R175-R164)*'Technical Paramenter'!$D$7</f>
        <v>138209089.19865674</v>
      </c>
      <c r="T164" s="23">
        <f>+Q164*'Technical Paramenter'!$D$6+'12 months Losses'!E164</f>
        <v>862324878.90025973</v>
      </c>
      <c r="U164" s="3">
        <f t="shared" si="32"/>
        <v>1000533968.0989165</v>
      </c>
      <c r="V164" s="3">
        <f>+Q164*'Technical Paramenter'!$D$8+'12 months Losses'!G164</f>
        <v>296590065.6853615</v>
      </c>
      <c r="W164" s="14">
        <f>Database!L175+Database!M175-Database!R175-Database!O175-Database!Q175-Database!S175-'12 months Losses'!R164-'12 months Losses'!U164-'12 months Losses'!V164-Database!N175-Database!P175</f>
        <v>1572050.196849823</v>
      </c>
      <c r="X164" s="3">
        <f>(R164+(W164*'Technical Paramenter'!$D$5))</f>
        <v>693596027.69523776</v>
      </c>
      <c r="Y164" s="23">
        <f>(Database!$L175+Database!M175-Database!$S175-Database!$R175-X164)*'Technical Paramenter'!$D$7</f>
        <v>138204145.10078764</v>
      </c>
      <c r="Z164" s="23">
        <f>+W164*'Technical Paramenter'!$D$6+'12 months Losses'!T164</f>
        <v>863069716.28352714</v>
      </c>
      <c r="AA164" s="3">
        <f t="shared" si="33"/>
        <v>1001273861.3843148</v>
      </c>
      <c r="AB164" s="3">
        <f>+W164*'Technical Paramenter'!$D$8+'12 months Losses'!V164</f>
        <v>296922868.71203458</v>
      </c>
      <c r="AC164" s="14">
        <f>Database!L175+Database!M175-Database!S175-X164-Database!R175-AA164-Database!Q175-Database!O175-AB164-Database!N175-Database!P175</f>
        <v>4944.0978698730469</v>
      </c>
      <c r="AD164" s="3">
        <f>(X164+(AC164*'Technical Paramenter'!$D$5))</f>
        <v>693597582.61401784</v>
      </c>
      <c r="AE164" s="23">
        <f>(Database!$L175+Database!M175-Database!$S175-Database!$R175-AD164)*'Technical Paramenter'!$D$7</f>
        <v>138204129.55159986</v>
      </c>
      <c r="AF164" s="23">
        <f>+AC164*'Technical Paramenter'!$D$6+'12 months Losses'!Z164</f>
        <v>863072058.79709792</v>
      </c>
      <c r="AG164" s="3">
        <f t="shared" si="34"/>
        <v>1001276188.3486978</v>
      </c>
      <c r="AH164" s="3">
        <f>+AC164*'Technical Paramenter'!$D$8+'12 months Losses'!AB164</f>
        <v>296923915.37755364</v>
      </c>
      <c r="AI164" s="14">
        <f>Database!$L175+Database!M175-Database!$S175-'12 months Losses'!AD164-Database!$R175-Database!$O175-Database!$Q175-'12 months Losses'!AG164-'12 months Losses'!AH164-Database!$N175-Database!$P175</f>
        <v>15.549188613891602</v>
      </c>
      <c r="AJ164" s="27">
        <f>(AD164+(AI164*'Technical Paramenter'!$E$5))</f>
        <v>693597587.02998745</v>
      </c>
      <c r="AK164" s="27">
        <f>+AI164*'Technical Paramenter'!$D$6+'12 months Losses'!AE164</f>
        <v>138204136.91880542</v>
      </c>
      <c r="AL164" s="27">
        <f>+AI164*'Technical Paramenter'!$E$6+'12 months Losses'!AF164</f>
        <v>863072065.46769989</v>
      </c>
      <c r="AM164" s="27">
        <f t="shared" si="35"/>
        <v>1001276202.3865054</v>
      </c>
      <c r="AN164" s="29">
        <f>Database!$L175-Database!$S175-'12 months Losses'!AJ164-Database!$R175-Database!$O175-Database!$Q175-'12 months Losses'!AM164-((Database!N175+Database!P175))</f>
        <v>292586162.47296524</v>
      </c>
      <c r="AO164" s="29">
        <f>Database!$L175-Database!$S175-'12 months Losses'!AJ164-Database!$R175-Database!$O175-Database!$Q175-'12 months Losses'!AM164-'12 months Losses'!AN164-Database!$N175-Database!$P175</f>
        <v>0</v>
      </c>
    </row>
    <row r="165" spans="2:41" x14ac:dyDescent="0.25">
      <c r="B165" s="17">
        <v>44866</v>
      </c>
      <c r="C165" s="36">
        <f>(Database!L176-Database!S176)*'Technical Paramenter'!$C$5</f>
        <v>533043159.29322004</v>
      </c>
      <c r="D165" s="37">
        <f>(Database!L176+Database!M176-Database!R176-Database!S176-'12 months Losses'!C165)*'Technical Paramenter'!$C$7</f>
        <v>138758639.98480782</v>
      </c>
      <c r="E165" s="37">
        <f>((Database!L176+Database!M176-Database!R176-Database!S176-'12 months Losses'!C165)-(Database!L176+Database!M176-Database!R176-Database!S176-'12 months Losses'!C165)*'Technical Paramenter'!$C$7)*'Technical Paramenter'!$C$6</f>
        <v>620917162.204018</v>
      </c>
      <c r="F165" s="38">
        <f t="shared" si="28"/>
        <v>759675802.18882585</v>
      </c>
      <c r="G165" s="39">
        <f>(Database!L176-Database!O176-Database!Q176-Database!R176-Database!S176+Database!M176-C165-F165)*'Technical Paramenter'!$C$8</f>
        <v>189047634.34169751</v>
      </c>
      <c r="H165" s="39">
        <f t="shared" si="36"/>
        <v>1481766595.8237433</v>
      </c>
      <c r="I165" s="51">
        <f>+H165/(Database!L176+Database!M176)*100</f>
        <v>8.3367683641775514</v>
      </c>
      <c r="J165" s="36">
        <f t="shared" si="37"/>
        <v>151409595.70015013</v>
      </c>
      <c r="K165" s="39">
        <f t="shared" si="29"/>
        <v>226587235.31806982</v>
      </c>
      <c r="L165" s="39">
        <f t="shared" si="30"/>
        <v>97647559.590168178</v>
      </c>
      <c r="M165" s="39">
        <f t="shared" si="31"/>
        <v>475644390.60838813</v>
      </c>
      <c r="N165" s="52">
        <f>+M165/(Database!L176+Database!M176)*100</f>
        <v>2.6760875291685937</v>
      </c>
      <c r="O165" s="56">
        <f t="shared" si="38"/>
        <v>1957410986.4321315</v>
      </c>
      <c r="P165" s="54">
        <f>+O165/Database!L176*100</f>
        <v>11.015502925139389</v>
      </c>
      <c r="Q165" s="21">
        <f>Database!L176+Database!M176-Database!N176-Database!O176-Database!P176-Database!Q176-Database!R176-Database!S176-'12 months Losses'!H165</f>
        <v>479915462.60838747</v>
      </c>
      <c r="R165" s="3">
        <f>($C165+(Q165*'Technical Paramenter'!$D$5))</f>
        <v>683976572.28355789</v>
      </c>
      <c r="S165" s="23">
        <f>(Database!$L176+Database!M176-Database!$S176-Database!$R176-R165)*'Technical Paramenter'!$D$7</f>
        <v>137249305.85490444</v>
      </c>
      <c r="T165" s="23">
        <f>+Q165*'Technical Paramenter'!$D$6+'12 months Losses'!E165</f>
        <v>848301108.38787198</v>
      </c>
      <c r="U165" s="3">
        <f t="shared" si="32"/>
        <v>985550414.24277639</v>
      </c>
      <c r="V165" s="3">
        <f>+Q165*'Technical Paramenter'!$D$8+'12 months Losses'!G165</f>
        <v>290645737.77589315</v>
      </c>
      <c r="W165" s="14">
        <f>Database!L176+Database!M176-Database!R176-Database!O176-Database!Q176-Database!S176-'12 months Losses'!R165-'12 months Losses'!U165-'12 months Losses'!V165-Database!N176-Database!P176</f>
        <v>1509334.1299037933</v>
      </c>
      <c r="X165" s="3">
        <f>(R165+(W165*'Technical Paramenter'!$D$5))</f>
        <v>684451257.86741269</v>
      </c>
      <c r="Y165" s="23">
        <f>(Database!$L176+Database!M176-Database!$S176-Database!$R176-X165)*'Technical Paramenter'!$D$7</f>
        <v>137244558.99906591</v>
      </c>
      <c r="Z165" s="23">
        <f>+W165*'Technical Paramenter'!$D$6+'12 months Losses'!T165</f>
        <v>849016230.89862037</v>
      </c>
      <c r="AA165" s="3">
        <f t="shared" si="33"/>
        <v>986260789.89768624</v>
      </c>
      <c r="AB165" s="3">
        <f>+W165*'Technical Paramenter'!$D$8+'12 months Losses'!V165</f>
        <v>290965263.81119376</v>
      </c>
      <c r="AC165" s="14">
        <f>Database!L176+Database!M176-Database!S176-X165-Database!R176-AA165-Database!Q176-Database!O176-AB165-Database!N176-Database!P176</f>
        <v>4746.8558387756348</v>
      </c>
      <c r="AD165" s="3">
        <f>(X165+(AC165*'Technical Paramenter'!$D$5))</f>
        <v>684452750.75357401</v>
      </c>
      <c r="AE165" s="23">
        <f>(Database!$L176+Database!M176-Database!$S176-Database!$R176-AD165)*'Technical Paramenter'!$D$7</f>
        <v>137244544.07020429</v>
      </c>
      <c r="AF165" s="23">
        <f>+AC165*'Technical Paramenter'!$D$6+'12 months Losses'!Z165</f>
        <v>849018479.95891678</v>
      </c>
      <c r="AG165" s="3">
        <f t="shared" si="34"/>
        <v>986263024.02912104</v>
      </c>
      <c r="AH165" s="3">
        <f>+AC165*'Technical Paramenter'!$D$8+'12 months Losses'!AB165</f>
        <v>290966268.72057486</v>
      </c>
      <c r="AI165" s="14">
        <f>Database!$L176+Database!M176-Database!$S176-'12 months Losses'!AD165-Database!$R176-Database!$O176-Database!$Q176-'12 months Losses'!AG165-'12 months Losses'!AH165-Database!$N176-Database!$P176</f>
        <v>14.928859710693359</v>
      </c>
      <c r="AJ165" s="27">
        <f>(AD165+(AI165*'Technical Paramenter'!$E$5))</f>
        <v>684452754.99337018</v>
      </c>
      <c r="AK165" s="27">
        <f>+AI165*'Technical Paramenter'!$D$6+'12 months Losses'!AE165</f>
        <v>137244551.14349803</v>
      </c>
      <c r="AL165" s="27">
        <f>+AI165*'Technical Paramenter'!$E$6+'12 months Losses'!AF165</f>
        <v>849018486.3633976</v>
      </c>
      <c r="AM165" s="27">
        <f t="shared" si="35"/>
        <v>986263037.50689566</v>
      </c>
      <c r="AN165" s="29">
        <f>Database!$L176-Database!$S176-'12 months Losses'!AJ165-Database!$R176-Database!$O176-Database!$Q176-'12 months Losses'!AM165-((Database!N176+Database!P176))</f>
        <v>286695193.93186569</v>
      </c>
      <c r="AO165" s="29">
        <f>Database!$L176-Database!$S176-'12 months Losses'!AJ165-Database!$R176-Database!$O176-Database!$Q176-'12 months Losses'!AM165-'12 months Losses'!AN165-Database!$N176-Database!$P176</f>
        <v>0</v>
      </c>
    </row>
    <row r="166" spans="2:41" x14ac:dyDescent="0.25">
      <c r="B166" s="17">
        <v>44896</v>
      </c>
      <c r="C166" s="36">
        <f>(Database!L177-Database!S177)*'Technical Paramenter'!$C$5</f>
        <v>530092697.00999999</v>
      </c>
      <c r="D166" s="37">
        <f>(Database!L177+Database!M177-Database!R177-Database!S177-'12 months Losses'!C166)*'Technical Paramenter'!$C$7</f>
        <v>138093379.45989999</v>
      </c>
      <c r="E166" s="37">
        <f>((Database!L177+Database!M177-Database!R177-Database!S177-'12 months Losses'!C166)-(Database!L177+Database!M177-Database!R177-Database!S177-'12 months Losses'!C166)*'Technical Paramenter'!$C$7)*'Technical Paramenter'!$C$6</f>
        <v>617940254.40716052</v>
      </c>
      <c r="F166" s="38">
        <f t="shared" si="28"/>
        <v>756033633.86706054</v>
      </c>
      <c r="G166" s="39">
        <f>(Database!L177-Database!O177-Database!Q177-Database!R177-Database!S177+Database!M177-C166-F166)*'Technical Paramenter'!$C$8</f>
        <v>188771457.13048339</v>
      </c>
      <c r="H166" s="39">
        <f t="shared" si="36"/>
        <v>1474897788.0075438</v>
      </c>
      <c r="I166" s="51">
        <f>+H166/(Database!L177+Database!M177)*100</f>
        <v>8.3441494559228051</v>
      </c>
      <c r="J166" s="36">
        <f t="shared" si="37"/>
        <v>174293905.23825049</v>
      </c>
      <c r="K166" s="39">
        <f t="shared" si="29"/>
        <v>260834024.01348484</v>
      </c>
      <c r="L166" s="39">
        <f t="shared" si="30"/>
        <v>113098934.7666285</v>
      </c>
      <c r="M166" s="39">
        <f t="shared" si="31"/>
        <v>548226864.01836383</v>
      </c>
      <c r="N166" s="52">
        <f>+M166/(Database!L177+Database!M177)*100</f>
        <v>3.1015619701354509</v>
      </c>
      <c r="O166" s="56">
        <f t="shared" si="38"/>
        <v>2023124652.0259075</v>
      </c>
      <c r="P166" s="54">
        <f>+O166/Database!L177*100</f>
        <v>11.44844717247028</v>
      </c>
      <c r="Q166" s="21">
        <f>Database!L177+Database!M177-Database!N177-Database!O177-Database!P177-Database!Q177-Database!R177-Database!S177-'12 months Losses'!H166</f>
        <v>552450720.01836371</v>
      </c>
      <c r="R166" s="3">
        <f>($C166+(Q166*'Technical Paramenter'!$D$5))</f>
        <v>703838448.45577538</v>
      </c>
      <c r="S166" s="23">
        <f>(Database!$L177+Database!M177-Database!$S177-Database!$R177-R166)*'Technical Paramenter'!$D$7</f>
        <v>136355921.94544223</v>
      </c>
      <c r="T166" s="23">
        <f>+Q166*'Technical Paramenter'!$D$6+'12 months Losses'!E166</f>
        <v>879691405.55186129</v>
      </c>
      <c r="U166" s="3">
        <f t="shared" si="32"/>
        <v>1016047327.4973035</v>
      </c>
      <c r="V166" s="3">
        <f>+Q166*'Technical Paramenter'!$D$8+'12 months Losses'!G166</f>
        <v>305725274.55837101</v>
      </c>
      <c r="W166" s="14">
        <f>Database!L177+Database!M177-Database!R177-Database!O177-Database!Q177-Database!S177-'12 months Losses'!R166-'12 months Losses'!U166-'12 months Losses'!V166-Database!N177-Database!P177</f>
        <v>1737457.5144577026</v>
      </c>
      <c r="X166" s="3">
        <f>(R166+(W166*'Technical Paramenter'!$D$5))</f>
        <v>704384878.84407234</v>
      </c>
      <c r="Y166" s="23">
        <f>(Database!$L177+Database!M177-Database!$S177-Database!$R177-X166)*'Technical Paramenter'!$D$7</f>
        <v>136350457.64155927</v>
      </c>
      <c r="Z166" s="23">
        <f>+W166*'Technical Paramenter'!$D$6+'12 months Losses'!T166</f>
        <v>880514612.92221129</v>
      </c>
      <c r="AA166" s="3">
        <f t="shared" si="33"/>
        <v>1016865070.5637705</v>
      </c>
      <c r="AB166" s="3">
        <f>+W166*'Technical Paramenter'!$D$8+'12 months Losses'!V166</f>
        <v>306093094.31418169</v>
      </c>
      <c r="AC166" s="14">
        <f>Database!L177+Database!M177-Database!S177-X166-Database!R177-AA166-Database!Q177-Database!O177-AB166-Database!N177-Database!P177</f>
        <v>5464.303882598877</v>
      </c>
      <c r="AD166" s="3">
        <f>(X166+(AC166*'Technical Paramenter'!$D$5))</f>
        <v>704386597.36764348</v>
      </c>
      <c r="AE166" s="23">
        <f>(Database!$L177+Database!M177-Database!$S177-Database!$R177-AD166)*'Technical Paramenter'!$D$7</f>
        <v>136350440.45632356</v>
      </c>
      <c r="AF166" s="23">
        <f>+AC166*'Technical Paramenter'!$D$6+'12 months Losses'!Z166</f>
        <v>880517201.90939081</v>
      </c>
      <c r="AG166" s="3">
        <f t="shared" si="34"/>
        <v>1016867642.3657143</v>
      </c>
      <c r="AH166" s="3">
        <f>+AC166*'Technical Paramenter'!$D$8+'12 months Losses'!AB166</f>
        <v>306094251.10731363</v>
      </c>
      <c r="AI166" s="14">
        <f>Database!$L177+Database!M177-Database!$S177-'12 months Losses'!AD166-Database!$R177-Database!$O177-Database!$Q177-'12 months Losses'!AG166-'12 months Losses'!AH166-Database!$N177-Database!$P177</f>
        <v>17.185235977172852</v>
      </c>
      <c r="AJ166" s="27">
        <f>(AD166+(AI166*'Technical Paramenter'!$E$5))</f>
        <v>704386602.24825048</v>
      </c>
      <c r="AK166" s="27">
        <f>+AI166*'Technical Paramenter'!$D$6+'12 months Losses'!AE166</f>
        <v>136350448.59868836</v>
      </c>
      <c r="AL166" s="27">
        <f>+AI166*'Technical Paramenter'!$E$6+'12 months Losses'!AF166</f>
        <v>880517209.28185701</v>
      </c>
      <c r="AM166" s="27">
        <f t="shared" si="35"/>
        <v>1016867657.8805454</v>
      </c>
      <c r="AN166" s="29">
        <f>Database!$L177-Database!$S177-'12 months Losses'!AJ166-Database!$R177-Database!$O177-Database!$Q177-'12 months Losses'!AM166-((Database!N177+Database!P177))</f>
        <v>301870391.89711189</v>
      </c>
      <c r="AO166" s="29">
        <f>Database!$L177-Database!$S177-'12 months Losses'!AJ166-Database!$R177-Database!$O177-Database!$Q177-'12 months Losses'!AM166-'12 months Losses'!AN166-Database!$N177-Database!$P177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086B-55DD-44EE-AD0B-50D78800233F}">
  <dimension ref="B2:AM166"/>
  <sheetViews>
    <sheetView showGridLines="0" tabSelected="1" zoomScale="70" zoomScaleNormal="70" workbookViewId="0">
      <selection activeCell="F40" sqref="F40"/>
    </sheetView>
  </sheetViews>
  <sheetFormatPr defaultRowHeight="15" x14ac:dyDescent="0.25"/>
  <cols>
    <col min="2" max="2" width="11.26953125" customWidth="1"/>
    <col min="3" max="3" width="14" customWidth="1"/>
    <col min="4" max="4" width="13.54296875" bestFit="1" customWidth="1"/>
    <col min="5" max="6" width="13.54296875" customWidth="1"/>
    <col min="7" max="7" width="12" customWidth="1"/>
    <col min="8" max="8" width="16.36328125" bestFit="1" customWidth="1"/>
    <col min="9" max="9" width="10.26953125" customWidth="1"/>
    <col min="10" max="10" width="14" customWidth="1"/>
    <col min="11" max="11" width="13.54296875" customWidth="1"/>
    <col min="12" max="12" width="12" customWidth="1"/>
    <col min="13" max="13" width="16.36328125" bestFit="1" customWidth="1"/>
    <col min="14" max="14" width="12.1796875" customWidth="1"/>
    <col min="15" max="15" width="16.36328125" customWidth="1"/>
    <col min="16" max="16" width="16.36328125" bestFit="1" customWidth="1"/>
    <col min="17" max="18" width="16.36328125" customWidth="1"/>
    <col min="19" max="20" width="16.36328125" bestFit="1" customWidth="1"/>
    <col min="21" max="21" width="17.453125" bestFit="1" customWidth="1"/>
    <col min="22" max="22" width="14.6328125" customWidth="1"/>
    <col min="23" max="24" width="12.453125" customWidth="1"/>
    <col min="25" max="25" width="14.6328125" bestFit="1" customWidth="1"/>
    <col min="26" max="26" width="12.6328125" customWidth="1"/>
    <col min="27" max="27" width="14.6328125" bestFit="1" customWidth="1"/>
    <col min="28" max="28" width="12.81640625" bestFit="1" customWidth="1"/>
    <col min="29" max="29" width="14" bestFit="1" customWidth="1"/>
    <col min="30" max="30" width="14.1796875" customWidth="1"/>
    <col min="31" max="31" width="17.6328125" customWidth="1"/>
    <col min="32" max="32" width="13.1796875" customWidth="1"/>
    <col min="33" max="34" width="12.81640625" bestFit="1" customWidth="1"/>
    <col min="35" max="35" width="14.08984375" customWidth="1"/>
    <col min="36" max="36" width="14.6328125" customWidth="1"/>
    <col min="37" max="37" width="16.08984375" customWidth="1"/>
    <col min="38" max="39" width="12.81640625" bestFit="1" customWidth="1"/>
  </cols>
  <sheetData>
    <row r="2" spans="2:39" ht="24.6" x14ac:dyDescent="0.4">
      <c r="B2" s="44" t="s">
        <v>34</v>
      </c>
      <c r="H2" s="10"/>
      <c r="I2" s="10"/>
      <c r="J2" s="10"/>
    </row>
    <row r="3" spans="2:39" ht="15.6" x14ac:dyDescent="0.3">
      <c r="B3" s="15"/>
      <c r="C3" s="41" t="s">
        <v>10</v>
      </c>
      <c r="D3" s="30"/>
      <c r="E3" s="30"/>
      <c r="F3" s="30"/>
      <c r="G3" s="30"/>
      <c r="H3" s="31"/>
      <c r="I3" s="30"/>
      <c r="J3" s="41" t="s">
        <v>24</v>
      </c>
      <c r="K3" s="30"/>
      <c r="L3" s="30"/>
      <c r="M3" s="31"/>
      <c r="N3" s="30"/>
      <c r="O3" s="19"/>
      <c r="P3" s="5" t="s">
        <v>26</v>
      </c>
      <c r="Q3" s="5"/>
      <c r="R3" s="5"/>
      <c r="S3" s="5"/>
      <c r="T3" s="5"/>
      <c r="U3" s="12"/>
      <c r="V3" s="5" t="s">
        <v>29</v>
      </c>
      <c r="W3" s="5"/>
      <c r="X3" s="5"/>
      <c r="Y3" s="5"/>
      <c r="Z3" s="5"/>
      <c r="AA3" s="12"/>
      <c r="AB3" s="5" t="s">
        <v>30</v>
      </c>
      <c r="AC3" s="5"/>
      <c r="AD3" s="5"/>
      <c r="AE3" s="5"/>
      <c r="AF3" s="5"/>
      <c r="AG3" s="12"/>
      <c r="AH3" s="24" t="s">
        <v>33</v>
      </c>
      <c r="AI3" s="24"/>
      <c r="AJ3" s="24"/>
      <c r="AK3" s="24"/>
      <c r="AL3" s="24"/>
      <c r="AM3" s="24"/>
    </row>
    <row r="4" spans="2:39" ht="31.2" thickBot="1" x14ac:dyDescent="0.35">
      <c r="B4" s="16" t="s">
        <v>25</v>
      </c>
      <c r="C4" s="32" t="s">
        <v>11</v>
      </c>
      <c r="D4" s="26" t="s">
        <v>31</v>
      </c>
      <c r="E4" s="26" t="s">
        <v>32</v>
      </c>
      <c r="F4" s="33" t="s">
        <v>12</v>
      </c>
      <c r="G4" s="34" t="s">
        <v>13</v>
      </c>
      <c r="H4" s="34" t="s">
        <v>14</v>
      </c>
      <c r="I4" s="42" t="s">
        <v>36</v>
      </c>
      <c r="J4" s="32" t="s">
        <v>11</v>
      </c>
      <c r="K4" s="33" t="s">
        <v>12</v>
      </c>
      <c r="L4" s="33" t="s">
        <v>13</v>
      </c>
      <c r="M4" s="34" t="s">
        <v>14</v>
      </c>
      <c r="N4" s="42" t="s">
        <v>36</v>
      </c>
      <c r="O4" s="20" t="s">
        <v>27</v>
      </c>
      <c r="P4" s="7" t="s">
        <v>11</v>
      </c>
      <c r="Q4" s="22" t="s">
        <v>31</v>
      </c>
      <c r="R4" s="22" t="s">
        <v>32</v>
      </c>
      <c r="S4" s="7" t="s">
        <v>12</v>
      </c>
      <c r="T4" s="7" t="s">
        <v>13</v>
      </c>
      <c r="U4" s="13" t="s">
        <v>28</v>
      </c>
      <c r="V4" s="7" t="s">
        <v>11</v>
      </c>
      <c r="W4" s="22" t="s">
        <v>31</v>
      </c>
      <c r="X4" s="22" t="s">
        <v>32</v>
      </c>
      <c r="Y4" s="7" t="s">
        <v>12</v>
      </c>
      <c r="Z4" s="7" t="s">
        <v>13</v>
      </c>
      <c r="AA4" s="13" t="s">
        <v>28</v>
      </c>
      <c r="AB4" s="7" t="s">
        <v>11</v>
      </c>
      <c r="AC4" s="22" t="s">
        <v>31</v>
      </c>
      <c r="AD4" s="22" t="s">
        <v>32</v>
      </c>
      <c r="AE4" s="7" t="s">
        <v>12</v>
      </c>
      <c r="AF4" s="7" t="s">
        <v>13</v>
      </c>
      <c r="AG4" s="13" t="s">
        <v>28</v>
      </c>
      <c r="AH4" s="25" t="s">
        <v>11</v>
      </c>
      <c r="AI4" s="26" t="s">
        <v>31</v>
      </c>
      <c r="AJ4" s="26" t="s">
        <v>32</v>
      </c>
      <c r="AK4" s="25" t="s">
        <v>12</v>
      </c>
      <c r="AL4" s="25" t="s">
        <v>13</v>
      </c>
      <c r="AM4" s="25" t="s">
        <v>28</v>
      </c>
    </row>
    <row r="5" spans="2:39" x14ac:dyDescent="0.25">
      <c r="B5" s="17">
        <v>39995</v>
      </c>
      <c r="C5" s="36">
        <f>(Database!T16-Database!AA16)*'Technical Paramenter'!$C$5</f>
        <v>115985813.94</v>
      </c>
      <c r="D5" s="37">
        <f>(Database!T16+Database!U16-Database!Z16-Database!AA16-'2 months Losses'!C5)*'Technical Paramenter'!$C$7</f>
        <v>29704401.930599999</v>
      </c>
      <c r="E5" s="37">
        <f>((Database!T16+Database!U16-Database!Z16-Database!AA16-'2 months Losses'!C5)-(Database!T16+Database!U16-Database!Z16-Database!AA16-'2 months Losses'!C5)*'Technical Paramenter'!$C$7)*'Technical Paramenter'!$C$6</f>
        <v>132921257.75904886</v>
      </c>
      <c r="F5" s="38">
        <f>SUM(D5:E5)</f>
        <v>162625659.68964887</v>
      </c>
      <c r="G5" s="39">
        <f>(Database!T16+Database!U16-Database!W16-Database!Y16-Database!Z16-Database!AA16-C5-F5)*'Technical Paramenter'!$C$8</f>
        <v>40364362.601881087</v>
      </c>
      <c r="H5" s="40">
        <f>+C5+F5+G5</f>
        <v>318975836.23152995</v>
      </c>
      <c r="I5" s="51">
        <f>+H5/(Database!T16+Database!U16)*100</f>
        <v>8.2501942310487735</v>
      </c>
      <c r="J5" s="36">
        <f>+AH5-C5</f>
        <v>114805358.71799013</v>
      </c>
      <c r="K5" s="36">
        <f>+AK5-F5</f>
        <v>171808323.71500093</v>
      </c>
      <c r="L5" s="36">
        <f>+AL5-G5</f>
        <v>77279151.3354792</v>
      </c>
      <c r="M5" s="40">
        <f>SUM(J5:L5)</f>
        <v>363892833.76847023</v>
      </c>
      <c r="N5" s="52">
        <f>+M5/(Database!T16+Database!U16)*100</f>
        <v>9.411956069604825</v>
      </c>
      <c r="O5" s="21">
        <f>Database!T16+Database!U16-Database!V16-Database!W16-Database!X16-Database!Y16-Database!Z16-Database!AA16-'2 months Losses'!H5</f>
        <v>363892833.76847005</v>
      </c>
      <c r="P5" s="3">
        <f>($C5+(O5*'Technical Paramenter'!$D$5))</f>
        <v>230430110.16018385</v>
      </c>
      <c r="Q5" s="23">
        <f>(Database!T16+Database!U16-Database!AA16-Database!Z16-P5)*'Technical Paramenter'!$D$7</f>
        <v>28559958.968398161</v>
      </c>
      <c r="R5" s="23">
        <f>+O5*'Technical Paramenter'!$D$6+'2 months Losses'!E5</f>
        <v>305333682.39854997</v>
      </c>
      <c r="S5" s="3">
        <f>+Q5+R5</f>
        <v>333893641.36694813</v>
      </c>
      <c r="T5" s="3">
        <f>+O5*'Technical Paramenter'!$D$8+'2 months Losses'!G5</f>
        <v>117400475.51066619</v>
      </c>
      <c r="U5" s="14">
        <f>Database!T16+Database!U16-Database!V16-Database!W16-Database!X16-Database!Y16-Database!Z16-Database!AA16-'2 months Losses'!H5-((P5+S5+T5)-H5)</f>
        <v>1144442.9622018337</v>
      </c>
      <c r="V5" s="3">
        <f>(P5+(U5*'Technical Paramenter'!$D$5))</f>
        <v>230790037.47179633</v>
      </c>
      <c r="W5" s="23">
        <f>(Database!T16+Database!U16-Database!AA16-Database!Z16-V5)*'Technical Paramenter'!$D$7</f>
        <v>28556359.695282035</v>
      </c>
      <c r="X5" s="23">
        <f>+U5*'Technical Paramenter'!$D$6+'2 months Losses'!R5</f>
        <v>305875919.47404122</v>
      </c>
      <c r="Y5" s="3">
        <f>+W5+X5</f>
        <v>334432279.16932327</v>
      </c>
      <c r="Z5" s="3">
        <f>+U5*'Technical Paramenter'!$D$8+'2 months Losses'!T5</f>
        <v>117642754.08576432</v>
      </c>
      <c r="AA5" s="14">
        <f>Database!T16+Database!U16-Database!AA16-V5-Database!Z16-Y5-Database!Y16-Database!W16-Z5-Database!V16-Database!X16</f>
        <v>3599.2731156349182</v>
      </c>
      <c r="AB5" s="3">
        <f>(V5+(AA5*'Technical Paramenter'!$D$5))</f>
        <v>230791169.4431912</v>
      </c>
      <c r="AC5" s="23">
        <f>(Database!T16+Database!U16-Database!AA16-Database!Z16-AB5)*'Technical Paramenter'!$D$7</f>
        <v>28556348.375568092</v>
      </c>
      <c r="AD5" s="23">
        <f>+AA5*'Technical Paramenter'!$D$6+'2 months Losses'!X5</f>
        <v>305877624.80964339</v>
      </c>
      <c r="AE5" s="3">
        <f>+AC5+AD5</f>
        <v>334433973.18521148</v>
      </c>
      <c r="AF5" s="3">
        <f>+AA5*'Technical Paramenter'!$D$8+'2 months Losses'!Z5</f>
        <v>117643516.05188289</v>
      </c>
      <c r="AG5" s="14">
        <f>Database!T16+Database!U16-Database!AA16-'2 months Losses'!AB5-Database!Z16-Database!W16-Database!Y16-'2 months Losses'!AE5-'2 months Losses'!AF5-Database!V16-Database!X16</f>
        <v>11.319714546203613</v>
      </c>
      <c r="AH5" s="27">
        <f>(AB5+(AG5*'Technical Paramenter'!$E$5))</f>
        <v>230791172.65799013</v>
      </c>
      <c r="AI5" s="27">
        <f>+AG5*'Technical Paramenter'!$D$6+'2 months Losses'!AC5</f>
        <v>28556353.738848843</v>
      </c>
      <c r="AJ5" s="27">
        <f>+AG5*'Technical Paramenter'!$E$6+'2 months Losses'!AD5</f>
        <v>305877629.66580093</v>
      </c>
      <c r="AK5" s="27">
        <f>+AI5+AJ5</f>
        <v>334433983.40464979</v>
      </c>
      <c r="AL5" s="27">
        <f>Database!T16-Database!AA16-'2 months Losses'!AH5-Database!Z16-Database!W16-Database!Y16-'2 months Losses'!AK5-((Database!V16+Database!X16))</f>
        <v>117643513.93736029</v>
      </c>
      <c r="AM5" s="28">
        <f>Database!T16-Database!AA16-'2 months Losses'!AH5-Database!Z16-Database!W16-Database!Y16-'2 months Losses'!AK5-'2 months Losses'!AL5-Database!V16-Database!X16</f>
        <v>0</v>
      </c>
    </row>
    <row r="6" spans="2:39" x14ac:dyDescent="0.25">
      <c r="B6" s="17">
        <v>40026</v>
      </c>
      <c r="C6" s="36">
        <f>(Database!T17-Database!AA17)*'Technical Paramenter'!$C$5</f>
        <v>120338688.42</v>
      </c>
      <c r="D6" s="37">
        <f>(Database!T17+Database!U17-Database!Z17-Database!AA17-'2 months Losses'!C6)*'Technical Paramenter'!$C$7</f>
        <v>31106877.8858</v>
      </c>
      <c r="E6" s="37">
        <f>((Database!T17+Database!U17-Database!Z17-Database!AA17-'2 months Losses'!C6)-(Database!T17+Database!U17-Database!Z17-Database!AA17-'2 months Losses'!C6)*'Technical Paramenter'!$C$7)*'Technical Paramenter'!$C$6</f>
        <v>139197057.16337782</v>
      </c>
      <c r="F6" s="38">
        <f t="shared" ref="F6:F69" si="0">SUM(D6:E6)</f>
        <v>170303935.04917783</v>
      </c>
      <c r="G6" s="39">
        <f>(Database!T17-Database!W17-Database!Y17-Database!Z17-Database!AA17+Database!U17-C6-F6)*'Technical Paramenter'!$C$8</f>
        <v>42791969.012122601</v>
      </c>
      <c r="H6" s="40">
        <f t="shared" ref="H6:H69" si="1">+C6+F6+G6</f>
        <v>333434592.48130047</v>
      </c>
      <c r="I6" s="51">
        <f>+H6/(Database!T17+Database!U17)*100</f>
        <v>8.3122545035490951</v>
      </c>
      <c r="J6" s="36">
        <f>+AH6-C6</f>
        <v>125612019.72685991</v>
      </c>
      <c r="K6" s="36">
        <f>+AK6-F6</f>
        <v>187980690.00193447</v>
      </c>
      <c r="L6" s="36">
        <f>+AL6-G6</f>
        <v>84553459.789905101</v>
      </c>
      <c r="M6" s="40">
        <f t="shared" ref="M6:M69" si="2">SUM(J6:L6)</f>
        <v>398146169.51869953</v>
      </c>
      <c r="N6" s="52">
        <f>+M6/(Database!T17+Database!U17)*100</f>
        <v>9.9254617405608059</v>
      </c>
      <c r="O6" s="21">
        <f>Database!T17+Database!U17-Database!V17-Database!W17-Database!X17-Database!Y17-Database!Z17-Database!AA17-'2 months Losses'!H6</f>
        <v>398146169.51869953</v>
      </c>
      <c r="P6" s="3">
        <f>($C6+(O6*'Technical Paramenter'!$D$5))</f>
        <v>245555658.73363101</v>
      </c>
      <c r="Q6" s="23">
        <f>(Database!T17+Database!U17-Database!AA17-Database!Z17-P6)*'Technical Paramenter'!$D$7</f>
        <v>29854708.18266369</v>
      </c>
      <c r="R6" s="23">
        <f>+O6*'Technical Paramenter'!$D$6+'2 months Losses'!E6</f>
        <v>327838712.28133762</v>
      </c>
      <c r="S6" s="3">
        <f t="shared" ref="S6:S69" si="3">+Q6+R6</f>
        <v>357693420.4640013</v>
      </c>
      <c r="T6" s="3">
        <f>+O6*'Technical Paramenter'!$D$8+'2 months Losses'!G6</f>
        <v>127079513.09923129</v>
      </c>
      <c r="U6" s="14">
        <f>Database!T17+Database!U17-Database!V17-Database!W17-Database!X17-Database!Y17-Database!Z17-Database!AA17-'2 months Losses'!H6-((P6+S6+T6)-H6)</f>
        <v>1252169.7031364441</v>
      </c>
      <c r="V6" s="3">
        <f>(P6+(U6*'Technical Paramenter'!$D$5))</f>
        <v>245949466.10526744</v>
      </c>
      <c r="W6" s="23">
        <f>(Database!T17+Database!U17-Database!AA17-Database!Z17-V6)*'Technical Paramenter'!$D$7</f>
        <v>29850770.108947325</v>
      </c>
      <c r="X6" s="23">
        <f>+U6*'Technical Paramenter'!$D$6+'2 months Losses'!R6</f>
        <v>328431990.28668368</v>
      </c>
      <c r="Y6" s="3">
        <f t="shared" ref="Y6:Y69" si="4">+W6+X6</f>
        <v>358282760.39563102</v>
      </c>
      <c r="Z6" s="3">
        <f>+U6*'Technical Paramenter'!$D$8+'2 months Losses'!T6</f>
        <v>127344597.42538527</v>
      </c>
      <c r="AA6" s="14">
        <f>Database!T17+Database!U17-Database!AA17-V6-Database!Z17-Y6-Database!Y17-Database!W17-Z6-Database!V17-Database!X17</f>
        <v>3938.0737164020538</v>
      </c>
      <c r="AB6" s="3">
        <f>(V6+(AA6*'Technical Paramenter'!$D$5))</f>
        <v>245950704.62945125</v>
      </c>
      <c r="AC6" s="23">
        <f>(Database!T17+Database!U17-Database!AA17-Database!Z17-AB6)*'Technical Paramenter'!$D$7</f>
        <v>29850757.723705489</v>
      </c>
      <c r="AD6" s="23">
        <f>+AA6*'Technical Paramenter'!$D$6+'2 months Losses'!X6</f>
        <v>328433856.14601052</v>
      </c>
      <c r="AE6" s="3">
        <f t="shared" ref="AE6:AE69" si="5">+AC6+AD6</f>
        <v>358284613.86971599</v>
      </c>
      <c r="AF6" s="3">
        <f>+AA6*'Technical Paramenter'!$D$8+'2 months Losses'!Z6</f>
        <v>127345431.11559103</v>
      </c>
      <c r="AG6" s="14">
        <f>Database!T17+Database!U17-Database!AA17-'2 months Losses'!AB6-Database!Z17-Database!W17-Database!Y17-'2 months Losses'!AE6-'2 months Losses'!AF6-Database!V17-Database!X17</f>
        <v>12.385241746902466</v>
      </c>
      <c r="AH6" s="27">
        <f>(AB6+(AG6*'Technical Paramenter'!$E$5))</f>
        <v>245950708.14685991</v>
      </c>
      <c r="AI6" s="27">
        <f>+AG6*'Technical Paramenter'!$D$6+'2 months Losses'!AC6</f>
        <v>29850763.591833029</v>
      </c>
      <c r="AJ6" s="27">
        <f>+AG6*'Technical Paramenter'!$E$6+'2 months Losses'!AD6</f>
        <v>328433861.45927924</v>
      </c>
      <c r="AK6" s="27">
        <f t="shared" ref="AK6:AK69" si="6">+AI6+AJ6</f>
        <v>358284625.05111229</v>
      </c>
      <c r="AL6" s="29">
        <f>Database!T17-Database!AA17-'2 months Losses'!AH6-Database!Z17-Database!W17-Database!Y17-'2 months Losses'!AK6-((Database!V17+Database!X17))</f>
        <v>127345428.8020277</v>
      </c>
      <c r="AM6" s="29">
        <f>Database!T17-Database!AA17-'2 months Losses'!AH6-Database!Z17-Database!W17-Database!Y17-'2 months Losses'!AK6-'2 months Losses'!AL6-Database!V17-Database!X17</f>
        <v>0</v>
      </c>
    </row>
    <row r="7" spans="2:39" x14ac:dyDescent="0.25">
      <c r="B7" s="17">
        <v>40057</v>
      </c>
      <c r="C7" s="36">
        <f>(Database!T18-Database!AA18)*'Technical Paramenter'!$C$5</f>
        <v>118749902.64</v>
      </c>
      <c r="D7" s="37">
        <f>(Database!T18+Database!U18-Database!Z18-Database!AA18-'2 months Losses'!C7)*'Technical Paramenter'!$C$7</f>
        <v>30493317.813600004</v>
      </c>
      <c r="E7" s="37">
        <f>((Database!T18+Database!U18-Database!Z18-Database!AA18-'2 months Losses'!C7)-(Database!T18+Database!U18-Database!Z18-Database!AA18-'2 months Losses'!C7)*'Technical Paramenter'!$C$7)*'Technical Paramenter'!$C$6</f>
        <v>136451498.55229726</v>
      </c>
      <c r="F7" s="38">
        <f t="shared" si="0"/>
        <v>166944816.36589727</v>
      </c>
      <c r="G7" s="39">
        <f>(Database!T18-Database!W18-Database!Y18-Database!Z18-Database!AA18+Database!U18-C7-F7)*'Technical Paramenter'!$C$8</f>
        <v>41390471.084280878</v>
      </c>
      <c r="H7" s="40">
        <f t="shared" si="1"/>
        <v>327085190.09017813</v>
      </c>
      <c r="I7" s="51">
        <f>+H7/(Database!T18+Database!U18)*100</f>
        <v>8.2630671420150286</v>
      </c>
      <c r="J7" s="36">
        <f>+AH7-C7</f>
        <v>93683444.748390391</v>
      </c>
      <c r="K7" s="36">
        <f>+AK7-F7</f>
        <v>140198992.29273209</v>
      </c>
      <c r="L7" s="36">
        <f>+AL7-G7</f>
        <v>63061316.868699163</v>
      </c>
      <c r="M7" s="40">
        <f t="shared" si="2"/>
        <v>296943753.90982163</v>
      </c>
      <c r="N7" s="52">
        <f>+M7/(Database!T18+Database!U18)*100</f>
        <v>7.5016119662353482</v>
      </c>
      <c r="O7" s="21">
        <f>Database!T18+Database!U18-Database!V18-Database!W18-Database!X18-Database!Y18-Database!Z18-Database!AA18-'2 months Losses'!H7</f>
        <v>296943753.90982187</v>
      </c>
      <c r="P7" s="3">
        <f>($C7+(O7*'Technical Paramenter'!$D$5))</f>
        <v>212138713.24463898</v>
      </c>
      <c r="Q7" s="23">
        <f>(Database!T18+Database!U18-Database!AA18-Database!Z18-P7)*'Technical Paramenter'!$D$7</f>
        <v>29559429.70755361</v>
      </c>
      <c r="R7" s="23">
        <f>+O7*'Technical Paramenter'!$D$6+'2 months Losses'!E7</f>
        <v>277143449.15477085</v>
      </c>
      <c r="S7" s="3">
        <f t="shared" si="3"/>
        <v>306702878.86232448</v>
      </c>
      <c r="T7" s="3">
        <f>+O7*'Technical Paramenter'!$D$8+'2 months Losses'!G7</f>
        <v>104253463.78699017</v>
      </c>
      <c r="U7" s="14">
        <f>Database!T18+Database!U18-Database!V18-Database!W18-Database!X18-Database!Y18-Database!Z18-Database!AA18-'2 months Losses'!H7-((P7+S7+T7)-H7)</f>
        <v>933888.10604643822</v>
      </c>
      <c r="V7" s="3">
        <f>(P7+(U7*'Technical Paramenter'!$D$5))</f>
        <v>212432421.05399057</v>
      </c>
      <c r="W7" s="23">
        <f>(Database!T18+Database!U18-Database!AA18-Database!Z18-V7)*'Technical Paramenter'!$D$7</f>
        <v>29556492.629460096</v>
      </c>
      <c r="X7" s="23">
        <f>+U7*'Technical Paramenter'!$D$6+'2 months Losses'!R7</f>
        <v>277585925.33941567</v>
      </c>
      <c r="Y7" s="3">
        <f t="shared" si="4"/>
        <v>307142417.96887577</v>
      </c>
      <c r="Z7" s="3">
        <f>+U7*'Technical Paramenter'!$D$8+'2 months Losses'!T7</f>
        <v>104451167.89904019</v>
      </c>
      <c r="AA7" s="14">
        <f>Database!T18+Database!U18-Database!AA18-V7-Database!Z18-Y7-Database!Y18-Database!W18-Z7-Database!V18-Database!X18</f>
        <v>2937.0780935287476</v>
      </c>
      <c r="AB7" s="3">
        <f>(V7+(AA7*'Technical Paramenter'!$D$5))</f>
        <v>212433344.76505098</v>
      </c>
      <c r="AC7" s="23">
        <f>(Database!T18+Database!U18-Database!AA18-Database!Z18-AB7)*'Technical Paramenter'!$D$7</f>
        <v>29556483.392349493</v>
      </c>
      <c r="AD7" s="23">
        <f>+AA7*'Technical Paramenter'!$D$6+'2 months Losses'!X7</f>
        <v>277587316.92701638</v>
      </c>
      <c r="AE7" s="3">
        <f t="shared" si="5"/>
        <v>307143800.31936586</v>
      </c>
      <c r="AF7" s="3">
        <f>+AA7*'Technical Paramenter'!$D$8+'2 months Losses'!Z7</f>
        <v>104451789.67847259</v>
      </c>
      <c r="AG7" s="14">
        <f>Database!T18+Database!U18-Database!AA18-'2 months Losses'!AB7-Database!Z18-Database!W18-Database!Y18-'2 months Losses'!AE7-'2 months Losses'!AF7-Database!V18-Database!X18</f>
        <v>9.2371106147766113</v>
      </c>
      <c r="AH7" s="27">
        <f>(AB7+(AG7*'Technical Paramenter'!$E$5))</f>
        <v>212433347.38839039</v>
      </c>
      <c r="AI7" s="27">
        <f>+AG7*'Technical Paramenter'!$D$6+'2 months Losses'!AC7</f>
        <v>29556487.768892501</v>
      </c>
      <c r="AJ7" s="27">
        <f>+AG7*'Technical Paramenter'!$E$6+'2 months Losses'!AD7</f>
        <v>277587320.88973683</v>
      </c>
      <c r="AK7" s="27">
        <f t="shared" si="6"/>
        <v>307143808.65862936</v>
      </c>
      <c r="AL7" s="29">
        <f>Database!T18-Database!AA18-'2 months Losses'!AH7-Database!Z18-Database!W18-Database!Y18-'2 months Losses'!AK7-((Database!V18+Database!X18))</f>
        <v>104451787.95298004</v>
      </c>
      <c r="AM7" s="29">
        <f>Database!T18-Database!AA18-'2 months Losses'!AH7-Database!Z18-Database!W18-Database!Y18-'2 months Losses'!AK7-'2 months Losses'!AL7-Database!V18-Database!X18</f>
        <v>0</v>
      </c>
    </row>
    <row r="8" spans="2:39" x14ac:dyDescent="0.25">
      <c r="B8" s="17">
        <v>40087</v>
      </c>
      <c r="C8" s="36">
        <f>(Database!T19-Database!AA19)*'Technical Paramenter'!$C$5</f>
        <v>118123356.59999999</v>
      </c>
      <c r="D8" s="37">
        <f>(Database!T19+Database!U19-Database!Z19-Database!AA19-'2 months Losses'!C8)*'Technical Paramenter'!$C$7</f>
        <v>30279650.804000001</v>
      </c>
      <c r="E8" s="37">
        <f>((Database!T19+Database!U19-Database!Z19-Database!AA19-'2 months Losses'!C8)-(Database!T19+Database!U19-Database!Z19-Database!AA19-'2 months Losses'!C8)*'Technical Paramenter'!$C$7)*'Technical Paramenter'!$C$6</f>
        <v>135495381.41773921</v>
      </c>
      <c r="F8" s="38">
        <f t="shared" si="0"/>
        <v>165775032.2217392</v>
      </c>
      <c r="G8" s="39">
        <f>(Database!T19-Database!W19-Database!Y19-Database!Z19-Database!AA19+Database!U19-C8-F8)*'Technical Paramenter'!$C$8</f>
        <v>40905954.857600868</v>
      </c>
      <c r="H8" s="40">
        <f t="shared" si="1"/>
        <v>324804343.67934006</v>
      </c>
      <c r="I8" s="51">
        <f>+H8/(Database!T19+Database!U19)*100</f>
        <v>8.2490012743993049</v>
      </c>
      <c r="J8" s="36">
        <f>+AH8-C8</f>
        <v>91977745.959688216</v>
      </c>
      <c r="K8" s="36">
        <f>+AK8-F8</f>
        <v>137646382.78981259</v>
      </c>
      <c r="L8" s="36">
        <f>+AL8-G8</f>
        <v>61913156.571159184</v>
      </c>
      <c r="M8" s="40">
        <f t="shared" si="2"/>
        <v>291537285.32066</v>
      </c>
      <c r="N8" s="52">
        <f>+M8/(Database!T19+Database!U19)*100</f>
        <v>7.4041233898006116</v>
      </c>
      <c r="O8" s="21">
        <f>Database!T19+Database!U19-Database!V19-Database!W19-Database!X19-Database!Y19-Database!Z19-Database!AA19-'2 months Losses'!H8</f>
        <v>291537285.32065994</v>
      </c>
      <c r="P8" s="3">
        <f>($C8+(O8*'Technical Paramenter'!$D$5))</f>
        <v>209811832.83334756</v>
      </c>
      <c r="Q8" s="23">
        <f>(Database!T19+Database!U19-Database!AA19-Database!Z19-P8)*'Technical Paramenter'!$D$7</f>
        <v>29362766.041666526</v>
      </c>
      <c r="R8" s="23">
        <f>+O8*'Technical Paramenter'!$D$6+'2 months Losses'!E8</f>
        <v>273625747.20266789</v>
      </c>
      <c r="S8" s="3">
        <f t="shared" si="3"/>
        <v>302988513.2443344</v>
      </c>
      <c r="T8" s="3">
        <f>+O8*'Technical Paramenter'!$D$8+'2 months Losses'!G8</f>
        <v>102624398.15998457</v>
      </c>
      <c r="U8" s="14">
        <f>Database!T19+Database!U19-Database!V19-Database!W19-Database!X19-Database!Y19-Database!Z19-Database!AA19-'2 months Losses'!H8-((P8+S8+T8)-H8)</f>
        <v>916884.76233351231</v>
      </c>
      <c r="V8" s="3">
        <f>(P8+(U8*'Technical Paramenter'!$D$5))</f>
        <v>210100193.09110144</v>
      </c>
      <c r="W8" s="23">
        <f>(Database!T19+Database!U19-Database!AA19-Database!Z19-V8)*'Technical Paramenter'!$D$7</f>
        <v>29359882.439088985</v>
      </c>
      <c r="X8" s="23">
        <f>+U8*'Technical Paramenter'!$D$6+'2 months Losses'!R8</f>
        <v>274060167.20306152</v>
      </c>
      <c r="Y8" s="3">
        <f t="shared" si="4"/>
        <v>303420049.64215052</v>
      </c>
      <c r="Z8" s="3">
        <f>+U8*'Technical Paramenter'!$D$8+'2 months Losses'!T8</f>
        <v>102818502.66417058</v>
      </c>
      <c r="AA8" s="14">
        <f>Database!T19+Database!U19-Database!AA19-V8-Database!Z19-Y8-Database!Y19-Database!W19-Z8-Database!V19-Database!X19</f>
        <v>2883.6025774478912</v>
      </c>
      <c r="AB8" s="3">
        <f>(V8+(AA8*'Technical Paramenter'!$D$5))</f>
        <v>210101099.98411205</v>
      </c>
      <c r="AC8" s="23">
        <f>(Database!T19+Database!U19-Database!AA19-Database!Z19-AB8)*'Technical Paramenter'!$D$7</f>
        <v>29359873.370158877</v>
      </c>
      <c r="AD8" s="23">
        <f>+AA8*'Technical Paramenter'!$D$6+'2 months Losses'!X8</f>
        <v>274061533.45396274</v>
      </c>
      <c r="AE8" s="3">
        <f t="shared" si="5"/>
        <v>303421406.82412159</v>
      </c>
      <c r="AF8" s="3">
        <f>+AA8*'Technical Paramenter'!$D$8+'2 months Losses'!Z8</f>
        <v>102819113.12283622</v>
      </c>
      <c r="AG8" s="14">
        <f>Database!T19+Database!U19-Database!AA19-'2 months Losses'!AB8-Database!Z19-Database!W19-Database!Y19-'2 months Losses'!AE8-'2 months Losses'!AF8-Database!V19-Database!X19</f>
        <v>9.0689301490783691</v>
      </c>
      <c r="AH8" s="27">
        <f>(AB8+(AG8*'Technical Paramenter'!$E$5))</f>
        <v>210101102.55968821</v>
      </c>
      <c r="AI8" s="27">
        <f>+AG8*'Technical Paramenter'!$D$6+'2 months Losses'!AC8</f>
        <v>29359877.667017981</v>
      </c>
      <c r="AJ8" s="27">
        <f>+AG8*'Technical Paramenter'!$E$6+'2 months Losses'!AD8</f>
        <v>274061537.3445338</v>
      </c>
      <c r="AK8" s="27">
        <f t="shared" si="6"/>
        <v>303421415.0115518</v>
      </c>
      <c r="AL8" s="29">
        <f>Database!T19-Database!AA19-'2 months Losses'!AH8-Database!Z19-Database!W19-Database!Y19-'2 months Losses'!AK8-((Database!V19+Database!X19))</f>
        <v>102819111.42876005</v>
      </c>
      <c r="AM8" s="29">
        <f>Database!T19-Database!AA19-'2 months Losses'!AH8-Database!Z19-Database!W19-Database!Y19-'2 months Losses'!AK8-'2 months Losses'!AL8-Database!V19-Database!X19</f>
        <v>0</v>
      </c>
    </row>
    <row r="9" spans="2:39" x14ac:dyDescent="0.25">
      <c r="B9" s="17">
        <v>40118</v>
      </c>
      <c r="C9" s="36">
        <f>(Database!T20-Database!AA20)*'Technical Paramenter'!$C$5</f>
        <v>114517855.8</v>
      </c>
      <c r="D9" s="37">
        <f>(Database!T20+Database!U20-Database!Z20-Database!AA20-'2 months Losses'!C9)*'Technical Paramenter'!$C$7</f>
        <v>29224161.041999999</v>
      </c>
      <c r="E9" s="37">
        <f>((Database!T20+Database!U20-Database!Z20-Database!AA20-'2 months Losses'!C9)-(Database!T20+Database!U20-Database!Z20-Database!AA20-'2 months Losses'!C9)*'Technical Paramenter'!$C$7)*'Technical Paramenter'!$C$6</f>
        <v>130772275.83074158</v>
      </c>
      <c r="F9" s="38">
        <f t="shared" si="0"/>
        <v>159996436.87274158</v>
      </c>
      <c r="G9" s="39">
        <f>(Database!T20-Database!W20-Database!Y20-Database!Z20-Database!AA20+Database!U20-C9-F9)*'Technical Paramenter'!$C$8</f>
        <v>38853658.393610619</v>
      </c>
      <c r="H9" s="40">
        <f t="shared" si="1"/>
        <v>313367951.06635219</v>
      </c>
      <c r="I9" s="51">
        <f>+H9/(Database!T20+Database!U20)*100</f>
        <v>8.2091183999898298</v>
      </c>
      <c r="J9" s="36">
        <f>+AH9-C9</f>
        <v>66818099.267002121</v>
      </c>
      <c r="K9" s="36">
        <f>+AK9-F9</f>
        <v>99994510.335406929</v>
      </c>
      <c r="L9" s="36">
        <f>+AL9-G9</f>
        <v>44977395.331238605</v>
      </c>
      <c r="M9" s="40">
        <f t="shared" si="2"/>
        <v>211790004.93364766</v>
      </c>
      <c r="N9" s="52">
        <f>+M9/(Database!T20+Database!U20)*100</f>
        <v>5.5481398800307202</v>
      </c>
      <c r="O9" s="21">
        <f>Database!T20+Database!U20-Database!V20-Database!W20-Database!X20-Database!Y20-Database!Z20-Database!AA20-'2 months Losses'!H9</f>
        <v>211790004.93364781</v>
      </c>
      <c r="P9" s="3">
        <f>($C9+(O9*'Technical Paramenter'!$D$5))</f>
        <v>181125812.35163224</v>
      </c>
      <c r="Q9" s="23">
        <f>(Database!T20+Database!U20-Database!AA20-Database!Z20-P9)*'Technical Paramenter'!$D$7</f>
        <v>28558081.47648368</v>
      </c>
      <c r="R9" s="23">
        <f>+O9*'Technical Paramenter'!$D$6+'2 months Losses'!E9</f>
        <v>231118380.16830391</v>
      </c>
      <c r="S9" s="3">
        <f t="shared" si="3"/>
        <v>259676461.64478758</v>
      </c>
      <c r="T9" s="3">
        <f>+O9*'Technical Paramenter'!$D$8+'2 months Losses'!G9</f>
        <v>83689602.43806386</v>
      </c>
      <c r="U9" s="14">
        <f>Database!T20+Database!U20-Database!V20-Database!W20-Database!X20-Database!Y20-Database!Z20-Database!AA20-'2 months Losses'!H9-((P9+S9+T9)-H9)</f>
        <v>666079.56551635265</v>
      </c>
      <c r="V9" s="3">
        <f>(P9+(U9*'Technical Paramenter'!$D$5))</f>
        <v>181335294.37498713</v>
      </c>
      <c r="W9" s="23">
        <f>(Database!T20+Database!U20-Database!AA20-Database!Z20-V9)*'Technical Paramenter'!$D$7</f>
        <v>28555986.65625013</v>
      </c>
      <c r="X9" s="23">
        <f>+U9*'Technical Paramenter'!$D$6+'2 months Losses'!R9</f>
        <v>231433968.66644555</v>
      </c>
      <c r="Y9" s="3">
        <f t="shared" si="4"/>
        <v>259989955.32269567</v>
      </c>
      <c r="Z9" s="3">
        <f>+U9*'Technical Paramenter'!$D$8+'2 months Losses'!T9</f>
        <v>83830611.482083678</v>
      </c>
      <c r="AA9" s="14">
        <f>Database!T20+Database!U20-Database!AA20-V9-Database!Z20-Y9-Database!Y20-Database!W20-Z9-Database!V20-Database!X20</f>
        <v>2094.8202333450317</v>
      </c>
      <c r="AB9" s="3">
        <f>(V9+(AA9*'Technical Paramenter'!$D$5))</f>
        <v>181335953.19595051</v>
      </c>
      <c r="AC9" s="23">
        <f>(Database!T20+Database!U20-Database!AA20-Database!Z20-AB9)*'Technical Paramenter'!$D$7</f>
        <v>28555980.068040494</v>
      </c>
      <c r="AD9" s="23">
        <f>+AA9*'Technical Paramenter'!$D$6+'2 months Losses'!X9</f>
        <v>231434961.19227213</v>
      </c>
      <c r="AE9" s="3">
        <f t="shared" si="5"/>
        <v>259990941.26031262</v>
      </c>
      <c r="AF9" s="3">
        <f>+AA9*'Technical Paramenter'!$D$8+'2 months Losses'!Z9</f>
        <v>83831054.955527082</v>
      </c>
      <c r="AG9" s="14">
        <f>Database!T20+Database!U20-Database!AA20-'2 months Losses'!AB9-Database!Z20-Database!W20-Database!Y20-'2 months Losses'!AE9-'2 months Losses'!AF9-Database!V20-Database!X20</f>
        <v>6.588209867477417</v>
      </c>
      <c r="AH9" s="27">
        <f>(AB9+(AG9*'Technical Paramenter'!$E$5))</f>
        <v>181335955.06700212</v>
      </c>
      <c r="AI9" s="27">
        <f>+AG9*'Technical Paramenter'!$D$6+'2 months Losses'!AC9</f>
        <v>28555983.189534329</v>
      </c>
      <c r="AJ9" s="27">
        <f>+AG9*'Technical Paramenter'!$E$6+'2 months Losses'!AD9</f>
        <v>231434964.01861417</v>
      </c>
      <c r="AK9" s="27">
        <f t="shared" si="6"/>
        <v>259990947.20814851</v>
      </c>
      <c r="AL9" s="29">
        <f>Database!T20-Database!AA20-'2 months Losses'!AH9-Database!Z20-Database!W20-Database!Y20-'2 months Losses'!AK9-((Database!V20+Database!X20))</f>
        <v>83831053.724849224</v>
      </c>
      <c r="AM9" s="29">
        <f>Database!T20-Database!AA20-'2 months Losses'!AH9-Database!Z20-Database!W20-Database!Y20-'2 months Losses'!AK9-'2 months Losses'!AL9-Database!V20-Database!X20</f>
        <v>0</v>
      </c>
    </row>
    <row r="10" spans="2:39" x14ac:dyDescent="0.25">
      <c r="B10" s="17">
        <v>40148</v>
      </c>
      <c r="C10" s="36">
        <f>(Database!T21-Database!AA21)*'Technical Paramenter'!$C$5</f>
        <v>110421118.28999999</v>
      </c>
      <c r="D10" s="37">
        <f>(Database!T21+Database!U21-Database!Z21-Database!AA21-'2 months Losses'!C10)*'Technical Paramenter'!$C$7</f>
        <v>27979216.717100002</v>
      </c>
      <c r="E10" s="37">
        <f>((Database!T21+Database!U21-Database!Z21-Database!AA21-'2 months Losses'!C10)-(Database!T21+Database!U21-Database!Z21-Database!AA21-'2 months Losses'!C10)*'Technical Paramenter'!$C$7)*'Technical Paramenter'!$C$6</f>
        <v>125201398.96567906</v>
      </c>
      <c r="F10" s="38">
        <f t="shared" si="0"/>
        <v>153180615.68277907</v>
      </c>
      <c r="G10" s="39">
        <f>(Database!T21-Database!W21-Database!Y21-Database!Z21-Database!AA21+Database!U21-C10-F10)*'Technical Paramenter'!$C$8</f>
        <v>36569610.895949863</v>
      </c>
      <c r="H10" s="40">
        <f t="shared" si="1"/>
        <v>300171344.86872894</v>
      </c>
      <c r="I10" s="51">
        <f>+H10/(Database!T21+Database!U21)*100</f>
        <v>8.1551804721501497</v>
      </c>
      <c r="J10" s="36">
        <f>+AH10-C10</f>
        <v>43045393.164045572</v>
      </c>
      <c r="K10" s="36">
        <f>+AK10-F10</f>
        <v>64418219.896288961</v>
      </c>
      <c r="L10" s="36">
        <f>+AL10-G10</f>
        <v>28975228.070936419</v>
      </c>
      <c r="M10" s="40">
        <f t="shared" si="2"/>
        <v>136438841.13127095</v>
      </c>
      <c r="N10" s="52">
        <f>+M10/(Database!T21+Database!U21)*100</f>
        <v>3.706827423260993</v>
      </c>
      <c r="O10" s="21">
        <f>Database!T21+Database!U21-Database!V21-Database!W21-Database!X21-Database!Y21-Database!Z21-Database!AA21-'2 months Losses'!H10</f>
        <v>136438841.13127106</v>
      </c>
      <c r="P10" s="3">
        <f>($C10+(O10*'Technical Paramenter'!$D$5))</f>
        <v>153331133.82578474</v>
      </c>
      <c r="Q10" s="23">
        <f>(Database!T21+Database!U21-Database!AA21-Database!Z21-P10)*'Technical Paramenter'!$D$7</f>
        <v>27550116.561742153</v>
      </c>
      <c r="R10" s="23">
        <f>+O10*'Technical Paramenter'!$D$6+'2 months Losses'!E10</f>
        <v>189846121.8936753</v>
      </c>
      <c r="S10" s="3">
        <f t="shared" si="3"/>
        <v>217396238.45541745</v>
      </c>
      <c r="T10" s="3">
        <f>+O10*'Technical Paramenter'!$D$8+'2 months Losses'!G10</f>
        <v>65453713.56343995</v>
      </c>
      <c r="U10" s="14">
        <f>Database!T21+Database!U21-Database!V21-Database!W21-Database!X21-Database!Y21-Database!Z21-Database!AA21-'2 months Losses'!H10-((P10+S10+T10)-H10)</f>
        <v>429100.15535783768</v>
      </c>
      <c r="V10" s="3">
        <f>(P10+(U10*'Technical Paramenter'!$D$5))</f>
        <v>153466085.82464477</v>
      </c>
      <c r="W10" s="23">
        <f>(Database!T21+Database!U21-Database!AA21-Database!Z21-V10)*'Technical Paramenter'!$D$7</f>
        <v>27548767.041753557</v>
      </c>
      <c r="X10" s="23">
        <f>+U10*'Technical Paramenter'!$D$6+'2 months Losses'!R10</f>
        <v>190049429.54728383</v>
      </c>
      <c r="Y10" s="3">
        <f t="shared" si="4"/>
        <v>217598196.58903739</v>
      </c>
      <c r="Z10" s="3">
        <f>+U10*'Technical Paramenter'!$D$8+'2 months Losses'!T10</f>
        <v>65544554.066329204</v>
      </c>
      <c r="AA10" s="14">
        <f>Database!T21+Database!U21-Database!AA21-V10-Database!Z21-Y10-Database!Y21-Database!W21-Z10-Database!V21-Database!X21</f>
        <v>1349.5199887752533</v>
      </c>
      <c r="AB10" s="3">
        <f>(V10+(AA10*'Technical Paramenter'!$D$5))</f>
        <v>153466510.24868125</v>
      </c>
      <c r="AC10" s="23">
        <f>(Database!T21+Database!U21-Database!AA21-Database!Z21-AB10)*'Technical Paramenter'!$D$7</f>
        <v>27548762.797513191</v>
      </c>
      <c r="AD10" s="23">
        <f>+AA10*'Technical Paramenter'!$D$6+'2 months Losses'!X10</f>
        <v>190050068.94985452</v>
      </c>
      <c r="AE10" s="3">
        <f t="shared" si="5"/>
        <v>217598831.74736771</v>
      </c>
      <c r="AF10" s="3">
        <f>+AA10*'Technical Paramenter'!$D$8+'2 months Losses'!Z10</f>
        <v>65544839.759710826</v>
      </c>
      <c r="AG10" s="14">
        <f>Database!T21+Database!U21-Database!AA21-'2 months Losses'!AB10-Database!Z21-Database!W21-Database!Y21-'2 months Losses'!AE10-'2 months Losses'!AF10-Database!V21-Database!X21</f>
        <v>4.2442405223846436</v>
      </c>
      <c r="AH10" s="27">
        <f>(AB10+(AG10*'Technical Paramenter'!$E$5))</f>
        <v>153466511.45404556</v>
      </c>
      <c r="AI10" s="27">
        <f>+AG10*'Technical Paramenter'!$D$6+'2 months Losses'!AC10</f>
        <v>27548764.808434349</v>
      </c>
      <c r="AJ10" s="27">
        <f>+AG10*'Technical Paramenter'!$E$6+'2 months Losses'!AD10</f>
        <v>190050070.7706337</v>
      </c>
      <c r="AK10" s="27">
        <f t="shared" si="6"/>
        <v>217598835.57906803</v>
      </c>
      <c r="AL10" s="29">
        <f>Database!T21-Database!AA21-'2 months Losses'!AH10-Database!Z21-Database!W21-Database!Y21-'2 months Losses'!AK10-((Database!V21+Database!X21))</f>
        <v>65544838.966886282</v>
      </c>
      <c r="AM10" s="29">
        <f>Database!T21-Database!AA21-'2 months Losses'!AH10-Database!Z21-Database!W21-Database!Y21-'2 months Losses'!AK10-'2 months Losses'!AL10-Database!V21-Database!X21</f>
        <v>0</v>
      </c>
    </row>
    <row r="11" spans="2:39" x14ac:dyDescent="0.25">
      <c r="B11" s="17">
        <v>40179</v>
      </c>
      <c r="C11" s="36">
        <f>(Database!T22-Database!AA22)*'Technical Paramenter'!$C$5</f>
        <v>107803495.56</v>
      </c>
      <c r="D11" s="37">
        <f>(Database!T22+Database!U22-Database!Z22-Database!AA22-'2 months Losses'!C11)*'Technical Paramenter'!$C$7</f>
        <v>27559299.9144</v>
      </c>
      <c r="E11" s="37">
        <f>((Database!T22+Database!U22-Database!Z22-Database!AA22-'2 months Losses'!C11)-(Database!T22+Database!U22-Database!Z22-Database!AA22-'2 months Losses'!C11)*'Technical Paramenter'!$C$7)*'Technical Paramenter'!$C$6</f>
        <v>123322355.25695711</v>
      </c>
      <c r="F11" s="38">
        <f t="shared" si="0"/>
        <v>150881655.17135713</v>
      </c>
      <c r="G11" s="39">
        <f>(Database!T22-Database!W22-Database!Y22-Database!Z22-Database!AA22+Database!U22-C11-F11)*'Technical Paramenter'!$C$8</f>
        <v>36597430.886226587</v>
      </c>
      <c r="H11" s="40">
        <f t="shared" si="1"/>
        <v>295282581.61758369</v>
      </c>
      <c r="I11" s="51">
        <f>+H11/(Database!T22+Database!U22)*100</f>
        <v>8.2171466226406942</v>
      </c>
      <c r="J11" s="36">
        <f>+AH11-C11</f>
        <v>59841084.511831015</v>
      </c>
      <c r="K11" s="36">
        <f>+AK11-F11</f>
        <v>89553279.864925712</v>
      </c>
      <c r="L11" s="36">
        <f>+AL11-G11</f>
        <v>40280944.005659409</v>
      </c>
      <c r="M11" s="40">
        <f t="shared" si="2"/>
        <v>189675308.38241613</v>
      </c>
      <c r="N11" s="52">
        <f>+M11/(Database!T22+Database!U22)*100</f>
        <v>5.2782992181076596</v>
      </c>
      <c r="O11" s="21">
        <f>Database!T22+Database!U22-Database!V22-Database!W22-Database!X22-Database!Y22-Database!Z22-Database!AA22-'2 months Losses'!H11</f>
        <v>189675308.38241631</v>
      </c>
      <c r="P11" s="3">
        <f>($C11+(O11*'Technical Paramenter'!$D$5))</f>
        <v>167456380.04626992</v>
      </c>
      <c r="Q11" s="23">
        <f>(Database!T22+Database!U22-Database!AA22-Database!Z22-P11)*'Technical Paramenter'!$D$7</f>
        <v>26962771.069537301</v>
      </c>
      <c r="R11" s="23">
        <f>+O11*'Technical Paramenter'!$D$6+'2 months Losses'!E11</f>
        <v>213190516.36854595</v>
      </c>
      <c r="S11" s="3">
        <f t="shared" si="3"/>
        <v>240153287.43808326</v>
      </c>
      <c r="T11" s="3">
        <f>+O11*'Technical Paramenter'!$D$8+'2 months Losses'!G11</f>
        <v>76751693.670784116</v>
      </c>
      <c r="U11" s="14">
        <f>Database!T22+Database!U22-Database!V22-Database!W22-Database!X22-Database!Y22-Database!Z22-Database!AA22-'2 months Losses'!H11-((P11+S11+T11)-H11)</f>
        <v>596528.84486269951</v>
      </c>
      <c r="V11" s="3">
        <f>(P11+(U11*'Technical Paramenter'!$D$5))</f>
        <v>167643988.36797923</v>
      </c>
      <c r="W11" s="23">
        <f>(Database!T22+Database!U22-Database!AA22-Database!Z22-V11)*'Technical Paramenter'!$D$7</f>
        <v>26960894.986320209</v>
      </c>
      <c r="X11" s="23">
        <f>+U11*'Technical Paramenter'!$D$6+'2 months Losses'!R11</f>
        <v>213473151.73524189</v>
      </c>
      <c r="Y11" s="3">
        <f t="shared" si="4"/>
        <v>240434046.72156209</v>
      </c>
      <c r="Z11" s="3">
        <f>+U11*'Technical Paramenter'!$D$8+'2 months Losses'!T11</f>
        <v>76877978.827241555</v>
      </c>
      <c r="AA11" s="14">
        <f>Database!T22+Database!U22-Database!AA22-V11-Database!Z22-Y11-Database!Y22-Database!W22-Z11-Database!V22-Database!X22</f>
        <v>1876.083217382431</v>
      </c>
      <c r="AB11" s="3">
        <f>(V11+(AA11*'Technical Paramenter'!$D$5))</f>
        <v>167644578.3961511</v>
      </c>
      <c r="AC11" s="23">
        <f>(Database!T22+Database!U22-Database!AA22-Database!Z22-AB11)*'Technical Paramenter'!$D$7</f>
        <v>26960889.086038489</v>
      </c>
      <c r="AD11" s="23">
        <f>+AA11*'Technical Paramenter'!$D$6+'2 months Losses'!X11</f>
        <v>213474040.62347028</v>
      </c>
      <c r="AE11" s="3">
        <f t="shared" si="5"/>
        <v>240434929.70950878</v>
      </c>
      <c r="AF11" s="3">
        <f>+AA11*'Technical Paramenter'!$D$8+'2 months Losses'!Z11</f>
        <v>76878375.994058669</v>
      </c>
      <c r="AG11" s="14">
        <f>Database!T22+Database!U22-Database!AA22-'2 months Losses'!AB11-Database!Z22-Database!W22-Database!Y22-'2 months Losses'!AE11-'2 months Losses'!AF11-Database!V22-Database!X22</f>
        <v>5.9002814292907715</v>
      </c>
      <c r="AH11" s="27">
        <f>(AB11+(AG11*'Technical Paramenter'!$E$5))</f>
        <v>167644580.07183102</v>
      </c>
      <c r="AI11" s="27">
        <f>+AG11*'Technical Paramenter'!$D$6+'2 months Losses'!AC11</f>
        <v>26960891.88159183</v>
      </c>
      <c r="AJ11" s="27">
        <f>+AG11*'Technical Paramenter'!$E$6+'2 months Losses'!AD11</f>
        <v>213474043.15469101</v>
      </c>
      <c r="AK11" s="27">
        <f t="shared" si="6"/>
        <v>240434935.03628284</v>
      </c>
      <c r="AL11" s="29">
        <f>Database!T22-Database!AA22-'2 months Losses'!AH11-Database!Z22-Database!W22-Database!Y22-'2 months Losses'!AK11-((Database!V22+Database!X22))</f>
        <v>76878374.891885996</v>
      </c>
      <c r="AM11" s="29">
        <f>Database!T22-Database!AA22-'2 months Losses'!AH11-Database!Z22-Database!W22-Database!Y22-'2 months Losses'!AK11-'2 months Losses'!AL11-Database!V22-Database!X22</f>
        <v>0</v>
      </c>
    </row>
    <row r="12" spans="2:39" x14ac:dyDescent="0.25">
      <c r="B12" s="17">
        <v>40210</v>
      </c>
      <c r="C12" s="36">
        <f>(Database!T23-Database!AA23)*'Technical Paramenter'!$C$5</f>
        <v>101746142.97</v>
      </c>
      <c r="D12" s="37">
        <f>(Database!T23+Database!U23-Database!Z23-Database!AA23-'2 months Losses'!C12)*'Technical Paramenter'!$C$7</f>
        <v>25790740.380300004</v>
      </c>
      <c r="E12" s="37">
        <f>((Database!T23+Database!U23-Database!Z23-Database!AA23-'2 months Losses'!C12)-(Database!T23+Database!U23-Database!Z23-Database!AA23-'2 months Losses'!C12)*'Technical Paramenter'!$C$7)*'Technical Paramenter'!$C$6</f>
        <v>115408405.05376644</v>
      </c>
      <c r="F12" s="38">
        <f t="shared" si="0"/>
        <v>141199145.43406644</v>
      </c>
      <c r="G12" s="39">
        <f>(Database!T23-Database!W23-Database!Y23-Database!Z23-Database!AA23+Database!U23-C12-F12)*'Technical Paramenter'!$C$8</f>
        <v>33891402.59343785</v>
      </c>
      <c r="H12" s="40">
        <f t="shared" si="1"/>
        <v>276836690.99750429</v>
      </c>
      <c r="I12" s="51">
        <f>+H12/(Database!T23+Database!U23)*100</f>
        <v>8.1614464619877776</v>
      </c>
      <c r="J12" s="36">
        <f>+AH12-C12</f>
        <v>41156589.144751489</v>
      </c>
      <c r="K12" s="36">
        <f>+AK12-F12</f>
        <v>61591590.059451669</v>
      </c>
      <c r="L12" s="36">
        <f>+AL12-G12</f>
        <v>27703813.798292696</v>
      </c>
      <c r="M12" s="40">
        <f t="shared" si="2"/>
        <v>130451993.00249586</v>
      </c>
      <c r="N12" s="52">
        <f>+M12/(Database!T23+Database!U23)*100</f>
        <v>3.845866503147418</v>
      </c>
      <c r="O12" s="21">
        <f>Database!T23+Database!U23-Database!V23-Database!W23-Database!X23-Database!Y23-Database!Z23-Database!AA23-'2 months Losses'!H12</f>
        <v>130451993.00249571</v>
      </c>
      <c r="P12" s="3">
        <f>($C12+(O12*'Technical Paramenter'!$D$5))</f>
        <v>142773294.7692849</v>
      </c>
      <c r="Q12" s="23">
        <f>(Database!T23+Database!U23-Database!AA23-Database!Z23-P12)*'Technical Paramenter'!$D$7</f>
        <v>25380468.862307154</v>
      </c>
      <c r="R12" s="23">
        <f>+O12*'Technical Paramenter'!$D$6+'2 months Losses'!E12</f>
        <v>177216559.33834893</v>
      </c>
      <c r="S12" s="3">
        <f t="shared" si="3"/>
        <v>202597028.20065609</v>
      </c>
      <c r="T12" s="3">
        <f>+O12*'Technical Paramenter'!$D$8+'2 months Losses'!G12</f>
        <v>61508089.512066193</v>
      </c>
      <c r="U12" s="14">
        <f>Database!T23+Database!U23-Database!V23-Database!W23-Database!X23-Database!Y23-Database!Z23-Database!AA23-'2 months Losses'!H12-((P12+S12+T12)-H12)</f>
        <v>410271.51799279451</v>
      </c>
      <c r="V12" s="3">
        <f>(P12+(U12*'Technical Paramenter'!$D$5))</f>
        <v>142902325.16169363</v>
      </c>
      <c r="W12" s="23">
        <f>(Database!T23+Database!U23-Database!AA23-Database!Z23-V12)*'Technical Paramenter'!$D$7</f>
        <v>25379178.558383066</v>
      </c>
      <c r="X12" s="23">
        <f>+U12*'Technical Paramenter'!$D$6+'2 months Losses'!R12</f>
        <v>177410945.98357391</v>
      </c>
      <c r="Y12" s="3">
        <f t="shared" si="4"/>
        <v>202790124.54195699</v>
      </c>
      <c r="Z12" s="3">
        <f>+U12*'Technical Paramenter'!$D$8+'2 months Losses'!T12</f>
        <v>61594943.99242527</v>
      </c>
      <c r="AA12" s="14">
        <f>Database!T23+Database!U23-Database!AA23-V12-Database!Z23-Y12-Database!Y23-Database!W23-Z12-Database!V23-Database!X23</f>
        <v>1290.3039243221283</v>
      </c>
      <c r="AB12" s="3">
        <f>(V12+(AA12*'Technical Paramenter'!$D$5))</f>
        <v>142902730.96227783</v>
      </c>
      <c r="AC12" s="23">
        <f>(Database!T23+Database!U23-Database!AA23-Database!Z23-AB12)*'Technical Paramenter'!$D$7</f>
        <v>25379174.500377223</v>
      </c>
      <c r="AD12" s="23">
        <f>+AA12*'Technical Paramenter'!$D$6+'2 months Losses'!X12</f>
        <v>177411557.32957324</v>
      </c>
      <c r="AE12" s="3">
        <f t="shared" si="5"/>
        <v>202790731.82995045</v>
      </c>
      <c r="AF12" s="3">
        <f>+AA12*'Technical Paramenter'!$D$8+'2 months Losses'!Z12</f>
        <v>61595217.14976605</v>
      </c>
      <c r="AG12" s="14">
        <f>Database!T23+Database!U23-Database!AA23-'2 months Losses'!AB12-Database!Z23-Database!W23-Database!Y23-'2 months Losses'!AE12-'2 months Losses'!AF12-Database!V23-Database!X23</f>
        <v>4.0580058097839355</v>
      </c>
      <c r="AH12" s="27">
        <f>(AB12+(AG12*'Technical Paramenter'!$E$5))</f>
        <v>142902732.11475149</v>
      </c>
      <c r="AI12" s="27">
        <f>+AG12*'Technical Paramenter'!$D$6+'2 months Losses'!AC12</f>
        <v>25379176.423060376</v>
      </c>
      <c r="AJ12" s="27">
        <f>+AG12*'Technical Paramenter'!$E$6+'2 months Losses'!AD12</f>
        <v>177411559.07045773</v>
      </c>
      <c r="AK12" s="27">
        <f t="shared" si="6"/>
        <v>202790735.49351811</v>
      </c>
      <c r="AL12" s="29">
        <f>Database!T23-Database!AA23-'2 months Losses'!AH12-Database!Z23-Database!W23-Database!Y23-'2 months Losses'!AK12-((Database!V23+Database!X23))</f>
        <v>61595216.391730547</v>
      </c>
      <c r="AM12" s="29">
        <f>Database!T23-Database!AA23-'2 months Losses'!AH12-Database!Z23-Database!W23-Database!Y23-'2 months Losses'!AK12-'2 months Losses'!AL12-Database!V23-Database!X23</f>
        <v>0</v>
      </c>
    </row>
    <row r="13" spans="2:39" x14ac:dyDescent="0.25">
      <c r="B13" s="17">
        <v>40238</v>
      </c>
      <c r="C13" s="36">
        <f>(Database!T24-Database!AA24)*'Technical Paramenter'!$C$5</f>
        <v>106810780.22999999</v>
      </c>
      <c r="D13" s="37">
        <f>(Database!T24+Database!U24-Database!Z24-Database!AA24-'2 months Losses'!C13)*'Technical Paramenter'!$C$7</f>
        <v>27132295.127700001</v>
      </c>
      <c r="E13" s="37">
        <f>((Database!T24+Database!U24-Database!Z24-Database!AA24-'2 months Losses'!C13)-(Database!T24+Database!U24-Database!Z24-Database!AA24-'2 months Losses'!C13)*'Technical Paramenter'!$C$7)*'Technical Paramenter'!$C$6</f>
        <v>121411594.23743196</v>
      </c>
      <c r="F13" s="38">
        <f t="shared" si="0"/>
        <v>148543889.36513197</v>
      </c>
      <c r="G13" s="39">
        <f>(Database!T24-Database!W24-Database!Y24-Database!Z24-Database!AA24+Database!U24-C13-F13)*'Technical Paramenter'!$C$8</f>
        <v>35946142.549578331</v>
      </c>
      <c r="H13" s="40">
        <f t="shared" si="1"/>
        <v>291300812.1447103</v>
      </c>
      <c r="I13" s="51">
        <f>+H13/(Database!T24+Database!U24)*100</f>
        <v>8.1807114004734487</v>
      </c>
      <c r="J13" s="36">
        <f>+AH13-C13</f>
        <v>70318233.367771387</v>
      </c>
      <c r="K13" s="36">
        <f>+AK13-F13</f>
        <v>105232525.17501065</v>
      </c>
      <c r="L13" s="36">
        <f>+AL13-G13</f>
        <v>47333447.312507965</v>
      </c>
      <c r="M13" s="40">
        <f t="shared" si="2"/>
        <v>222884205.85529</v>
      </c>
      <c r="N13" s="52">
        <f>+M13/(Database!T24+Database!U24)*100</f>
        <v>6.2593418480414345</v>
      </c>
      <c r="O13" s="21">
        <f>Database!T24+Database!U24-Database!V24-Database!W24-Database!X24-Database!Y24-Database!Z24-Database!AA24-'2 months Losses'!H13</f>
        <v>222884205.8552897</v>
      </c>
      <c r="P13" s="3">
        <f>($C13+(O13*'Technical Paramenter'!$D$5))</f>
        <v>176907862.9714886</v>
      </c>
      <c r="Q13" s="23">
        <f>(Database!T24+Database!U24-Database!AA24-Database!Z24-P13)*'Technical Paramenter'!$D$7</f>
        <v>26431324.300285116</v>
      </c>
      <c r="R13" s="23">
        <f>+O13*'Technical Paramenter'!$D$6+'2 months Losses'!E13</f>
        <v>227014130.97166821</v>
      </c>
      <c r="S13" s="3">
        <f t="shared" si="3"/>
        <v>253445455.27195334</v>
      </c>
      <c r="T13" s="3">
        <f>+O13*'Technical Paramenter'!$D$8+'2 months Losses'!G13</f>
        <v>83130728.929143161</v>
      </c>
      <c r="U13" s="14">
        <f>Database!T24+Database!U24-Database!V24-Database!W24-Database!X24-Database!Y24-Database!Z24-Database!AA24-'2 months Losses'!H13-((P13+S13+T13)-H13)</f>
        <v>700970.82741487026</v>
      </c>
      <c r="V13" s="3">
        <f>(P13+(U13*'Technical Paramenter'!$D$5))</f>
        <v>177128318.29671058</v>
      </c>
      <c r="W13" s="23">
        <f>(Database!T24+Database!U24-Database!AA24-Database!Z24-V13)*'Technical Paramenter'!$D$7</f>
        <v>26429119.747032896</v>
      </c>
      <c r="X13" s="23">
        <f>+U13*'Technical Paramenter'!$D$6+'2 months Losses'!R13</f>
        <v>227346250.94969738</v>
      </c>
      <c r="Y13" s="3">
        <f t="shared" si="4"/>
        <v>253775370.69673026</v>
      </c>
      <c r="Z13" s="3">
        <f>+U13*'Technical Paramenter'!$D$8+'2 months Losses'!T13</f>
        <v>83279124.453306884</v>
      </c>
      <c r="AA13" s="14">
        <f>Database!T24+Database!U24-Database!AA24-V13-Database!Z24-Y13-Database!Y24-Database!W24-Z13-Database!V24-Database!X24</f>
        <v>2204.5532524585724</v>
      </c>
      <c r="AB13" s="3">
        <f>(V13+(AA13*'Technical Paramenter'!$D$5))</f>
        <v>177129011.62870848</v>
      </c>
      <c r="AC13" s="23">
        <f>(Database!T24+Database!U24-Database!AA24-Database!Z24-AB13)*'Technical Paramenter'!$D$7</f>
        <v>26429112.813712917</v>
      </c>
      <c r="AD13" s="23">
        <f>+AA13*'Technical Paramenter'!$D$6+'2 months Losses'!X13</f>
        <v>227347295.46702838</v>
      </c>
      <c r="AE13" s="3">
        <f t="shared" si="5"/>
        <v>253776408.2807413</v>
      </c>
      <c r="AF13" s="3">
        <f>+AA13*'Technical Paramenter'!$D$8+'2 months Losses'!Z13</f>
        <v>83279591.157230422</v>
      </c>
      <c r="AG13" s="14">
        <f>Database!T24+Database!U24-Database!AA24-'2 months Losses'!AB13-Database!Z24-Database!W24-Database!Y24-'2 months Losses'!AE13-'2 months Losses'!AF13-Database!V24-Database!X24</f>
        <v>6.9333200454711914</v>
      </c>
      <c r="AH13" s="27">
        <f>(AB13+(AG13*'Technical Paramenter'!$E$5))</f>
        <v>177129013.59777138</v>
      </c>
      <c r="AI13" s="27">
        <f>+AG13*'Technical Paramenter'!$D$6+'2 months Losses'!AC13</f>
        <v>26429116.098719954</v>
      </c>
      <c r="AJ13" s="27">
        <f>+AG13*'Technical Paramenter'!$E$6+'2 months Losses'!AD13</f>
        <v>227347298.44142267</v>
      </c>
      <c r="AK13" s="27">
        <f t="shared" si="6"/>
        <v>253776414.54014263</v>
      </c>
      <c r="AL13" s="29">
        <f>Database!T24-Database!AA24-'2 months Losses'!AH13-Database!Z24-Database!W24-Database!Y24-'2 months Losses'!AK13-((Database!V24+Database!X24))</f>
        <v>83279589.862086296</v>
      </c>
      <c r="AM13" s="29">
        <f>Database!T24-Database!AA24-'2 months Losses'!AH13-Database!Z24-Database!W24-Database!Y24-'2 months Losses'!AK13-'2 months Losses'!AL13-Database!V24-Database!X24</f>
        <v>0</v>
      </c>
    </row>
    <row r="14" spans="2:39" x14ac:dyDescent="0.25">
      <c r="B14" s="17">
        <v>40269</v>
      </c>
      <c r="C14" s="36">
        <f>(Database!T25-Database!AA25)*'Technical Paramenter'!$C$5</f>
        <v>111416026.86</v>
      </c>
      <c r="D14" s="37">
        <f>(Database!T25+Database!U25-Database!Z25-Database!AA25-'2 months Losses'!C14)*'Technical Paramenter'!$C$7</f>
        <v>28412634.8314</v>
      </c>
      <c r="E14" s="37">
        <f>((Database!T25+Database!U25-Database!Z25-Database!AA25-'2 months Losses'!C14)-(Database!T25+Database!U25-Database!Z25-Database!AA25-'2 months Losses'!C14)*'Technical Paramenter'!$C$7)*'Technical Paramenter'!$C$6</f>
        <v>127140858.34354872</v>
      </c>
      <c r="F14" s="38">
        <f t="shared" si="0"/>
        <v>155553493.17494872</v>
      </c>
      <c r="G14" s="39">
        <f>(Database!T25-Database!W25-Database!Y25-Database!Z25-Database!AA25+Database!U25-C14-F14)*'Technical Paramenter'!$C$8</f>
        <v>37906429.664094038</v>
      </c>
      <c r="H14" s="40">
        <f t="shared" si="1"/>
        <v>304875949.69904274</v>
      </c>
      <c r="I14" s="51">
        <f>+H14/(Database!T25+Database!U25)*100</f>
        <v>8.2090177102731747</v>
      </c>
      <c r="J14" s="36">
        <f>+AH14-C14</f>
        <v>79087918.748811945</v>
      </c>
      <c r="K14" s="36">
        <f>+AK14-F14</f>
        <v>118356520.09693441</v>
      </c>
      <c r="L14" s="36">
        <f>+AL14-G14</f>
        <v>53236602.455211096</v>
      </c>
      <c r="M14" s="40">
        <f t="shared" si="2"/>
        <v>250681041.30095744</v>
      </c>
      <c r="N14" s="52">
        <f>+M14/(Database!T25+Database!U25)*100</f>
        <v>6.7497784252928961</v>
      </c>
      <c r="O14" s="21">
        <f>Database!T25+Database!U25-Database!V25-Database!W25-Database!X25-Database!Y25-Database!Z25-Database!AA25-'2 months Losses'!H14</f>
        <v>250681041.30095726</v>
      </c>
      <c r="P14" s="3">
        <f>($C14+(O14*'Technical Paramenter'!$D$5))</f>
        <v>190255214.34915107</v>
      </c>
      <c r="Q14" s="23">
        <f>(Database!T25+Database!U25-Database!AA25-Database!Z25-P14)*'Technical Paramenter'!$D$7</f>
        <v>27624242.956508487</v>
      </c>
      <c r="R14" s="23">
        <f>+O14*'Technical Paramenter'!$D$6+'2 months Losses'!E14</f>
        <v>245913535.71194226</v>
      </c>
      <c r="S14" s="3">
        <f t="shared" si="3"/>
        <v>273537778.66845071</v>
      </c>
      <c r="T14" s="3">
        <f>+O14*'Technical Paramenter'!$D$8+'2 months Losses'!G14</f>
        <v>90975606.107506692</v>
      </c>
      <c r="U14" s="14">
        <f>Database!T25+Database!U25-Database!V25-Database!W25-Database!X25-Database!Y25-Database!Z25-Database!AA25-'2 months Losses'!H14-((P14+S14+T14)-H14)</f>
        <v>788391.87489151955</v>
      </c>
      <c r="V14" s="3">
        <f>(P14+(U14*'Technical Paramenter'!$D$5))</f>
        <v>190503163.59380445</v>
      </c>
      <c r="W14" s="23">
        <f>(Database!T25+Database!U25-Database!AA25-Database!Z25-V14)*'Technical Paramenter'!$D$7</f>
        <v>27621763.464061957</v>
      </c>
      <c r="X14" s="23">
        <f>+U14*'Technical Paramenter'!$D$6+'2 months Losses'!R14</f>
        <v>246287075.78226587</v>
      </c>
      <c r="Y14" s="3">
        <f t="shared" si="4"/>
        <v>273908839.24632782</v>
      </c>
      <c r="Z14" s="3">
        <f>+U14*'Technical Paramenter'!$D$8+'2 months Losses'!T14</f>
        <v>91142508.667421222</v>
      </c>
      <c r="AA14" s="14">
        <f>Database!T25+Database!U25-Database!AA25-V14-Database!Z25-Y14-Database!Y25-Database!W25-Z14-Database!V25-Database!X25</f>
        <v>2479.4924464225769</v>
      </c>
      <c r="AB14" s="3">
        <f>(V14+(AA14*'Technical Paramenter'!$D$5))</f>
        <v>190503943.39417884</v>
      </c>
      <c r="AC14" s="23">
        <f>(Database!T25+Database!U25-Database!AA25-Database!Z25-AB14)*'Technical Paramenter'!$D$7</f>
        <v>27621755.666058213</v>
      </c>
      <c r="AD14" s="23">
        <f>+AA14*'Technical Paramenter'!$D$6+'2 months Losses'!X14</f>
        <v>246288250.56578699</v>
      </c>
      <c r="AE14" s="3">
        <f t="shared" si="5"/>
        <v>273910006.2318452</v>
      </c>
      <c r="AF14" s="3">
        <f>+AA14*'Technical Paramenter'!$D$8+'2 months Losses'!Z14</f>
        <v>91143033.575972125</v>
      </c>
      <c r="AG14" s="14">
        <f>Database!T25+Database!U25-Database!AA25-'2 months Losses'!AB14-Database!Z25-Database!W25-Database!Y25-'2 months Losses'!AE14-'2 months Losses'!AF14-Database!V25-Database!X25</f>
        <v>7.7980039119720459</v>
      </c>
      <c r="AH14" s="27">
        <f>(AB14+(AG14*'Technical Paramenter'!$E$5))</f>
        <v>190503945.60881194</v>
      </c>
      <c r="AI14" s="27">
        <f>+AG14*'Technical Paramenter'!$D$6+'2 months Losses'!AC14</f>
        <v>27621759.360752467</v>
      </c>
      <c r="AJ14" s="27">
        <f>+AG14*'Technical Paramenter'!$E$6+'2 months Losses'!AD14</f>
        <v>246288253.91113067</v>
      </c>
      <c r="AK14" s="27">
        <f t="shared" si="6"/>
        <v>273910013.27188313</v>
      </c>
      <c r="AL14" s="29">
        <f>Database!T25-Database!AA25-'2 months Losses'!AH14-Database!Z25-Database!W25-Database!Y25-'2 months Losses'!AK14-((Database!V25+Database!X25))</f>
        <v>91143032.119305134</v>
      </c>
      <c r="AM14" s="29">
        <f>Database!T25-Database!AA25-'2 months Losses'!AH14-Database!Z25-Database!W25-Database!Y25-'2 months Losses'!AK14-'2 months Losses'!AL14-Database!V25-Database!X25</f>
        <v>0</v>
      </c>
    </row>
    <row r="15" spans="2:39" x14ac:dyDescent="0.25">
      <c r="B15" s="17">
        <v>40299</v>
      </c>
      <c r="C15" s="36">
        <f>(Database!T26-Database!AA26)*'Technical Paramenter'!$C$5</f>
        <v>112058025.20999999</v>
      </c>
      <c r="D15" s="37">
        <f>(Database!T26+Database!U26-Database!Z26-Database!AA26-'2 months Losses'!C15)*'Technical Paramenter'!$C$7</f>
        <v>28437493.847899999</v>
      </c>
      <c r="E15" s="37">
        <f>((Database!T26+Database!U26-Database!Z26-Database!AA26-'2 months Losses'!C15)-(Database!T26+Database!U26-Database!Z26-Database!AA26-'2 months Losses'!C15)*'Technical Paramenter'!$C$7)*'Technical Paramenter'!$C$6</f>
        <v>127252097.47058292</v>
      </c>
      <c r="F15" s="38">
        <f t="shared" si="0"/>
        <v>155689591.31848291</v>
      </c>
      <c r="G15" s="39">
        <f>(Database!T26-Database!W26-Database!Y26-Database!Z26-Database!AA26+Database!U26-C15-F15)*'Technical Paramenter'!$C$8</f>
        <v>38008787.679924645</v>
      </c>
      <c r="H15" s="40">
        <f t="shared" si="1"/>
        <v>305756404.20840758</v>
      </c>
      <c r="I15" s="51">
        <f>+H15/(Database!T26+Database!U26)*100</f>
        <v>8.1851717997953664</v>
      </c>
      <c r="J15" s="36">
        <f>+AH15-C15</f>
        <v>75143151.809302345</v>
      </c>
      <c r="K15" s="36">
        <f>+AK15-F15</f>
        <v>112453104.06399167</v>
      </c>
      <c r="L15" s="36">
        <f>+AL15-G15</f>
        <v>50581253.918298326</v>
      </c>
      <c r="M15" s="40">
        <f t="shared" si="2"/>
        <v>238177509.79159233</v>
      </c>
      <c r="N15" s="52">
        <f>+M15/(Database!T26+Database!U26)*100</f>
        <v>6.3760686927846173</v>
      </c>
      <c r="O15" s="21">
        <f>Database!T26+Database!U26-Database!V26-Database!W26-Database!X26-Database!Y26-Database!Z26-Database!AA26-'2 months Losses'!H15</f>
        <v>238177509.79159242</v>
      </c>
      <c r="P15" s="3">
        <f>($C15+(O15*'Technical Paramenter'!$D$5))</f>
        <v>186964852.03945583</v>
      </c>
      <c r="Q15" s="23">
        <f>(Database!T26+Database!U26-Database!AA26-Database!Z26-P15)*'Technical Paramenter'!$D$7</f>
        <v>27688425.579605442</v>
      </c>
      <c r="R15" s="23">
        <f>+O15*'Technical Paramenter'!$D$6+'2 months Losses'!E15</f>
        <v>240100601.60983941</v>
      </c>
      <c r="S15" s="3">
        <f t="shared" si="3"/>
        <v>267789027.18944484</v>
      </c>
      <c r="T15" s="3">
        <f>+O15*'Technical Paramenter'!$D$8+'2 months Losses'!G15</f>
        <v>88430966.502804756</v>
      </c>
      <c r="U15" s="14">
        <f>Database!T26+Database!U26-Database!V26-Database!W26-Database!X26-Database!Y26-Database!Z26-Database!AA26-'2 months Losses'!H15-((P15+S15+T15)-H15)</f>
        <v>749068.26829457283</v>
      </c>
      <c r="V15" s="3">
        <f>(P15+(U15*'Technical Paramenter'!$D$5))</f>
        <v>187200434.00983447</v>
      </c>
      <c r="W15" s="23">
        <f>(Database!T26+Database!U26-Database!AA26-Database!Z26-V15)*'Technical Paramenter'!$D$7</f>
        <v>27686069.759901658</v>
      </c>
      <c r="X15" s="23">
        <f>+U15*'Technical Paramenter'!$D$6+'2 months Losses'!R15</f>
        <v>240455510.15535739</v>
      </c>
      <c r="Y15" s="3">
        <f t="shared" si="4"/>
        <v>268141579.91525906</v>
      </c>
      <c r="Z15" s="3">
        <f>+U15*'Technical Paramenter'!$D$8+'2 months Losses'!T15</f>
        <v>88589544.255202711</v>
      </c>
      <c r="AA15" s="14">
        <f>Database!T26+Database!U26-Database!AA26-V15-Database!Z26-Y15-Database!Y26-Database!W26-Z15-Database!V26-Database!X26</f>
        <v>2355.8197040557861</v>
      </c>
      <c r="AB15" s="3">
        <f>(V15+(AA15*'Technical Paramenter'!$D$5))</f>
        <v>187201174.91513139</v>
      </c>
      <c r="AC15" s="23">
        <f>(Database!T26+Database!U26-Database!AA26-Database!Z26-AB15)*'Technical Paramenter'!$D$7</f>
        <v>27686062.350848686</v>
      </c>
      <c r="AD15" s="23">
        <f>+AA15*'Technical Paramenter'!$D$6+'2 months Losses'!X15</f>
        <v>240456626.34273317</v>
      </c>
      <c r="AE15" s="3">
        <f t="shared" si="5"/>
        <v>268142688.69358185</v>
      </c>
      <c r="AF15" s="3">
        <f>+AA15*'Technical Paramenter'!$D$8+'2 months Losses'!Z15</f>
        <v>88590042.982234061</v>
      </c>
      <c r="AG15" s="14">
        <f>Database!T26+Database!U26-Database!AA26-'2 months Losses'!AB15-Database!Z26-Database!W26-Database!Y26-'2 months Losses'!AE15-'2 months Losses'!AF15-Database!V26-Database!X26</f>
        <v>7.4090526103973389</v>
      </c>
      <c r="AH15" s="27">
        <f>(AB15+(AG15*'Technical Paramenter'!$E$5))</f>
        <v>187201177.01930234</v>
      </c>
      <c r="AI15" s="27">
        <f>+AG15*'Technical Paramenter'!$D$6+'2 months Losses'!AC15</f>
        <v>27686065.861257814</v>
      </c>
      <c r="AJ15" s="27">
        <f>+AG15*'Technical Paramenter'!$E$6+'2 months Losses'!AD15</f>
        <v>240456629.52121675</v>
      </c>
      <c r="AK15" s="27">
        <f t="shared" si="6"/>
        <v>268142695.38247457</v>
      </c>
      <c r="AL15" s="29">
        <f>Database!T26-Database!AA26-'2 months Losses'!AH15-Database!Z26-Database!W26-Database!Y26-'2 months Losses'!AK15-((Database!V26+Database!X26))</f>
        <v>88590041.598222971</v>
      </c>
      <c r="AM15" s="29">
        <f>Database!T26-Database!AA26-'2 months Losses'!AH15-Database!Z26-Database!W26-Database!Y26-'2 months Losses'!AK15-'2 months Losses'!AL15-Database!V26-Database!X26</f>
        <v>0</v>
      </c>
    </row>
    <row r="16" spans="2:39" x14ac:dyDescent="0.25">
      <c r="B16" s="17">
        <v>40330</v>
      </c>
      <c r="C16" s="36">
        <f>(Database!T27-Database!AA27)*'Technical Paramenter'!$C$5</f>
        <v>114774436.28999999</v>
      </c>
      <c r="D16" s="37">
        <f>(Database!T27+Database!U27-Database!Z27-Database!AA27-'2 months Losses'!C16)*'Technical Paramenter'!$C$7</f>
        <v>29239183.497099999</v>
      </c>
      <c r="E16" s="37">
        <f>((Database!T27+Database!U27-Database!Z27-Database!AA27-'2 months Losses'!C16)-(Database!T27+Database!U27-Database!Z27-Database!AA27-'2 months Losses'!C16)*'Technical Paramenter'!$C$7)*'Technical Paramenter'!$C$6</f>
        <v>130839498.31282307</v>
      </c>
      <c r="F16" s="38">
        <f t="shared" si="0"/>
        <v>160078681.80992308</v>
      </c>
      <c r="G16" s="39">
        <f>(Database!T27-Database!W27-Database!Y27-Database!Z27-Database!AA27+Database!U27-C16-F16)*'Technical Paramenter'!$C$8</f>
        <v>39512740.409581549</v>
      </c>
      <c r="H16" s="40">
        <f t="shared" si="1"/>
        <v>314365858.50950462</v>
      </c>
      <c r="I16" s="51">
        <f>+H16/(Database!T27+Database!U27)*100</f>
        <v>8.2164955533029733</v>
      </c>
      <c r="J16" s="36">
        <f>+AH16-C16</f>
        <v>78179166.493892848</v>
      </c>
      <c r="K16" s="36">
        <f>+AK16-F16</f>
        <v>116996555.68992969</v>
      </c>
      <c r="L16" s="36">
        <f>+AL16-G16</f>
        <v>52624892.306673162</v>
      </c>
      <c r="M16" s="40">
        <f t="shared" si="2"/>
        <v>247800614.49049571</v>
      </c>
      <c r="N16" s="52">
        <f>+M16/(Database!T27+Database!U27)*100</f>
        <v>6.4766977454879822</v>
      </c>
      <c r="O16" s="21">
        <f>Database!T27+Database!U27-Database!V27-Database!W27-Database!X27-Database!Y27-Database!Z27-Database!AA27-'2 months Losses'!H16</f>
        <v>247800614.49049538</v>
      </c>
      <c r="P16" s="3">
        <f>($C16+(O16*'Technical Paramenter'!$D$5))</f>
        <v>192707729.54726079</v>
      </c>
      <c r="Q16" s="23">
        <f>(Database!T27+Database!U27-Database!AA27-Database!Z27-P16)*'Technical Paramenter'!$D$7</f>
        <v>28459850.564527392</v>
      </c>
      <c r="R16" s="23">
        <f>+O16*'Technical Paramenter'!$D$6+'2 months Losses'!E16</f>
        <v>248247429.4584198</v>
      </c>
      <c r="S16" s="3">
        <f t="shared" si="3"/>
        <v>276707280.02294719</v>
      </c>
      <c r="T16" s="3">
        <f>+O16*'Technical Paramenter'!$D$8+'2 months Losses'!G16</f>
        <v>91972130.497219414</v>
      </c>
      <c r="U16" s="14">
        <f>Database!T27+Database!U27-Database!V27-Database!W27-Database!X27-Database!Y27-Database!Z27-Database!AA27-'2 months Losses'!H16-((P16+S16+T16)-H16)</f>
        <v>779332.93257260323</v>
      </c>
      <c r="V16" s="3">
        <f>(P16+(U16*'Technical Paramenter'!$D$5))</f>
        <v>192952829.75455487</v>
      </c>
      <c r="W16" s="23">
        <f>(Database!T27+Database!U27-Database!AA27-Database!Z27-V16)*'Technical Paramenter'!$D$7</f>
        <v>28457399.562454455</v>
      </c>
      <c r="X16" s="23">
        <f>+U16*'Technical Paramenter'!$D$6+'2 months Losses'!R16</f>
        <v>248616677.40187269</v>
      </c>
      <c r="Y16" s="3">
        <f t="shared" si="4"/>
        <v>277074076.96432716</v>
      </c>
      <c r="Z16" s="3">
        <f>+U16*'Technical Paramenter'!$D$8+'2 months Losses'!T16</f>
        <v>92137115.27904503</v>
      </c>
      <c r="AA16" s="14">
        <f>Database!T27+Database!U27-Database!AA27-V16-Database!Z27-Y16-Database!Y27-Database!W27-Z16-Database!V27-Database!X27</f>
        <v>2451.0020728111267</v>
      </c>
      <c r="AB16" s="3">
        <f>(V16+(AA16*'Technical Paramenter'!$D$5))</f>
        <v>192953600.59470677</v>
      </c>
      <c r="AC16" s="23">
        <f>(Database!T27+Database!U27-Database!AA27-Database!Z27-AB16)*'Technical Paramenter'!$D$7</f>
        <v>28457391.854052935</v>
      </c>
      <c r="AD16" s="23">
        <f>+AA16*'Technical Paramenter'!$D$6+'2 months Losses'!X16</f>
        <v>248617838.68665481</v>
      </c>
      <c r="AE16" s="3">
        <f t="shared" si="5"/>
        <v>277075230.54070777</v>
      </c>
      <c r="AF16" s="3">
        <f>+AA16*'Technical Paramenter'!$D$8+'2 months Losses'!Z16</f>
        <v>92137634.156183839</v>
      </c>
      <c r="AG16" s="14">
        <f>Database!T27+Database!U27-Database!AA27-'2 months Losses'!AB16-Database!Z27-Database!W27-Database!Y27-'2 months Losses'!AE16-'2 months Losses'!AF16-Database!V27-Database!X27</f>
        <v>7.7084016799926758</v>
      </c>
      <c r="AH16" s="27">
        <f>(AB16+(AG16*'Technical Paramenter'!$E$5))</f>
        <v>192953602.78389284</v>
      </c>
      <c r="AI16" s="27">
        <f>+AG16*'Technical Paramenter'!$D$6+'2 months Losses'!AC16</f>
        <v>28457395.506293651</v>
      </c>
      <c r="AJ16" s="27">
        <f>+AG16*'Technical Paramenter'!$E$6+'2 months Losses'!AD16</f>
        <v>248617841.99355912</v>
      </c>
      <c r="AK16" s="27">
        <f t="shared" si="6"/>
        <v>277075237.49985278</v>
      </c>
      <c r="AL16" s="29">
        <f>Database!T27-Database!AA27-'2 months Losses'!AH16-Database!Z27-Database!W27-Database!Y27-'2 months Losses'!AK16-((Database!V27+Database!X27))</f>
        <v>92137632.716254711</v>
      </c>
      <c r="AM16" s="29">
        <f>Database!T27-Database!AA27-'2 months Losses'!AH16-Database!Z27-Database!W27-Database!Y27-'2 months Losses'!AK16-'2 months Losses'!AL16-Database!V27-Database!X27</f>
        <v>0</v>
      </c>
    </row>
    <row r="17" spans="2:39" x14ac:dyDescent="0.25">
      <c r="B17" s="17">
        <v>40360</v>
      </c>
      <c r="C17" s="36">
        <f>(Database!T28-Database!AA28)*'Technical Paramenter'!$C$5</f>
        <v>115375881.83999999</v>
      </c>
      <c r="D17" s="37">
        <f>(Database!T28+Database!U28-Database!Z28-Database!AA28-'2 months Losses'!C17)*'Technical Paramenter'!$C$7</f>
        <v>29680148.7916</v>
      </c>
      <c r="E17" s="37">
        <f>((Database!T28+Database!U28-Database!Z28-Database!AA28-'2 months Losses'!C17)-(Database!T28+Database!U28-Database!Z28-Database!AA28-'2 months Losses'!C17)*'Technical Paramenter'!$C$7)*'Technical Paramenter'!$C$6</f>
        <v>132812729.81265165</v>
      </c>
      <c r="F17" s="38">
        <f t="shared" si="0"/>
        <v>162492878.60425165</v>
      </c>
      <c r="G17" s="39">
        <f>(Database!T28-Database!W28-Database!Y28-Database!Z28-Database!AA28+Database!U28-C17-F17)*'Technical Paramenter'!$C$8</f>
        <v>40183530.104826115</v>
      </c>
      <c r="H17" s="40">
        <f t="shared" si="1"/>
        <v>318052290.54907775</v>
      </c>
      <c r="I17" s="51">
        <f>+H17/(Database!T28+Database!U28)*100</f>
        <v>8.269895906644944</v>
      </c>
      <c r="J17" s="36">
        <f>+AH17-C17</f>
        <v>79664361.575882748</v>
      </c>
      <c r="K17" s="36">
        <f>+AK17-F17</f>
        <v>119219177.35389945</v>
      </c>
      <c r="L17" s="36">
        <f>+AL17-G17</f>
        <v>53624624.521140195</v>
      </c>
      <c r="M17" s="40">
        <f t="shared" si="2"/>
        <v>252508163.4509224</v>
      </c>
      <c r="N17" s="52">
        <f>+M17/(Database!T28+Database!U28)*100</f>
        <v>6.565638070746699</v>
      </c>
      <c r="O17" s="21">
        <f>Database!T28+Database!U28-Database!V28-Database!W28-Database!X28-Database!Y28-Database!Z28-Database!AA28-'2 months Losses'!H17</f>
        <v>252508163.45092225</v>
      </c>
      <c r="P17" s="3">
        <f>($C17+(O17*'Technical Paramenter'!$D$5))</f>
        <v>194789699.24531502</v>
      </c>
      <c r="Q17" s="23">
        <f>(Database!T28+Database!U28-Database!AA28-Database!Z28-P17)*'Technical Paramenter'!$D$7</f>
        <v>28886010.617546849</v>
      </c>
      <c r="R17" s="23">
        <f>+O17*'Technical Paramenter'!$D$6+'2 months Losses'!E17</f>
        <v>252451097.6556986</v>
      </c>
      <c r="S17" s="3">
        <f t="shared" si="3"/>
        <v>281337108.27324545</v>
      </c>
      <c r="T17" s="3">
        <f>+O17*'Technical Paramenter'!$D$8+'2 months Losses'!G17</f>
        <v>93639508.307386354</v>
      </c>
      <c r="U17" s="14">
        <f>Database!T28+Database!U28-Database!V28-Database!W28-Database!X28-Database!Y28-Database!Z28-Database!AA28-'2 months Losses'!H17-((P17+S17+T17)-H17)</f>
        <v>794138.17405319214</v>
      </c>
      <c r="V17" s="3">
        <f>(P17+(U17*'Technical Paramenter'!$D$5))</f>
        <v>195039455.70105475</v>
      </c>
      <c r="W17" s="23">
        <f>(Database!T28+Database!U28-Database!AA28-Database!Z28-V17)*'Technical Paramenter'!$D$7</f>
        <v>28883513.052989453</v>
      </c>
      <c r="X17" s="23">
        <f>+U17*'Technical Paramenter'!$D$6+'2 months Losses'!R17</f>
        <v>252827360.32256499</v>
      </c>
      <c r="Y17" s="3">
        <f t="shared" si="4"/>
        <v>281710873.37555444</v>
      </c>
      <c r="Z17" s="3">
        <f>+U17*'Technical Paramenter'!$D$8+'2 months Losses'!T17</f>
        <v>93807627.358833417</v>
      </c>
      <c r="AA17" s="14">
        <f>Database!T28+Database!U28-Database!AA28-V17-Database!Z28-Y17-Database!Y28-Database!W28-Z17-Database!V28-Database!X28</f>
        <v>2497.5645575523376</v>
      </c>
      <c r="AB17" s="3">
        <f>(V17+(AA17*'Technical Paramenter'!$D$5))</f>
        <v>195040241.1851081</v>
      </c>
      <c r="AC17" s="23">
        <f>(Database!T28+Database!U28-Database!AA28-Database!Z28-AB17)*'Technical Paramenter'!$D$7</f>
        <v>28883505.198148917</v>
      </c>
      <c r="AD17" s="23">
        <f>+AA17*'Technical Paramenter'!$D$6+'2 months Losses'!X17</f>
        <v>252828543.66865236</v>
      </c>
      <c r="AE17" s="3">
        <f t="shared" si="5"/>
        <v>281712048.86680126</v>
      </c>
      <c r="AF17" s="3">
        <f>+AA17*'Technical Paramenter'!$D$8+'2 months Losses'!Z17</f>
        <v>93808156.093250245</v>
      </c>
      <c r="AG17" s="14">
        <f>Database!T28+Database!U28-Database!AA28-'2 months Losses'!AB17-Database!Z28-Database!W28-Database!Y28-'2 months Losses'!AE17-'2 months Losses'!AF17-Database!V28-Database!X28</f>
        <v>7.8548402786254883</v>
      </c>
      <c r="AH17" s="27">
        <f>(AB17+(AG17*'Technical Paramenter'!$E$5))</f>
        <v>195040243.41588274</v>
      </c>
      <c r="AI17" s="27">
        <f>+AG17*'Technical Paramenter'!$D$6+'2 months Losses'!AC17</f>
        <v>28883508.919772241</v>
      </c>
      <c r="AJ17" s="27">
        <f>+AG17*'Technical Paramenter'!$E$6+'2 months Losses'!AD17</f>
        <v>252828547.03837883</v>
      </c>
      <c r="AK17" s="27">
        <f t="shared" si="6"/>
        <v>281712055.9581511</v>
      </c>
      <c r="AL17" s="29">
        <f>Database!T28-Database!AA28-'2 months Losses'!AH17-Database!Z28-Database!W28-Database!Y28-'2 months Losses'!AK17-((Database!V28+Database!X28))</f>
        <v>93808154.625966311</v>
      </c>
      <c r="AM17" s="29">
        <f>Database!T28-Database!AA28-'2 months Losses'!AH17-Database!Z28-Database!W28-Database!Y28-'2 months Losses'!AK17-'2 months Losses'!AL17-Database!V28-Database!X28</f>
        <v>0</v>
      </c>
    </row>
    <row r="18" spans="2:39" x14ac:dyDescent="0.25">
      <c r="B18" s="17">
        <v>40391</v>
      </c>
      <c r="C18" s="36">
        <f>(Database!T29-Database!AA29)*'Technical Paramenter'!$C$5</f>
        <v>118704336.03</v>
      </c>
      <c r="D18" s="37">
        <f>(Database!T29+Database!U29-Database!Z29-Database!AA29-'2 months Losses'!C18)*'Technical Paramenter'!$C$7</f>
        <v>30747041.079699997</v>
      </c>
      <c r="E18" s="37">
        <f>((Database!T29+Database!U29-Database!Z29-Database!AA29-'2 months Losses'!C18)-(Database!T29+Database!U29-Database!Z29-Database!AA29-'2 months Losses'!C18)*'Technical Paramenter'!$C$7)*'Technical Paramenter'!$C$6</f>
        <v>137586859.42344153</v>
      </c>
      <c r="F18" s="38">
        <f t="shared" si="0"/>
        <v>168333900.50314152</v>
      </c>
      <c r="G18" s="39">
        <f>(Database!T29-Database!W29-Database!Y29-Database!Z29-Database!AA29+Database!U29-C18-F18)*'Technical Paramenter'!$C$8</f>
        <v>42114820.267830536</v>
      </c>
      <c r="H18" s="40">
        <f t="shared" si="1"/>
        <v>329153056.80097204</v>
      </c>
      <c r="I18" s="51">
        <f>+H18/(Database!T29+Database!U29)*100</f>
        <v>8.3185590429237628</v>
      </c>
      <c r="J18" s="36">
        <f>+AH18-C18</f>
        <v>112633052.61793998</v>
      </c>
      <c r="K18" s="36">
        <f>+AK18-F18</f>
        <v>168557427.81769097</v>
      </c>
      <c r="L18" s="36">
        <f>+AL18-G18</f>
        <v>75816902.763396814</v>
      </c>
      <c r="M18" s="40">
        <f t="shared" si="2"/>
        <v>357007383.19902772</v>
      </c>
      <c r="N18" s="52">
        <f>+M18/(Database!T29+Database!U29)*100</f>
        <v>9.0225107576520323</v>
      </c>
      <c r="O18" s="21">
        <f>Database!T29+Database!U29-Database!V29-Database!W29-Database!X29-Database!Y29-Database!Z29-Database!AA29-'2 months Losses'!H18</f>
        <v>357007383.19902796</v>
      </c>
      <c r="P18" s="3">
        <f>($C18+(O18*'Technical Paramenter'!$D$5))</f>
        <v>230983158.0460943</v>
      </c>
      <c r="Q18" s="23">
        <f>(Database!T29+Database!U29-Database!AA29-Database!Z29-P18)*'Technical Paramenter'!$D$7</f>
        <v>29624252.859539058</v>
      </c>
      <c r="R18" s="23">
        <f>+O18*'Technical Paramenter'!$D$6+'2 months Losses'!E18</f>
        <v>306736957.58314097</v>
      </c>
      <c r="S18" s="3">
        <f t="shared" si="3"/>
        <v>336361210.44268</v>
      </c>
      <c r="T18" s="3">
        <f>+O18*'Technical Paramenter'!$D$8+'2 months Losses'!G18</f>
        <v>117693283.29106475</v>
      </c>
      <c r="U18" s="14">
        <f>Database!T29+Database!U29-Database!V29-Database!W29-Database!X29-Database!Y29-Database!Z29-Database!AA29-'2 months Losses'!H18-((P18+S18+T18)-H18)</f>
        <v>1122788.2201609612</v>
      </c>
      <c r="V18" s="3">
        <f>(P18+(U18*'Technical Paramenter'!$D$5))</f>
        <v>231336274.94133493</v>
      </c>
      <c r="W18" s="23">
        <f>(Database!T29+Database!U29-Database!AA29-Database!Z29-V18)*'Technical Paramenter'!$D$7</f>
        <v>29620721.690586653</v>
      </c>
      <c r="X18" s="23">
        <f>+U18*'Technical Paramenter'!$D$6+'2 months Losses'!R18</f>
        <v>307268934.64185321</v>
      </c>
      <c r="Y18" s="3">
        <f t="shared" si="4"/>
        <v>336889656.33243984</v>
      </c>
      <c r="Z18" s="3">
        <f>+U18*'Technical Paramenter'!$D$8+'2 months Losses'!T18</f>
        <v>117930977.55727284</v>
      </c>
      <c r="AA18" s="14">
        <f>Database!T29+Database!U29-Database!AA29-V18-Database!Z29-Y18-Database!Y29-Database!W29-Z18-Database!V29-Database!X29</f>
        <v>3531.1689524650574</v>
      </c>
      <c r="AB18" s="3">
        <f>(V18+(AA18*'Technical Paramenter'!$D$5))</f>
        <v>231337385.49397048</v>
      </c>
      <c r="AC18" s="23">
        <f>(Database!T29+Database!U29-Database!AA29-Database!Z29-AB18)*'Technical Paramenter'!$D$7</f>
        <v>29620710.585060298</v>
      </c>
      <c r="AD18" s="23">
        <f>+AA18*'Technical Paramenter'!$D$6+'2 months Losses'!X18</f>
        <v>307270607.70970291</v>
      </c>
      <c r="AE18" s="3">
        <f t="shared" si="5"/>
        <v>336891318.29476321</v>
      </c>
      <c r="AF18" s="3">
        <f>+AA18*'Technical Paramenter'!$D$8+'2 months Losses'!Z18</f>
        <v>117931725.10574007</v>
      </c>
      <c r="AG18" s="14">
        <f>Database!T29+Database!U29-Database!AA29-'2 months Losses'!AB18-Database!Z29-Database!W29-Database!Y29-'2 months Losses'!AE18-'2 months Losses'!AF18-Database!V29-Database!X29</f>
        <v>11.105526447296143</v>
      </c>
      <c r="AH18" s="27">
        <f>(AB18+(AG18*'Technical Paramenter'!$E$5))</f>
        <v>231337388.64793998</v>
      </c>
      <c r="AI18" s="27">
        <f>+AG18*'Technical Paramenter'!$D$6+'2 months Losses'!AC18</f>
        <v>29620715.846858729</v>
      </c>
      <c r="AJ18" s="27">
        <f>+AG18*'Technical Paramenter'!$E$6+'2 months Losses'!AD18</f>
        <v>307270612.47397375</v>
      </c>
      <c r="AK18" s="27">
        <f t="shared" si="6"/>
        <v>336891328.32083249</v>
      </c>
      <c r="AL18" s="29">
        <f>Database!T29-Database!AA29-'2 months Losses'!AH18-Database!Z29-Database!W29-Database!Y29-'2 months Losses'!AK18-((Database!V29+Database!X29))</f>
        <v>117931723.03122735</v>
      </c>
      <c r="AM18" s="29">
        <f>Database!T29-Database!AA29-'2 months Losses'!AH18-Database!Z29-Database!W29-Database!Y29-'2 months Losses'!AK18-'2 months Losses'!AL18-Database!V29-Database!X29</f>
        <v>0</v>
      </c>
    </row>
    <row r="19" spans="2:39" x14ac:dyDescent="0.25">
      <c r="B19" s="17">
        <v>40422</v>
      </c>
      <c r="C19" s="36">
        <f>(Database!T30-Database!AA30)*'Technical Paramenter'!$C$5</f>
        <v>118153397.97</v>
      </c>
      <c r="D19" s="37">
        <f>(Database!T30+Database!U30-Database!Z30-Database!AA30-'2 months Losses'!C19)*'Technical Paramenter'!$C$7</f>
        <v>30411983.530300003</v>
      </c>
      <c r="E19" s="37">
        <f>((Database!T30+Database!U30-Database!Z30-Database!AA30-'2 months Losses'!C19)-(Database!T30+Database!U30-Database!Z30-Database!AA30-'2 months Losses'!C19)*'Technical Paramenter'!$C$7)*'Technical Paramenter'!$C$6</f>
        <v>136087543.90138644</v>
      </c>
      <c r="F19" s="38">
        <f t="shared" si="0"/>
        <v>166499527.43168643</v>
      </c>
      <c r="G19" s="39">
        <f>(Database!T30-Database!W30-Database!Y30-Database!Z30-Database!AA30+Database!U30-C19-F19)*'Technical Paramenter'!$C$8</f>
        <v>41458714.513885938</v>
      </c>
      <c r="H19" s="40">
        <f t="shared" si="1"/>
        <v>326111639.91557235</v>
      </c>
      <c r="I19" s="51">
        <f>+H19/(Database!T30+Database!U30)*100</f>
        <v>8.2801223908814183</v>
      </c>
      <c r="J19" s="36">
        <f>+AH19-C19</f>
        <v>91223888.262769789</v>
      </c>
      <c r="K19" s="36">
        <f>+AK19-F19</f>
        <v>136518220.92808828</v>
      </c>
      <c r="L19" s="36">
        <f>+AL19-G19</f>
        <v>61405710.893569507</v>
      </c>
      <c r="M19" s="40">
        <f t="shared" si="2"/>
        <v>289147820.0844276</v>
      </c>
      <c r="N19" s="52">
        <f>+M19/(Database!T30+Database!U30)*100</f>
        <v>7.3415942466066353</v>
      </c>
      <c r="O19" s="21">
        <f>Database!T30+Database!U30-Database!V30-Database!W30-Database!X30-Database!Y30-Database!Z30-Database!AA30-'2 months Losses'!H19</f>
        <v>289147820.08442765</v>
      </c>
      <c r="P19" s="3">
        <f>($C19+(O19*'Technical Paramenter'!$D$5))</f>
        <v>209090387.38655251</v>
      </c>
      <c r="Q19" s="23">
        <f>(Database!T30+Database!U30-Database!AA30-Database!Z30-P19)*'Technical Paramenter'!$D$7</f>
        <v>29502613.636134475</v>
      </c>
      <c r="R19" s="23">
        <f>+O19*'Technical Paramenter'!$D$6+'2 months Losses'!E19</f>
        <v>273085781.05738831</v>
      </c>
      <c r="S19" s="3">
        <f t="shared" si="3"/>
        <v>302588394.69352281</v>
      </c>
      <c r="T19" s="3">
        <f>+O19*'Technical Paramenter'!$D$8+'2 months Losses'!G19</f>
        <v>102671308.02575928</v>
      </c>
      <c r="U19" s="14">
        <f>Database!T30+Database!U30-Database!V30-Database!W30-Database!X30-Database!Y30-Database!Z30-Database!AA30-'2 months Losses'!H19-((P19+S19+T19)-H19)</f>
        <v>909369.89416539669</v>
      </c>
      <c r="V19" s="3">
        <f>(P19+(U19*'Technical Paramenter'!$D$5))</f>
        <v>209376384.21826753</v>
      </c>
      <c r="W19" s="23">
        <f>(Database!T30+Database!U30-Database!AA30-Database!Z30-V19)*'Technical Paramenter'!$D$7</f>
        <v>29499753.667817324</v>
      </c>
      <c r="X19" s="23">
        <f>+U19*'Technical Paramenter'!$D$6+'2 months Losses'!R19</f>
        <v>273516640.51324385</v>
      </c>
      <c r="Y19" s="3">
        <f t="shared" si="4"/>
        <v>303016394.18106115</v>
      </c>
      <c r="Z19" s="3">
        <f>+U19*'Technical Paramenter'!$D$8+'2 months Losses'!T19</f>
        <v>102863821.6323541</v>
      </c>
      <c r="AA19" s="14">
        <f>Database!T30+Database!U30-Database!AA30-V19-Database!Z30-Y19-Database!Y30-Database!W30-Z19-Database!V30-Database!X30</f>
        <v>2859.9683172702789</v>
      </c>
      <c r="AB19" s="3">
        <f>(V19+(AA19*'Technical Paramenter'!$D$5))</f>
        <v>209377283.6783033</v>
      </c>
      <c r="AC19" s="23">
        <f>(Database!T30+Database!U30-Database!AA30-Database!Z30-AB19)*'Technical Paramenter'!$D$7</f>
        <v>29499744.673216969</v>
      </c>
      <c r="AD19" s="23">
        <f>+AA19*'Technical Paramenter'!$D$6+'2 months Losses'!X19</f>
        <v>273517995.56623256</v>
      </c>
      <c r="AE19" s="3">
        <f t="shared" si="5"/>
        <v>303017740.2394495</v>
      </c>
      <c r="AF19" s="3">
        <f>+AA19*'Technical Paramenter'!$D$8+'2 months Losses'!Z19</f>
        <v>102864427.08764686</v>
      </c>
      <c r="AG19" s="14">
        <f>Database!T30+Database!U30-Database!AA30-'2 months Losses'!AB19-Database!Z30-Database!W30-Database!Y30-'2 months Losses'!AE19-'2 months Losses'!AF19-Database!V30-Database!X30</f>
        <v>8.9946002960205078</v>
      </c>
      <c r="AH19" s="27">
        <f>(AB19+(AG19*'Technical Paramenter'!$E$5))</f>
        <v>209377286.23276979</v>
      </c>
      <c r="AI19" s="27">
        <f>+AG19*'Technical Paramenter'!$D$6+'2 months Losses'!AC19</f>
        <v>29499748.93485859</v>
      </c>
      <c r="AJ19" s="27">
        <f>+AG19*'Technical Paramenter'!$E$6+'2 months Losses'!AD19</f>
        <v>273517999.42491609</v>
      </c>
      <c r="AK19" s="27">
        <f t="shared" si="6"/>
        <v>303017748.35977471</v>
      </c>
      <c r="AL19" s="29">
        <f>Database!T30-Database!AA30-'2 months Losses'!AH19-Database!Z30-Database!W30-Database!Y30-'2 months Losses'!AK19-((Database!V30+Database!X30))</f>
        <v>102864425.40745544</v>
      </c>
      <c r="AM19" s="29">
        <f>Database!T30-Database!AA30-'2 months Losses'!AH19-Database!Z30-Database!W30-Database!Y30-'2 months Losses'!AK19-'2 months Losses'!AL19-Database!V30-Database!X30</f>
        <v>0</v>
      </c>
    </row>
    <row r="20" spans="2:39" x14ac:dyDescent="0.25">
      <c r="B20" s="17">
        <v>40452</v>
      </c>
      <c r="C20" s="36">
        <f>(Database!T31-Database!AA31)*'Technical Paramenter'!$C$5</f>
        <v>116064266.16</v>
      </c>
      <c r="D20" s="37">
        <f>(Database!T31+Database!U31-Database!Z31-Database!AA31-'2 months Losses'!C20)*'Technical Paramenter'!$C$7</f>
        <v>29756027.068400003</v>
      </c>
      <c r="E20" s="37">
        <f>((Database!T31+Database!U31-Database!Z31-Database!AA31-'2 months Losses'!C20)-(Database!T31+Database!U31-Database!Z31-Database!AA31-'2 months Losses'!C20)*'Technical Paramenter'!$C$7)*'Technical Paramenter'!$C$6</f>
        <v>133152269.92567632</v>
      </c>
      <c r="F20" s="38">
        <f t="shared" si="0"/>
        <v>162908296.99407631</v>
      </c>
      <c r="G20" s="39">
        <f>(Database!T31-Database!W31-Database!Y31-Database!Z31-Database!AA31+Database!U31-C20-F20)*'Technical Paramenter'!$C$8</f>
        <v>39930969.005687654</v>
      </c>
      <c r="H20" s="40">
        <f t="shared" si="1"/>
        <v>318903532.15976399</v>
      </c>
      <c r="I20" s="51">
        <f>+H20/(Database!T31+Database!U31)*100</f>
        <v>8.242846120578589</v>
      </c>
      <c r="J20" s="36">
        <f>+AH20-C20</f>
        <v>73283782.639316469</v>
      </c>
      <c r="K20" s="36">
        <f>+AK20-F20</f>
        <v>109670524.01868814</v>
      </c>
      <c r="L20" s="36">
        <f>+AL20-G20</f>
        <v>49329653.182231486</v>
      </c>
      <c r="M20" s="40">
        <f t="shared" si="2"/>
        <v>232283959.8402361</v>
      </c>
      <c r="N20" s="52">
        <f>+M20/(Database!T31+Database!U31)*100</f>
        <v>6.0039502362191079</v>
      </c>
      <c r="O20" s="21">
        <f>Database!T31+Database!U31-Database!V31-Database!W31-Database!X31-Database!Y31-Database!Z31-Database!AA31-'2 months Losses'!H20</f>
        <v>232283959.84023601</v>
      </c>
      <c r="P20" s="3">
        <f>($C20+(O20*'Technical Paramenter'!$D$5))</f>
        <v>189117571.52975422</v>
      </c>
      <c r="Q20" s="23">
        <f>(Database!T31+Database!U31-Database!AA31-Database!Z31-P20)*'Technical Paramenter'!$D$7</f>
        <v>29025494.014702458</v>
      </c>
      <c r="R20" s="23">
        <f>+O20*'Technical Paramenter'!$D$6+'2 months Losses'!E20</f>
        <v>243208410.09798014</v>
      </c>
      <c r="S20" s="3">
        <f t="shared" si="3"/>
        <v>272233904.11268258</v>
      </c>
      <c r="T20" s="3">
        <f>+O20*'Technical Paramenter'!$D$8+'2 months Losses'!G20</f>
        <v>89105483.303865612</v>
      </c>
      <c r="U20" s="14">
        <f>Database!T31+Database!U31-Database!V31-Database!W31-Database!X31-Database!Y31-Database!Z31-Database!AA31-'2 months Losses'!H20-((P20+S20+T20)-H20)</f>
        <v>730533.05369758606</v>
      </c>
      <c r="V20" s="3">
        <f>(P20+(U20*'Technical Paramenter'!$D$5))</f>
        <v>189347324.17514211</v>
      </c>
      <c r="W20" s="23">
        <f>(Database!T31+Database!U31-Database!AA31-Database!Z31-V20)*'Technical Paramenter'!$D$7</f>
        <v>29023196.488248579</v>
      </c>
      <c r="X20" s="23">
        <f>+U20*'Technical Paramenter'!$D$6+'2 months Losses'!R20</f>
        <v>243554536.65882206</v>
      </c>
      <c r="Y20" s="3">
        <f t="shared" si="4"/>
        <v>272577733.14707065</v>
      </c>
      <c r="Z20" s="3">
        <f>+U20*'Technical Paramenter'!$D$8+'2 months Losses'!T20</f>
        <v>89260137.151333392</v>
      </c>
      <c r="AA20" s="14">
        <f>Database!T31+Database!U31-Database!AA31-V20-Database!Z31-Y20-Database!Y31-Database!W31-Z20-Database!V31-Database!X31</f>
        <v>2297.5264534950256</v>
      </c>
      <c r="AB20" s="3">
        <f>(V20+(AA20*'Technical Paramenter'!$D$5))</f>
        <v>189348046.74721172</v>
      </c>
      <c r="AC20" s="23">
        <f>(Database!T31+Database!U31-Database!AA31-Database!Z31-AB20)*'Technical Paramenter'!$D$7</f>
        <v>29023189.262527883</v>
      </c>
      <c r="AD20" s="23">
        <f>+AA20*'Technical Paramenter'!$D$6+'2 months Losses'!X20</f>
        <v>243555625.22685573</v>
      </c>
      <c r="AE20" s="3">
        <f t="shared" si="5"/>
        <v>272578814.48938358</v>
      </c>
      <c r="AF20" s="3">
        <f>+AA20*'Technical Paramenter'!$D$8+'2 months Losses'!Z20</f>
        <v>89260623.537683591</v>
      </c>
      <c r="AG20" s="14">
        <f>Database!T31+Database!U31-Database!AA31-'2 months Losses'!AB20-Database!Z31-Database!W31-Database!Y31-'2 months Losses'!AE20-'2 months Losses'!AF20-Database!V31-Database!X31</f>
        <v>7.2257208824157715</v>
      </c>
      <c r="AH20" s="27">
        <f>(AB20+(AG20*'Technical Paramenter'!$E$5))</f>
        <v>189348048.79931647</v>
      </c>
      <c r="AI20" s="27">
        <f>+AG20*'Technical Paramenter'!$D$6+'2 months Losses'!AC20</f>
        <v>29023192.686074436</v>
      </c>
      <c r="AJ20" s="27">
        <f>+AG20*'Technical Paramenter'!$E$6+'2 months Losses'!AD20</f>
        <v>243555628.32668999</v>
      </c>
      <c r="AK20" s="27">
        <f t="shared" si="6"/>
        <v>272578821.01276445</v>
      </c>
      <c r="AL20" s="29">
        <f>Database!T31-Database!AA31-'2 months Losses'!AH20-Database!Z31-Database!W31-Database!Y31-'2 months Losses'!AK20-((Database!V31+Database!X31))</f>
        <v>89260622.18791914</v>
      </c>
      <c r="AM20" s="29">
        <f>Database!T31-Database!AA31-'2 months Losses'!AH20-Database!Z31-Database!W31-Database!Y31-'2 months Losses'!AK20-'2 months Losses'!AL20-Database!V31-Database!X31</f>
        <v>0</v>
      </c>
    </row>
    <row r="21" spans="2:39" x14ac:dyDescent="0.25">
      <c r="B21" s="17">
        <v>40483</v>
      </c>
      <c r="C21" s="36">
        <f>(Database!T32-Database!AA32)*'Technical Paramenter'!$C$5</f>
        <v>110849747.97</v>
      </c>
      <c r="D21" s="37">
        <f>(Database!T32+Database!U32-Database!Z32-Database!AA32-'2 months Losses'!C21)*'Technical Paramenter'!$C$7</f>
        <v>28075649.470300004</v>
      </c>
      <c r="E21" s="37">
        <f>((Database!T32+Database!U32-Database!Z32-Database!AA32-'2 months Losses'!C21)-(Database!T32+Database!U32-Database!Z32-Database!AA32-'2 months Losses'!C21)*'Technical Paramenter'!$C$7)*'Technical Paramenter'!$C$6</f>
        <v>125632916.24969843</v>
      </c>
      <c r="F21" s="38">
        <f t="shared" si="0"/>
        <v>153708565.71999842</v>
      </c>
      <c r="G21" s="39">
        <f>(Database!T32-Database!W32-Database!Y32-Database!Z32-Database!AA32+Database!U32-C21-F21)*'Technical Paramenter'!$C$8</f>
        <v>37133691.235462032</v>
      </c>
      <c r="H21" s="40">
        <f t="shared" si="1"/>
        <v>301692004.92546046</v>
      </c>
      <c r="I21" s="51">
        <f>+H21/(Database!T32+Database!U32)*100</f>
        <v>8.164794438811203</v>
      </c>
      <c r="J21" s="36">
        <f>+AH21-C21</f>
        <v>52387081.244300097</v>
      </c>
      <c r="K21" s="36">
        <f>+AK21-F21</f>
        <v>78398227.342452109</v>
      </c>
      <c r="L21" s="36">
        <f>+AL21-G21</f>
        <v>35263416.487787403</v>
      </c>
      <c r="M21" s="40">
        <f t="shared" si="2"/>
        <v>166048725.0745396</v>
      </c>
      <c r="N21" s="52">
        <f>+M21/(Database!T32+Database!U32)*100</f>
        <v>4.4938337275303653</v>
      </c>
      <c r="O21" s="21">
        <f>Database!T32+Database!U32-Database!V32-Database!W32-Database!X32-Database!Y32-Database!Z32-Database!AA32-'2 months Losses'!H21</f>
        <v>166048725.07453954</v>
      </c>
      <c r="P21" s="3">
        <f>($C21+(O21*'Technical Paramenter'!$D$5))</f>
        <v>163072072.0059427</v>
      </c>
      <c r="Q21" s="23">
        <f>(Database!T32+Database!U32-Database!AA32-Database!Z32-P21)*'Technical Paramenter'!$D$7</f>
        <v>27553426.229940571</v>
      </c>
      <c r="R21" s="23">
        <f>+O21*'Technical Paramenter'!$D$6+'2 months Losses'!E21</f>
        <v>204306802.19001526</v>
      </c>
      <c r="S21" s="3">
        <f t="shared" si="3"/>
        <v>231860228.41995582</v>
      </c>
      <c r="T21" s="3">
        <f>+O21*'Technical Paramenter'!$D$8+'2 months Losses'!G21</f>
        <v>72286206.333742052</v>
      </c>
      <c r="U21" s="14">
        <f>Database!T32+Database!U32-Database!V32-Database!W32-Database!X32-Database!Y32-Database!Z32-Database!AA32-'2 months Losses'!H21-((P21+S21+T21)-H21)</f>
        <v>522223.24035942554</v>
      </c>
      <c r="V21" s="3">
        <f>(P21+(U21*'Technical Paramenter'!$D$5))</f>
        <v>163236311.21503574</v>
      </c>
      <c r="W21" s="23">
        <f>(Database!T32+Database!U32-Database!AA32-Database!Z32-V21)*'Technical Paramenter'!$D$7</f>
        <v>27551783.837849643</v>
      </c>
      <c r="X21" s="23">
        <f>+U21*'Technical Paramenter'!$D$6+'2 months Losses'!R21</f>
        <v>204554231.56129757</v>
      </c>
      <c r="Y21" s="3">
        <f t="shared" si="4"/>
        <v>232106015.39914721</v>
      </c>
      <c r="Z21" s="3">
        <f>+U21*'Technical Paramenter'!$D$8+'2 months Losses'!T21</f>
        <v>72396760.993726149</v>
      </c>
      <c r="AA21" s="14">
        <f>Database!T32+Database!U32-Database!AA32-V21-Database!Z32-Y21-Database!Y32-Database!W32-Z21-Database!V32-Database!X32</f>
        <v>1642.3920907974243</v>
      </c>
      <c r="AB21" s="3">
        <f>(V21+(AA21*'Technical Paramenter'!$D$5))</f>
        <v>163236827.74734828</v>
      </c>
      <c r="AC21" s="23">
        <f>(Database!T32+Database!U32-Database!AA32-Database!Z32-AB21)*'Technical Paramenter'!$D$7</f>
        <v>27551778.672526516</v>
      </c>
      <c r="AD21" s="23">
        <f>+AA21*'Technical Paramenter'!$D$6+'2 months Losses'!X21</f>
        <v>204555009.72667018</v>
      </c>
      <c r="AE21" s="3">
        <f t="shared" si="5"/>
        <v>232106788.39919668</v>
      </c>
      <c r="AF21" s="3">
        <f>+AA21*'Technical Paramenter'!$D$8+'2 months Losses'!Z21</f>
        <v>72397108.688131765</v>
      </c>
      <c r="AG21" s="14">
        <f>Database!T32+Database!U32-Database!AA32-'2 months Losses'!AB21-Database!Z32-Database!W32-Database!Y32-'2 months Losses'!AE21-'2 months Losses'!AF21-Database!V32-Database!X32</f>
        <v>5.1653232574462891</v>
      </c>
      <c r="AH21" s="27">
        <f>(AB21+(AG21*'Technical Paramenter'!$E$5))</f>
        <v>163236829.2143001</v>
      </c>
      <c r="AI21" s="27">
        <f>+AG21*'Technical Paramenter'!$D$6+'2 months Losses'!AC21</f>
        <v>27551781.119856674</v>
      </c>
      <c r="AJ21" s="27">
        <f>+AG21*'Technical Paramenter'!$E$6+'2 months Losses'!AD21</f>
        <v>204555011.94259384</v>
      </c>
      <c r="AK21" s="27">
        <f t="shared" si="6"/>
        <v>232106793.06245053</v>
      </c>
      <c r="AL21" s="29">
        <f>Database!T32-Database!AA32-'2 months Losses'!AH21-Database!Z32-Database!W32-Database!Y32-'2 months Losses'!AK21-((Database!V32+Database!X32))</f>
        <v>72397107.723249435</v>
      </c>
      <c r="AM21" s="29">
        <f>Database!T32-Database!AA32-'2 months Losses'!AH21-Database!Z32-Database!W32-Database!Y32-'2 months Losses'!AK21-'2 months Losses'!AL21-Database!V32-Database!X32</f>
        <v>0</v>
      </c>
    </row>
    <row r="22" spans="2:39" x14ac:dyDescent="0.25">
      <c r="B22" s="17">
        <v>40513</v>
      </c>
      <c r="C22" s="36">
        <f>(Database!T33-Database!AA33)*'Technical Paramenter'!$C$5</f>
        <v>103750350.86999999</v>
      </c>
      <c r="D22" s="37">
        <f>(Database!T33+Database!U33-Database!Z33-Database!AA33-'2 months Losses'!C22)*'Technical Paramenter'!$C$7</f>
        <v>25980150.6413</v>
      </c>
      <c r="E22" s="37">
        <f>((Database!T33+Database!U33-Database!Z33-Database!AA33-'2 months Losses'!C22)-(Database!T33+Database!U33-Database!Z33-Database!AA33-'2 months Losses'!C22)*'Technical Paramenter'!$C$7)*'Technical Paramenter'!$C$6</f>
        <v>116255978.08968922</v>
      </c>
      <c r="F22" s="38">
        <f t="shared" si="0"/>
        <v>142236128.73098922</v>
      </c>
      <c r="G22" s="39">
        <f>(Database!T33-Database!W33-Database!Y33-Database!Z33-Database!AA33+Database!U33-C22-F22)*'Technical Paramenter'!$C$8</f>
        <v>33809000.790060021</v>
      </c>
      <c r="H22" s="40">
        <f t="shared" si="1"/>
        <v>279795480.39104927</v>
      </c>
      <c r="I22" s="51">
        <f>+H22/(Database!T33+Database!U33)*100</f>
        <v>8.0901655029533917</v>
      </c>
      <c r="J22" s="36">
        <f>+AH22-C22</f>
        <v>17816903.817371234</v>
      </c>
      <c r="K22" s="36">
        <f>+AK22-F22</f>
        <v>26663323.148297131</v>
      </c>
      <c r="L22" s="36">
        <f>+AL22-G22</f>
        <v>11993126.643282436</v>
      </c>
      <c r="M22" s="40">
        <f t="shared" si="2"/>
        <v>56473353.608950801</v>
      </c>
      <c r="N22" s="52">
        <f>+M22/(Database!T33+Database!U33)*100</f>
        <v>1.6329026350414124</v>
      </c>
      <c r="O22" s="21">
        <f>Database!T33+Database!U33-Database!V33-Database!W33-Database!X33-Database!Y33-Database!Z33-Database!AA33-'2 months Losses'!H22</f>
        <v>56473353.608950734</v>
      </c>
      <c r="P22" s="3">
        <f>($C22+(O22*'Technical Paramenter'!$D$5))</f>
        <v>121511220.580015</v>
      </c>
      <c r="Q22" s="23">
        <f>(Database!T33+Database!U33-Database!AA33-Database!Z33-P22)*'Technical Paramenter'!$D$7</f>
        <v>25802541.944199849</v>
      </c>
      <c r="R22" s="23">
        <f>+O22*'Technical Paramenter'!$D$6+'2 months Losses'!E22</f>
        <v>143013053.0296101</v>
      </c>
      <c r="S22" s="3">
        <f t="shared" si="3"/>
        <v>168815594.97380996</v>
      </c>
      <c r="T22" s="3">
        <f>+O22*'Technical Paramenter'!$D$8+'2 months Losses'!G22</f>
        <v>45764409.749074891</v>
      </c>
      <c r="U22" s="14">
        <f>Database!T33+Database!U33-Database!V33-Database!W33-Database!X33-Database!Y33-Database!Z33-Database!AA33-'2 months Losses'!H22-((P22+S22+T22)-H22)</f>
        <v>177608.69710016251</v>
      </c>
      <c r="V22" s="3">
        <f>(P22+(U22*'Technical Paramenter'!$D$5))</f>
        <v>121567078.51525301</v>
      </c>
      <c r="W22" s="23">
        <f>(Database!T33+Database!U33-Database!AA33-Database!Z33-V22)*'Technical Paramenter'!$D$7</f>
        <v>25801983.36484747</v>
      </c>
      <c r="X22" s="23">
        <f>+U22*'Technical Paramenter'!$D$6+'2 months Losses'!R22</f>
        <v>143097204.03029615</v>
      </c>
      <c r="Y22" s="3">
        <f t="shared" si="4"/>
        <v>168899187.39514363</v>
      </c>
      <c r="Z22" s="3">
        <f>+U22*'Technical Paramenter'!$D$8+'2 months Losses'!T22</f>
        <v>45802009.510250993</v>
      </c>
      <c r="AA22" s="14">
        <f>Database!T33+Database!U33-Database!AA33-V22-Database!Z33-Y22-Database!Y33-Database!W33-Z22-Database!V33-Database!X33</f>
        <v>558.57935237884521</v>
      </c>
      <c r="AB22" s="3">
        <f>(V22+(AA22*'Technical Paramenter'!$D$5))</f>
        <v>121567254.18845934</v>
      </c>
      <c r="AC22" s="23">
        <f>(Database!T33+Database!U33-Database!AA33-Database!Z33-AB22)*'Technical Paramenter'!$D$7</f>
        <v>25801981.608115405</v>
      </c>
      <c r="AD22" s="23">
        <f>+AA22*'Technical Paramenter'!$D$6+'2 months Losses'!X22</f>
        <v>143097468.6851933</v>
      </c>
      <c r="AE22" s="3">
        <f t="shared" si="5"/>
        <v>168899450.29330871</v>
      </c>
      <c r="AF22" s="3">
        <f>+AA22*'Technical Paramenter'!$D$8+'2 months Losses'!Z22</f>
        <v>45802127.761499889</v>
      </c>
      <c r="AG22" s="14">
        <f>Database!T33+Database!U33-Database!AA33-'2 months Losses'!AB22-Database!Z33-Database!W33-Database!Y33-'2 months Losses'!AE22-'2 months Losses'!AF22-Database!V33-Database!X33</f>
        <v>1.7567319869995117</v>
      </c>
      <c r="AH22" s="27">
        <f>(AB22+(AG22*'Technical Paramenter'!$E$5))</f>
        <v>121567254.68737122</v>
      </c>
      <c r="AI22" s="27">
        <f>+AG22*'Technical Paramenter'!$D$6+'2 months Losses'!AC22</f>
        <v>25801982.440455019</v>
      </c>
      <c r="AJ22" s="27">
        <f>+AG22*'Technical Paramenter'!$E$6+'2 months Losses'!AD22</f>
        <v>143097469.43883133</v>
      </c>
      <c r="AK22" s="27">
        <f t="shared" si="6"/>
        <v>168899451.87928635</v>
      </c>
      <c r="AL22" s="29">
        <f>Database!T33-Database!AA33-'2 months Losses'!AH22-Database!Z33-Database!W33-Database!Y33-'2 months Losses'!AK22-((Database!V33+Database!X33))</f>
        <v>45802127.433342457</v>
      </c>
      <c r="AM22" s="29">
        <f>Database!T33-Database!AA33-'2 months Losses'!AH22-Database!Z33-Database!W33-Database!Y33-'2 months Losses'!AK22-'2 months Losses'!AL22-Database!V33-Database!X33</f>
        <v>0</v>
      </c>
    </row>
    <row r="23" spans="2:39" x14ac:dyDescent="0.25">
      <c r="B23" s="17">
        <v>40544</v>
      </c>
      <c r="C23" s="36">
        <f>(Database!T34-Database!AA34)*'Technical Paramenter'!$C$5</f>
        <v>101887560.50999999</v>
      </c>
      <c r="D23" s="37">
        <f>(Database!T34+Database!U34-Database!Z34-Database!AA34-'2 months Losses'!C23)*'Technical Paramenter'!$C$7</f>
        <v>25801597.804899998</v>
      </c>
      <c r="E23" s="37">
        <f>((Database!T34+Database!U34-Database!Z34-Database!AA34-'2 months Losses'!C23)-(Database!T34+Database!U34-Database!Z34-Database!AA34-'2 months Losses'!C23)*'Technical Paramenter'!$C$7)*'Technical Paramenter'!$C$6</f>
        <v>115456989.85736649</v>
      </c>
      <c r="F23" s="38">
        <f t="shared" si="0"/>
        <v>141258587.66226649</v>
      </c>
      <c r="G23" s="39">
        <f>(Database!T34-Database!W34-Database!Y34-Database!Z34-Database!AA34+Database!U34-C23-F23)*'Technical Paramenter'!$C$8</f>
        <v>33877776.001320213</v>
      </c>
      <c r="H23" s="40">
        <f t="shared" si="1"/>
        <v>277023924.17358673</v>
      </c>
      <c r="I23" s="51">
        <f>+H23/(Database!T34+Database!U34)*100</f>
        <v>8.1564645669578919</v>
      </c>
      <c r="J23" s="36">
        <f>+AH23-C23</f>
        <v>45152352.66176632</v>
      </c>
      <c r="K23" s="36">
        <f>+AK23-F23</f>
        <v>67571323.405402958</v>
      </c>
      <c r="L23" s="36">
        <f>+AL23-G23</f>
        <v>30393489.759244114</v>
      </c>
      <c r="M23" s="40">
        <f t="shared" si="2"/>
        <v>143117165.82641339</v>
      </c>
      <c r="N23" s="52">
        <f>+M23/(Database!T34+Database!U34)*100</f>
        <v>4.2138241145378972</v>
      </c>
      <c r="O23" s="21">
        <f>Database!T34+Database!U34-Database!V34-Database!W34-Database!X34-Database!Y34-Database!Z34-Database!AA34-'2 months Losses'!H23</f>
        <v>143117165.82641327</v>
      </c>
      <c r="P23" s="3">
        <f>($C23+(O23*'Technical Paramenter'!$D$5))</f>
        <v>146897909.16240698</v>
      </c>
      <c r="Q23" s="23">
        <f>(Database!T34+Database!U34-Database!AA34-Database!Z34-P23)*'Technical Paramenter'!$D$7</f>
        <v>25351494.31837593</v>
      </c>
      <c r="R23" s="23">
        <f>+O23*'Technical Paramenter'!$D$6+'2 months Losses'!E23</f>
        <v>183265903.02592111</v>
      </c>
      <c r="S23" s="3">
        <f t="shared" si="3"/>
        <v>208617397.34429705</v>
      </c>
      <c r="T23" s="3">
        <f>+O23*'Technical Paramenter'!$D$8+'2 months Losses'!G23</f>
        <v>64175680.006771907</v>
      </c>
      <c r="U23" s="14">
        <f>Database!T34+Database!U34-Database!V34-Database!W34-Database!X34-Database!Y34-Database!Z34-Database!AA34-'2 months Losses'!H23-((P23+S23+T23)-H23)</f>
        <v>450103.48652404547</v>
      </c>
      <c r="V23" s="3">
        <f>(P23+(U23*'Technical Paramenter'!$D$5))</f>
        <v>147039466.70891878</v>
      </c>
      <c r="W23" s="23">
        <f>(Database!T34+Database!U34-Database!AA34-Database!Z34-V23)*'Technical Paramenter'!$D$7</f>
        <v>25350078.742910814</v>
      </c>
      <c r="X23" s="23">
        <f>+U23*'Technical Paramenter'!$D$6+'2 months Losses'!R23</f>
        <v>183479162.0578362</v>
      </c>
      <c r="Y23" s="3">
        <f t="shared" si="4"/>
        <v>208829240.80074701</v>
      </c>
      <c r="Z23" s="3">
        <f>+U23*'Technical Paramenter'!$D$8+'2 months Losses'!T23</f>
        <v>64270966.914869048</v>
      </c>
      <c r="AA23" s="14">
        <f>Database!T34+Database!U34-Database!AA34-V23-Database!Z34-Y23-Database!Y34-Database!W34-Z23-Database!V34-Database!X34</f>
        <v>1415.5754654407501</v>
      </c>
      <c r="AB23" s="3">
        <f>(V23+(AA23*'Technical Paramenter'!$D$5))</f>
        <v>147039911.90740266</v>
      </c>
      <c r="AC23" s="23">
        <f>(Database!T34+Database!U34-Database!AA34-Database!Z34-AB23)*'Technical Paramenter'!$D$7</f>
        <v>25350074.290925976</v>
      </c>
      <c r="AD23" s="23">
        <f>+AA23*'Technical Paramenter'!$D$6+'2 months Losses'!X23</f>
        <v>183479832.75749174</v>
      </c>
      <c r="AE23" s="3">
        <f t="shared" si="5"/>
        <v>208829907.04841772</v>
      </c>
      <c r="AF23" s="3">
        <f>+AA23*'Technical Paramenter'!$D$8+'2 months Losses'!Z23</f>
        <v>64271266.592195079</v>
      </c>
      <c r="AG23" s="14">
        <f>Database!T34+Database!U34-Database!AA34-'2 months Losses'!AB23-Database!Z34-Database!W34-Database!Y34-'2 months Losses'!AE23-'2 months Losses'!AF23-Database!V34-Database!X34</f>
        <v>4.4519846439361572</v>
      </c>
      <c r="AH23" s="27">
        <f>(AB23+(AG23*'Technical Paramenter'!$E$5))</f>
        <v>147039913.17176631</v>
      </c>
      <c r="AI23" s="27">
        <f>+AG23*'Technical Paramenter'!$D$6+'2 months Losses'!AC23</f>
        <v>25350076.4002763</v>
      </c>
      <c r="AJ23" s="27">
        <f>+AG23*'Technical Paramenter'!$E$6+'2 months Losses'!AD23</f>
        <v>183479834.66739315</v>
      </c>
      <c r="AK23" s="27">
        <f t="shared" si="6"/>
        <v>208829911.06766945</v>
      </c>
      <c r="AL23" s="29">
        <f>Database!T34-Database!AA34-'2 months Losses'!AH23-Database!Z34-Database!W34-Database!Y34-'2 months Losses'!AK23-((Database!V34+Database!X34))</f>
        <v>64271265.760564327</v>
      </c>
      <c r="AM23" s="29">
        <f>Database!T34-Database!AA34-'2 months Losses'!AH23-Database!Z34-Database!W34-Database!Y34-'2 months Losses'!AK23-'2 months Losses'!AL23-Database!V34-Database!X34</f>
        <v>0</v>
      </c>
    </row>
    <row r="24" spans="2:39" x14ac:dyDescent="0.25">
      <c r="B24" s="17">
        <v>40575</v>
      </c>
      <c r="C24" s="36">
        <f>(Database!T35-Database!AA35)*'Technical Paramenter'!$C$5</f>
        <v>97284758.879999995</v>
      </c>
      <c r="D24" s="37">
        <f>(Database!T35+Database!U35-Database!Z35-Database!AA35-'2 months Losses'!C24)*'Technical Paramenter'!$C$7</f>
        <v>24520381.7412</v>
      </c>
      <c r="E24" s="37">
        <f>((Database!T35+Database!U35-Database!Z35-Database!AA35-'2 months Losses'!C24)-(Database!T35+Database!U35-Database!Z35-Database!AA35-'2 months Losses'!C24)*'Technical Paramenter'!$C$7)*'Technical Paramenter'!$C$6</f>
        <v>109723804.21552175</v>
      </c>
      <c r="F24" s="38">
        <f t="shared" si="0"/>
        <v>134244185.95672175</v>
      </c>
      <c r="G24" s="39">
        <f>(Database!T35-Database!W35-Database!Y35-Database!Z35-Database!AA35+Database!U35-C24-F24)*'Technical Paramenter'!$C$8</f>
        <v>31533279.067098215</v>
      </c>
      <c r="H24" s="40">
        <f t="shared" si="1"/>
        <v>263062223.90381998</v>
      </c>
      <c r="I24" s="51">
        <f>+H24/(Database!T35+Database!U35)*100</f>
        <v>8.1119119703168199</v>
      </c>
      <c r="J24" s="36">
        <f>+AH24-C24</f>
        <v>32847866.14911221</v>
      </c>
      <c r="K24" s="36">
        <f>+AK24-F24</f>
        <v>49157433.796767205</v>
      </c>
      <c r="L24" s="36">
        <f>+AL24-G24</f>
        <v>22110947.150300428</v>
      </c>
      <c r="M24" s="40">
        <f t="shared" si="2"/>
        <v>104116247.09617984</v>
      </c>
      <c r="N24" s="52">
        <f>+M24/(Database!T35+Database!U35)*100</f>
        <v>3.210578161282323</v>
      </c>
      <c r="O24" s="21">
        <f>Database!T35+Database!U35-Database!V35-Database!W35-Database!X35-Database!Y35-Database!Z35-Database!AA35-'2 months Losses'!H24</f>
        <v>104116247.09618002</v>
      </c>
      <c r="P24" s="3">
        <f>($C24+(O24*'Technical Paramenter'!$D$5))</f>
        <v>130029318.59174861</v>
      </c>
      <c r="Q24" s="23">
        <f>(Database!T35+Database!U35-Database!AA35-Database!Z35-P24)*'Technical Paramenter'!$D$7</f>
        <v>24192936.144082513</v>
      </c>
      <c r="R24" s="23">
        <f>+O24*'Technical Paramenter'!$D$6+'2 months Losses'!E24</f>
        <v>159054082.08969185</v>
      </c>
      <c r="S24" s="3">
        <f t="shared" si="3"/>
        <v>183247018.23377436</v>
      </c>
      <c r="T24" s="3">
        <f>+O24*'Technical Paramenter'!$D$8+'2 months Losses'!G24</f>
        <v>53574688.577359527</v>
      </c>
      <c r="U24" s="14">
        <f>Database!T35+Database!U35-Database!V35-Database!W35-Database!X35-Database!Y35-Database!Z35-Database!AA35-'2 months Losses'!H24-((P24+S24+T24)-H24)</f>
        <v>327445.59711754322</v>
      </c>
      <c r="V24" s="3">
        <f>(P24+(U24*'Technical Paramenter'!$D$5))</f>
        <v>130132300.23204207</v>
      </c>
      <c r="W24" s="23">
        <f>(Database!T35+Database!U35-Database!AA35-Database!Z35-V24)*'Technical Paramenter'!$D$7</f>
        <v>24191906.327679578</v>
      </c>
      <c r="X24" s="23">
        <f>+U24*'Technical Paramenter'!$D$6+'2 months Losses'!R24</f>
        <v>159209225.81360614</v>
      </c>
      <c r="Y24" s="3">
        <f t="shared" si="4"/>
        <v>183401132.14128572</v>
      </c>
      <c r="Z24" s="3">
        <f>+U24*'Technical Paramenter'!$D$8+'2 months Losses'!T24</f>
        <v>53644008.810269311</v>
      </c>
      <c r="AA24" s="14">
        <f>Database!T35+Database!U35-Database!AA35-V24-Database!Z35-Y24-Database!Y35-Database!W35-Z24-Database!V35-Database!X35</f>
        <v>1029.8164024353027</v>
      </c>
      <c r="AB24" s="3">
        <f>(V24+(AA24*'Technical Paramenter'!$D$5))</f>
        <v>130132624.10930064</v>
      </c>
      <c r="AC24" s="23">
        <f>(Database!T35+Database!U35-Database!AA35-Database!Z35-AB24)*'Technical Paramenter'!$D$7</f>
        <v>24191903.088906996</v>
      </c>
      <c r="AD24" s="23">
        <f>+AA24*'Technical Paramenter'!$D$6+'2 months Losses'!X24</f>
        <v>159209713.7406176</v>
      </c>
      <c r="AE24" s="3">
        <f t="shared" si="5"/>
        <v>183401616.82952461</v>
      </c>
      <c r="AF24" s="3">
        <f>+AA24*'Technical Paramenter'!$D$8+'2 months Losses'!Z24</f>
        <v>53644226.82240171</v>
      </c>
      <c r="AG24" s="14">
        <f>Database!T35+Database!U35-Database!AA35-'2 months Losses'!AB24-Database!Z35-Database!W35-Database!Y35-'2 months Losses'!AE24-'2 months Losses'!AF24-Database!V35-Database!X35</f>
        <v>3.2387731075286865</v>
      </c>
      <c r="AH24" s="27">
        <f>(AB24+(AG24*'Technical Paramenter'!$E$5))</f>
        <v>130132625.0291122</v>
      </c>
      <c r="AI24" s="27">
        <f>+AG24*'Technical Paramenter'!$D$6+'2 months Losses'!AC24</f>
        <v>24191904.623437695</v>
      </c>
      <c r="AJ24" s="27">
        <f>+AG24*'Technical Paramenter'!$E$6+'2 months Losses'!AD24</f>
        <v>159209715.13005126</v>
      </c>
      <c r="AK24" s="27">
        <f t="shared" si="6"/>
        <v>183401619.75348896</v>
      </c>
      <c r="AL24" s="29">
        <f>Database!T35-Database!AA35-'2 months Losses'!AH24-Database!Z35-Database!W35-Database!Y35-'2 months Losses'!AK24-((Database!V35+Database!X35))</f>
        <v>53644226.217398643</v>
      </c>
      <c r="AM24" s="29">
        <f>Database!T35-Database!AA35-'2 months Losses'!AH24-Database!Z35-Database!W35-Database!Y35-'2 months Losses'!AK24-'2 months Losses'!AL24-Database!V35-Database!X35</f>
        <v>0</v>
      </c>
    </row>
    <row r="25" spans="2:39" x14ac:dyDescent="0.25">
      <c r="B25" s="17">
        <v>40603</v>
      </c>
      <c r="C25" s="36">
        <f>(Database!T36-Database!AA36)*'Technical Paramenter'!$C$5</f>
        <v>98620713.780000001</v>
      </c>
      <c r="D25" s="37">
        <f>(Database!T36+Database!U36-Database!Z36-Database!AA36-'2 months Losses'!C25)*'Technical Paramenter'!$C$7</f>
        <v>24875458.802199997</v>
      </c>
      <c r="E25" s="37">
        <f>((Database!T36+Database!U36-Database!Z36-Database!AA36-'2 months Losses'!C25)-(Database!T36+Database!U36-Database!Z36-Database!AA36-'2 months Losses'!C25)*'Technical Paramenter'!$C$7)*'Technical Paramenter'!$C$6</f>
        <v>111312703.04808456</v>
      </c>
      <c r="F25" s="38">
        <f t="shared" si="0"/>
        <v>136188161.85028455</v>
      </c>
      <c r="G25" s="39">
        <f>(Database!T36-Database!W36-Database!Y36-Database!Z36-Database!AA36+Database!U36-C25-F25)*'Technical Paramenter'!$C$8</f>
        <v>32412215.896068253</v>
      </c>
      <c r="H25" s="40">
        <f t="shared" si="1"/>
        <v>267221091.52635279</v>
      </c>
      <c r="I25" s="51">
        <f>+H25/(Database!T36+Database!U36)*100</f>
        <v>8.1282590086727886</v>
      </c>
      <c r="J25" s="36">
        <f>+AH25-C25</f>
        <v>52632784.188819468</v>
      </c>
      <c r="K25" s="36">
        <f>+AK25-F25</f>
        <v>78765926.302684367</v>
      </c>
      <c r="L25" s="36">
        <f>+AL25-G25</f>
        <v>35428806.982143246</v>
      </c>
      <c r="M25" s="40">
        <f t="shared" si="2"/>
        <v>166827517.47364709</v>
      </c>
      <c r="N25" s="52">
        <f>+M25/(Database!T36+Database!U36)*100</f>
        <v>5.0745143807855513</v>
      </c>
      <c r="O25" s="21">
        <f>Database!T36+Database!U36-Database!V36-Database!W36-Database!X36-Database!Y36-Database!Z36-Database!AA36-'2 months Losses'!H25</f>
        <v>166827517.47364721</v>
      </c>
      <c r="P25" s="3">
        <f>($C25+(O25*'Technical Paramenter'!$D$5))</f>
        <v>151087968.02546203</v>
      </c>
      <c r="Q25" s="23">
        <f>(Database!T36+Database!U36-Database!AA36-Database!Z36-P25)*'Technical Paramenter'!$D$7</f>
        <v>24350786.259745378</v>
      </c>
      <c r="R25" s="23">
        <f>+O25*'Technical Paramenter'!$D$6+'2 months Losses'!E25</f>
        <v>190355580.82709861</v>
      </c>
      <c r="S25" s="3">
        <f t="shared" si="3"/>
        <v>214706367.086844</v>
      </c>
      <c r="T25" s="3">
        <f>+O25*'Technical Paramenter'!$D$8+'2 months Losses'!G25</f>
        <v>67729601.345239371</v>
      </c>
      <c r="U25" s="14">
        <f>Database!T36+Database!U36-Database!V36-Database!W36-Database!X36-Database!Y36-Database!Z36-Database!AA36-'2 months Losses'!H25-((P25+S25+T25)-H25)</f>
        <v>524672.54245460033</v>
      </c>
      <c r="V25" s="3">
        <f>(P25+(U25*'Technical Paramenter'!$D$5))</f>
        <v>151252977.54006401</v>
      </c>
      <c r="W25" s="23">
        <f>(Database!T36+Database!U36-Database!AA36-Database!Z36-V25)*'Technical Paramenter'!$D$7</f>
        <v>24349136.164599363</v>
      </c>
      <c r="X25" s="23">
        <f>+U25*'Technical Paramenter'!$D$6+'2 months Losses'!R25</f>
        <v>190604170.6777136</v>
      </c>
      <c r="Y25" s="3">
        <f t="shared" si="4"/>
        <v>214953306.84231296</v>
      </c>
      <c r="Z25" s="3">
        <f>+U25*'Technical Paramenter'!$D$8+'2 months Losses'!T25</f>
        <v>67840674.522477016</v>
      </c>
      <c r="AA25" s="14">
        <f>Database!T36+Database!U36-Database!AA36-V25-Database!Z36-Y25-Database!Y36-Database!W36-Z25-Database!V36-Database!X36</f>
        <v>1650.0951464176178</v>
      </c>
      <c r="AB25" s="3">
        <f>(V25+(AA25*'Technical Paramenter'!$D$5))</f>
        <v>151253496.49498755</v>
      </c>
      <c r="AC25" s="23">
        <f>(Database!T36+Database!U36-Database!AA36-Database!Z36-AB25)*'Technical Paramenter'!$D$7</f>
        <v>24349130.975050125</v>
      </c>
      <c r="AD25" s="23">
        <f>+AA25*'Technical Paramenter'!$D$6+'2 months Losses'!X25</f>
        <v>190604952.49279398</v>
      </c>
      <c r="AE25" s="3">
        <f t="shared" si="5"/>
        <v>214954083.4678441</v>
      </c>
      <c r="AF25" s="3">
        <f>+AA25*'Technical Paramenter'!$D$8+'2 months Losses'!Z25</f>
        <v>67841023.847619519</v>
      </c>
      <c r="AG25" s="14">
        <f>Database!T36+Database!U36-Database!AA36-'2 months Losses'!AB25-Database!Z36-Database!W36-Database!Y36-'2 months Losses'!AE25-'2 months Losses'!AF25-Database!V36-Database!X36</f>
        <v>5.1895489692687988</v>
      </c>
      <c r="AH25" s="27">
        <f>(AB25+(AG25*'Technical Paramenter'!$E$5))</f>
        <v>151253497.96881947</v>
      </c>
      <c r="AI25" s="27">
        <f>+AG25*'Technical Paramenter'!$D$6+'2 months Losses'!AC25</f>
        <v>24349133.433858428</v>
      </c>
      <c r="AJ25" s="27">
        <f>+AG25*'Technical Paramenter'!$E$6+'2 months Losses'!AD25</f>
        <v>190604954.71911049</v>
      </c>
      <c r="AK25" s="27">
        <f t="shared" si="6"/>
        <v>214954088.15296891</v>
      </c>
      <c r="AL25" s="29">
        <f>Database!T36-Database!AA36-'2 months Losses'!AH25-Database!Z36-Database!W36-Database!Y36-'2 months Losses'!AK25-((Database!V36+Database!X36))</f>
        <v>67841022.878211498</v>
      </c>
      <c r="AM25" s="29">
        <f>Database!T36-Database!AA36-'2 months Losses'!AH25-Database!Z36-Database!W36-Database!Y36-'2 months Losses'!AK25-'2 months Losses'!AL25-Database!V36-Database!X36</f>
        <v>0</v>
      </c>
    </row>
    <row r="26" spans="2:39" x14ac:dyDescent="0.25">
      <c r="B26" s="17">
        <v>40634</v>
      </c>
      <c r="C26" s="36">
        <f>(Database!T37-Database!AA37)*'Technical Paramenter'!$C$5</f>
        <v>103310007.89999999</v>
      </c>
      <c r="D26" s="37">
        <f>(Database!T37+Database!U37-Database!Z37-Database!AA37-'2 months Losses'!C26)*'Technical Paramenter'!$C$7</f>
        <v>26133921.081</v>
      </c>
      <c r="E26" s="37">
        <f>((Database!T37+Database!U37-Database!Z37-Database!AA37-'2 months Losses'!C26)-(Database!T37+Database!U37-Database!Z37-Database!AA37-'2 months Losses'!C26)*'Technical Paramenter'!$C$7)*'Technical Paramenter'!$C$6</f>
        <v>116944070.05325879</v>
      </c>
      <c r="F26" s="38">
        <f t="shared" si="0"/>
        <v>143077991.13425881</v>
      </c>
      <c r="G26" s="39">
        <f>(Database!T37-Database!W37-Database!Y37-Database!Z37-Database!AA37+Database!U37-C26-F26)*'Technical Paramenter'!$C$8</f>
        <v>34648973.442307971</v>
      </c>
      <c r="H26" s="40">
        <f t="shared" si="1"/>
        <v>281036972.47656673</v>
      </c>
      <c r="I26" s="51">
        <f>+H26/(Database!T37+Database!U37)*100</f>
        <v>8.1604947671310857</v>
      </c>
      <c r="J26" s="36">
        <f>+AH26-C26</f>
        <v>74334426.534480229</v>
      </c>
      <c r="K26" s="36">
        <f>+AK26-F26</f>
        <v>111242831.86620659</v>
      </c>
      <c r="L26" s="36">
        <f>+AL26-G26</f>
        <v>50036875.122746445</v>
      </c>
      <c r="M26" s="40">
        <f t="shared" si="2"/>
        <v>235614133.52343324</v>
      </c>
      <c r="N26" s="52">
        <f>+M26/(Database!T37+Database!U37)*100</f>
        <v>6.8415478815351314</v>
      </c>
      <c r="O26" s="21">
        <f>Database!T37+Database!U37-Database!V37-Database!W37-Database!X37-Database!Y37-Database!Z37-Database!AA37-'2 months Losses'!H26</f>
        <v>235614133.52343327</v>
      </c>
      <c r="P26" s="3">
        <f>($C26+(O26*'Technical Paramenter'!$D$5))</f>
        <v>177410652.89311975</v>
      </c>
      <c r="Q26" s="23">
        <f>(Database!T37+Database!U37-Database!AA37-Database!Z37-P26)*'Technical Paramenter'!$D$7</f>
        <v>25392914.631068803</v>
      </c>
      <c r="R26" s="23">
        <f>+O26*'Technical Paramenter'!$D$6+'2 months Losses'!E26</f>
        <v>228578046.51666147</v>
      </c>
      <c r="S26" s="3">
        <f t="shared" si="3"/>
        <v>253970961.14773026</v>
      </c>
      <c r="T26" s="3">
        <f>+O26*'Technical Paramenter'!$D$8+'2 months Losses'!G26</f>
        <v>84528485.509218797</v>
      </c>
      <c r="U26" s="14">
        <f>Database!T37+Database!U37-Database!V37-Database!W37-Database!X37-Database!Y37-Database!Z37-Database!AA37-'2 months Losses'!H26-((P26+S26+T26)-H26)</f>
        <v>741006.44993114471</v>
      </c>
      <c r="V26" s="3">
        <f>(P26+(U26*'Technical Paramenter'!$D$5))</f>
        <v>177643699.42162311</v>
      </c>
      <c r="W26" s="23">
        <f>(Database!T37+Database!U37-Database!AA37-Database!Z37-V26)*'Technical Paramenter'!$D$7</f>
        <v>25390584.165783767</v>
      </c>
      <c r="X26" s="23">
        <f>+U26*'Technical Paramenter'!$D$6+'2 months Losses'!R26</f>
        <v>228929135.37263885</v>
      </c>
      <c r="Y26" s="3">
        <f t="shared" si="4"/>
        <v>254319719.53842261</v>
      </c>
      <c r="Z26" s="3">
        <f>+U26*'Technical Paramenter'!$D$8+'2 months Losses'!T26</f>
        <v>84685356.574669227</v>
      </c>
      <c r="AA26" s="14">
        <f>Database!T37+Database!U37-Database!AA37-V26-Database!Z37-Y26-Database!Y37-Database!W37-Z26-Database!V37-Database!X37</f>
        <v>2330.4652850627899</v>
      </c>
      <c r="AB26" s="3">
        <f>(V26+(AA26*'Technical Paramenter'!$D$5))</f>
        <v>177644432.35295525</v>
      </c>
      <c r="AC26" s="23">
        <f>(Database!T37+Database!U37-Database!AA37-Database!Z37-AB26)*'Technical Paramenter'!$D$7</f>
        <v>25390576.836470447</v>
      </c>
      <c r="AD26" s="23">
        <f>+AA26*'Technical Paramenter'!$D$6+'2 months Losses'!X26</f>
        <v>228930239.54709092</v>
      </c>
      <c r="AE26" s="3">
        <f t="shared" si="5"/>
        <v>254320816.38356137</v>
      </c>
      <c r="AF26" s="3">
        <f>+AA26*'Technical Paramenter'!$D$8+'2 months Losses'!Z26</f>
        <v>84685849.934170082</v>
      </c>
      <c r="AG26" s="14">
        <f>Database!T37+Database!U37-Database!AA37-'2 months Losses'!AB26-Database!Z37-Database!W37-Database!Y37-'2 months Losses'!AE26-'2 months Losses'!AF26-Database!V37-Database!X37</f>
        <v>7.3293132781982422</v>
      </c>
      <c r="AH26" s="27">
        <f>(AB26+(AG26*'Technical Paramenter'!$E$5))</f>
        <v>177644434.43448022</v>
      </c>
      <c r="AI26" s="27">
        <f>+AG26*'Technical Paramenter'!$D$6+'2 months Losses'!AC26</f>
        <v>25390580.309099078</v>
      </c>
      <c r="AJ26" s="27">
        <f>+AG26*'Technical Paramenter'!$E$6+'2 months Losses'!AD26</f>
        <v>228930242.69136631</v>
      </c>
      <c r="AK26" s="27">
        <f t="shared" si="6"/>
        <v>254320823.00046539</v>
      </c>
      <c r="AL26" s="29">
        <f>Database!T37-Database!AA37-'2 months Losses'!AH26-Database!Z37-Database!W37-Database!Y37-'2 months Losses'!AK26-((Database!V37+Database!X37))</f>
        <v>84685848.565054417</v>
      </c>
      <c r="AM26" s="29">
        <f>Database!T37-Database!AA37-'2 months Losses'!AH26-Database!Z37-Database!W37-Database!Y37-'2 months Losses'!AK26-'2 months Losses'!AL26-Database!V37-Database!X37</f>
        <v>0</v>
      </c>
    </row>
    <row r="27" spans="2:39" x14ac:dyDescent="0.25">
      <c r="B27" s="17">
        <v>40664</v>
      </c>
      <c r="C27" s="36">
        <f>(Database!T38-Database!AA38)*'Technical Paramenter'!$C$5</f>
        <v>105612304.58999999</v>
      </c>
      <c r="D27" s="37">
        <f>(Database!T38+Database!U38-Database!Z38-Database!AA38-'2 months Losses'!C27)*'Technical Paramenter'!$C$7</f>
        <v>26633035.484099999</v>
      </c>
      <c r="E27" s="37">
        <f>((Database!T38+Database!U38-Database!Z38-Database!AA38-'2 months Losses'!C27)-(Database!T38+Database!U38-Database!Z38-Database!AA38-'2 months Losses'!C27)*'Technical Paramenter'!$C$7)*'Technical Paramenter'!$C$6</f>
        <v>119177507.18425067</v>
      </c>
      <c r="F27" s="38">
        <f t="shared" si="0"/>
        <v>145810542.66835067</v>
      </c>
      <c r="G27" s="39">
        <f>(Database!T38-Database!W38-Database!Y38-Database!Z38-Database!AA38+Database!U38-C27-F27)*'Technical Paramenter'!$C$8</f>
        <v>35082835.663381316</v>
      </c>
      <c r="H27" s="40">
        <f t="shared" si="1"/>
        <v>286505682.92173201</v>
      </c>
      <c r="I27" s="51">
        <f>+H27/(Database!T38+Database!U38)*100</f>
        <v>8.1382066883679673</v>
      </c>
      <c r="J27" s="36">
        <f>+AH27-C27</f>
        <v>60556635.603645369</v>
      </c>
      <c r="K27" s="36">
        <f>+AK27-F27</f>
        <v>90624115.189947993</v>
      </c>
      <c r="L27" s="36">
        <f>+AL27-G27</f>
        <v>40762604.284674428</v>
      </c>
      <c r="M27" s="40">
        <f t="shared" si="2"/>
        <v>191943355.07826778</v>
      </c>
      <c r="N27" s="52">
        <f>+M27/(Database!T38+Database!U38)*100</f>
        <v>5.4521595528437601</v>
      </c>
      <c r="O27" s="21">
        <f>Database!T38+Database!U38-Database!V38-Database!W38-Database!X38-Database!Y38-Database!Z38-Database!AA38-'2 months Losses'!H27</f>
        <v>191943355.07826799</v>
      </c>
      <c r="P27" s="3">
        <f>($C27+(O27*'Technical Paramenter'!$D$5))</f>
        <v>165978489.76211527</v>
      </c>
      <c r="Q27" s="23">
        <f>(Database!T38+Database!U38-Database!AA38-Database!Z38-P27)*'Technical Paramenter'!$D$7</f>
        <v>26029373.632378846</v>
      </c>
      <c r="R27" s="23">
        <f>+O27*'Technical Paramenter'!$D$6+'2 months Losses'!E27</f>
        <v>210120268.82033405</v>
      </c>
      <c r="S27" s="3">
        <f t="shared" si="3"/>
        <v>236149642.45271289</v>
      </c>
      <c r="T27" s="3">
        <f>+O27*'Technical Paramenter'!$D$8+'2 months Losses'!G27</f>
        <v>75717243.933450639</v>
      </c>
      <c r="U27" s="14">
        <f>Database!T38+Database!U38-Database!V38-Database!W38-Database!X38-Database!Y38-Database!Z38-Database!AA38-'2 months Losses'!H27-((P27+S27+T27)-H27)</f>
        <v>603661.85172122717</v>
      </c>
      <c r="V27" s="3">
        <f>(P27+(U27*'Technical Paramenter'!$D$5))</f>
        <v>166168341.41448161</v>
      </c>
      <c r="W27" s="23">
        <f>(Database!T38+Database!U38-Database!AA38-Database!Z38-V27)*'Technical Paramenter'!$D$7</f>
        <v>26027475.115855183</v>
      </c>
      <c r="X27" s="23">
        <f>+U27*'Technical Paramenter'!$D$6+'2 months Losses'!R27</f>
        <v>210406283.80567956</v>
      </c>
      <c r="Y27" s="3">
        <f t="shared" si="4"/>
        <v>236433758.92153475</v>
      </c>
      <c r="Z27" s="3">
        <f>+U27*'Technical Paramenter'!$D$8+'2 months Losses'!T27</f>
        <v>75845039.147460029</v>
      </c>
      <c r="AA27" s="14">
        <f>Database!T38+Database!U38-Database!AA38-V27-Database!Z38-Y27-Database!Y38-Database!W38-Z27-Database!V38-Database!X38</f>
        <v>1898.5165238380432</v>
      </c>
      <c r="AB27" s="3">
        <f>(V27+(AA27*'Technical Paramenter'!$D$5))</f>
        <v>166168938.49792835</v>
      </c>
      <c r="AC27" s="23">
        <f>(Database!T38+Database!U38-Database!AA38-Database!Z38-AB27)*'Technical Paramenter'!$D$7</f>
        <v>26027469.14502072</v>
      </c>
      <c r="AD27" s="23">
        <f>+AA27*'Technical Paramenter'!$D$6+'2 months Losses'!X27</f>
        <v>210407183.32280856</v>
      </c>
      <c r="AE27" s="3">
        <f t="shared" si="5"/>
        <v>236434652.46782929</v>
      </c>
      <c r="AF27" s="3">
        <f>+AA27*'Technical Paramenter'!$D$8+'2 months Losses'!Z27</f>
        <v>75845441.063408121</v>
      </c>
      <c r="AG27" s="14">
        <f>Database!T38+Database!U38-Database!AA38-'2 months Losses'!AB27-Database!Z38-Database!W38-Database!Y38-'2 months Losses'!AE27-'2 months Losses'!AF27-Database!V38-Database!X38</f>
        <v>5.970834493637085</v>
      </c>
      <c r="AH27" s="27">
        <f>(AB27+(AG27*'Technical Paramenter'!$E$5))</f>
        <v>166168940.19364536</v>
      </c>
      <c r="AI27" s="27">
        <f>+AG27*'Technical Paramenter'!$D$6+'2 months Losses'!AC27</f>
        <v>26027471.974002104</v>
      </c>
      <c r="AJ27" s="27">
        <f>+AG27*'Technical Paramenter'!$E$6+'2 months Losses'!AD27</f>
        <v>210407185.88429657</v>
      </c>
      <c r="AK27" s="27">
        <f t="shared" si="6"/>
        <v>236434657.85829866</v>
      </c>
      <c r="AL27" s="29">
        <f>Database!T38-Database!AA38-'2 months Losses'!AH27-Database!Z38-Database!W38-Database!Y38-'2 months Losses'!AK27-((Database!V38+Database!X38))</f>
        <v>75845439.948055744</v>
      </c>
      <c r="AM27" s="29">
        <f>Database!T38-Database!AA38-'2 months Losses'!AH27-Database!Z38-Database!W38-Database!Y38-'2 months Losses'!AK27-'2 months Losses'!AL27-Database!V38-Database!X38</f>
        <v>0</v>
      </c>
    </row>
    <row r="28" spans="2:39" x14ac:dyDescent="0.25">
      <c r="B28" s="17">
        <v>40695</v>
      </c>
      <c r="C28" s="36">
        <f>(Database!T39-Database!AA39)*'Technical Paramenter'!$C$5</f>
        <v>109963173.42</v>
      </c>
      <c r="D28" s="37">
        <f>(Database!T39+Database!U39-Database!Z39-Database!AA39-'2 months Losses'!C28)*'Technical Paramenter'!$C$7</f>
        <v>28023621.355799999</v>
      </c>
      <c r="E28" s="37">
        <f>((Database!T39+Database!U39-Database!Z39-Database!AA39-'2 months Losses'!C28)-(Database!T39+Database!U39-Database!Z39-Database!AA39-'2 months Losses'!C28)*'Technical Paramenter'!$C$7)*'Technical Paramenter'!$C$6</f>
        <v>125400100.84293382</v>
      </c>
      <c r="F28" s="38">
        <f t="shared" si="0"/>
        <v>153423722.19873381</v>
      </c>
      <c r="G28" s="39">
        <f>(Database!T39-Database!W39-Database!Y39-Database!Z39-Database!AA39+Database!U39-C28-F28)*'Technical Paramenter'!$C$8</f>
        <v>37613120.965901576</v>
      </c>
      <c r="H28" s="40">
        <f t="shared" si="1"/>
        <v>301000016.58463538</v>
      </c>
      <c r="I28" s="51">
        <f>+H28/(Database!T39+Database!U39)*100</f>
        <v>8.2117457649193604</v>
      </c>
      <c r="J28" s="36">
        <f>+AH28-C28</f>
        <v>88516754.353083</v>
      </c>
      <c r="K28" s="36">
        <f>+AK28-F28</f>
        <v>132466945.41021097</v>
      </c>
      <c r="L28" s="36">
        <f>+AL28-G28</f>
        <v>59583452.652070321</v>
      </c>
      <c r="M28" s="40">
        <f t="shared" si="2"/>
        <v>280567152.41536433</v>
      </c>
      <c r="N28" s="52">
        <f>+M28/(Database!T39+Database!U39)*100</f>
        <v>7.6543056434501153</v>
      </c>
      <c r="O28" s="21">
        <f>Database!T39+Database!U39-Database!V39-Database!W39-Database!X39-Database!Y39-Database!Z39-Database!AA39-'2 months Losses'!H28</f>
        <v>280567152.41536462</v>
      </c>
      <c r="P28" s="3">
        <f>($C28+(O28*'Technical Paramenter'!$D$5))</f>
        <v>198201542.85463217</v>
      </c>
      <c r="Q28" s="23">
        <f>(Database!T39+Database!U39-Database!AA39-Database!Z39-P28)*'Technical Paramenter'!$D$7</f>
        <v>27141237.661453675</v>
      </c>
      <c r="R28" s="23">
        <f>+O28*'Technical Paramenter'!$D$6+'2 months Losses'!E28</f>
        <v>258332817.65733358</v>
      </c>
      <c r="S28" s="3">
        <f t="shared" si="3"/>
        <v>285474055.31878728</v>
      </c>
      <c r="T28" s="3">
        <f>+O28*'Technical Paramenter'!$D$8+'2 months Losses'!G28</f>
        <v>97009187.132234275</v>
      </c>
      <c r="U28" s="14">
        <f>Database!T39+Database!U39-Database!V39-Database!W39-Database!X39-Database!Y39-Database!Z39-Database!AA39-'2 months Losses'!H28-((P28+S28+T28)-H28)</f>
        <v>882383.6943461895</v>
      </c>
      <c r="V28" s="3">
        <f>(P28+(U28*'Technical Paramenter'!$D$5))</f>
        <v>198479052.52650404</v>
      </c>
      <c r="W28" s="23">
        <f>(Database!T39+Database!U39-Database!AA39-Database!Z39-V28)*'Technical Paramenter'!$D$7</f>
        <v>27138462.564734962</v>
      </c>
      <c r="X28" s="23">
        <f>+U28*'Technical Paramenter'!$D$6+'2 months Losses'!R28</f>
        <v>258750891.05171481</v>
      </c>
      <c r="Y28" s="3">
        <f t="shared" si="4"/>
        <v>285889353.61644977</v>
      </c>
      <c r="Z28" s="3">
        <f>+U28*'Technical Paramenter'!$D$8+'2 months Losses'!T28</f>
        <v>97195987.760327369</v>
      </c>
      <c r="AA28" s="14">
        <f>Database!T39+Database!U39-Database!AA39-V28-Database!Z39-Y28-Database!Y39-Database!W39-Z28-Database!V39-Database!X39</f>
        <v>2775.096718788147</v>
      </c>
      <c r="AB28" s="3">
        <f>(V28+(AA28*'Technical Paramenter'!$D$5))</f>
        <v>198479925.29442209</v>
      </c>
      <c r="AC28" s="23">
        <f>(Database!T39+Database!U39-Database!AA39-Database!Z39-AB28)*'Technical Paramenter'!$D$7</f>
        <v>27138453.83705578</v>
      </c>
      <c r="AD28" s="23">
        <f>+AA28*'Technical Paramenter'!$D$6+'2 months Losses'!X28</f>
        <v>258752205.89254016</v>
      </c>
      <c r="AE28" s="3">
        <f t="shared" si="5"/>
        <v>285890659.72959596</v>
      </c>
      <c r="AF28" s="3">
        <f>+AA28*'Technical Paramenter'!$D$8+'2 months Losses'!Z28</f>
        <v>97196575.248302743</v>
      </c>
      <c r="AG28" s="14">
        <f>Database!T39+Database!U39-Database!AA39-'2 months Losses'!AB28-Database!Z39-Database!W39-Database!Y39-'2 months Losses'!AE28-'2 months Losses'!AF28-Database!V39-Database!X39</f>
        <v>8.7276792526245117</v>
      </c>
      <c r="AH28" s="27">
        <f>(AB28+(AG28*'Technical Paramenter'!$E$5))</f>
        <v>198479927.773083</v>
      </c>
      <c r="AI28" s="27">
        <f>+AG28*'Technical Paramenter'!$D$6+'2 months Losses'!AC28</f>
        <v>27138457.972230211</v>
      </c>
      <c r="AJ28" s="27">
        <f>+AG28*'Technical Paramenter'!$E$6+'2 months Losses'!AD28</f>
        <v>258752209.63671455</v>
      </c>
      <c r="AK28" s="27">
        <f t="shared" si="6"/>
        <v>285890667.60894477</v>
      </c>
      <c r="AL28" s="29">
        <f>Database!T39-Database!AA39-'2 months Losses'!AH28-Database!Z39-Database!W39-Database!Y39-'2 months Losses'!AK28-((Database!V39+Database!X39))</f>
        <v>97196573.617971897</v>
      </c>
      <c r="AM28" s="29">
        <f>Database!T39-Database!AA39-'2 months Losses'!AH28-Database!Z39-Database!W39-Database!Y39-'2 months Losses'!AK28-'2 months Losses'!AL28-Database!V39-Database!X39</f>
        <v>0</v>
      </c>
    </row>
    <row r="29" spans="2:39" x14ac:dyDescent="0.25">
      <c r="B29" s="17">
        <v>40725</v>
      </c>
      <c r="C29" s="36">
        <f>(Database!T40-Database!AA40)*'Technical Paramenter'!$C$5</f>
        <v>111135792.33</v>
      </c>
      <c r="D29" s="37">
        <f>(Database!T40+Database!U40-Database!Z40-Database!AA40-'2 months Losses'!C29)*'Technical Paramenter'!$C$7</f>
        <v>28496875.216700003</v>
      </c>
      <c r="E29" s="37">
        <f>((Database!T40+Database!U40-Database!Z40-Database!AA40-'2 months Losses'!C29)-(Database!T40+Database!U40-Database!Z40-Database!AA40-'2 months Losses'!C29)*'Technical Paramenter'!$C$7)*'Technical Paramenter'!$C$6</f>
        <v>127517817.21968915</v>
      </c>
      <c r="F29" s="38">
        <f t="shared" si="0"/>
        <v>156014692.43638915</v>
      </c>
      <c r="G29" s="39">
        <f>(Database!T40-Database!W40-Database!Y40-Database!Z40-Database!AA40+Database!U40-C29-F29)*'Technical Paramenter'!$C$8</f>
        <v>38251238.215518937</v>
      </c>
      <c r="H29" s="40">
        <f t="shared" si="1"/>
        <v>305401722.98190808</v>
      </c>
      <c r="I29" s="51">
        <f>+H29/(Database!T40+Database!U40)*100</f>
        <v>8.2439241585010024</v>
      </c>
      <c r="J29" s="36">
        <f>+AH29-C29</f>
        <v>85935157.723732308</v>
      </c>
      <c r="K29" s="36">
        <f>+AK29-F29</f>
        <v>128603538.73346716</v>
      </c>
      <c r="L29" s="36">
        <f>+AL29-G29</f>
        <v>57845697.560892358</v>
      </c>
      <c r="M29" s="40">
        <f t="shared" si="2"/>
        <v>272384394.0180918</v>
      </c>
      <c r="N29" s="52">
        <f>+M29/(Database!T40+Database!U40)*100</f>
        <v>7.352664105229775</v>
      </c>
      <c r="O29" s="21">
        <f>Database!T40+Database!U40-Database!V40-Database!W40-Database!X40-Database!Y40-Database!Z40-Database!AA40-'2 months Losses'!H29</f>
        <v>272384394.01809192</v>
      </c>
      <c r="P29" s="3">
        <f>($C29+(O29*'Technical Paramenter'!$D$5))</f>
        <v>196800684.24868989</v>
      </c>
      <c r="Q29" s="23">
        <f>(Database!T40+Database!U40-Database!AA40-Database!Z40-P29)*'Technical Paramenter'!$D$7</f>
        <v>27640226.297513105</v>
      </c>
      <c r="R29" s="23">
        <f>+O29*'Technical Paramenter'!$D$6+'2 months Losses'!E29</f>
        <v>256573543.10546109</v>
      </c>
      <c r="S29" s="3">
        <f t="shared" si="3"/>
        <v>284213769.40297419</v>
      </c>
      <c r="T29" s="3">
        <f>+O29*'Technical Paramenter'!$D$8+'2 months Losses'!G29</f>
        <v>95915014.429149002</v>
      </c>
      <c r="U29" s="14">
        <f>Database!T40+Database!U40-Database!V40-Database!W40-Database!X40-Database!Y40-Database!Z40-Database!AA40-'2 months Losses'!H29-((P29+S29+T29)-H29)</f>
        <v>856648.91918694973</v>
      </c>
      <c r="V29" s="3">
        <f>(P29+(U29*'Technical Paramenter'!$D$5))</f>
        <v>197070100.33377418</v>
      </c>
      <c r="W29" s="23">
        <f>(Database!T40+Database!U40-Database!AA40-Database!Z40-V29)*'Technical Paramenter'!$D$7</f>
        <v>27637532.13666226</v>
      </c>
      <c r="X29" s="23">
        <f>+U29*'Technical Paramenter'!$D$6+'2 months Losses'!R29</f>
        <v>256979423.36337188</v>
      </c>
      <c r="Y29" s="3">
        <f t="shared" si="4"/>
        <v>284616955.50003415</v>
      </c>
      <c r="Z29" s="3">
        <f>+U29*'Technical Paramenter'!$D$8+'2 months Losses'!T29</f>
        <v>96096367.005340874</v>
      </c>
      <c r="AA29" s="14">
        <f>Database!T40+Database!U40-Database!AA40-V29-Database!Z40-Y29-Database!Y40-Database!W40-Z29-Database!V40-Database!X40</f>
        <v>2694.1608507633209</v>
      </c>
      <c r="AB29" s="3">
        <f>(V29+(AA29*'Technical Paramenter'!$D$5))</f>
        <v>197070947.64736176</v>
      </c>
      <c r="AC29" s="23">
        <f>(Database!T40+Database!U40-Database!AA40-Database!Z40-AB29)*'Technical Paramenter'!$D$7</f>
        <v>27637523.663526382</v>
      </c>
      <c r="AD29" s="23">
        <f>+AA29*'Technical Paramenter'!$D$6+'2 months Losses'!X29</f>
        <v>256980699.85678297</v>
      </c>
      <c r="AE29" s="3">
        <f t="shared" si="5"/>
        <v>284618223.52030933</v>
      </c>
      <c r="AF29" s="3">
        <f>+AA29*'Technical Paramenter'!$D$8+'2 months Losses'!Z29</f>
        <v>96096937.359192982</v>
      </c>
      <c r="AG29" s="14">
        <f>Database!T40+Database!U40-Database!AA40-'2 months Losses'!AB29-Database!Z40-Database!W40-Database!Y40-'2 months Losses'!AE29-'2 months Losses'!AF29-Database!V40-Database!X40</f>
        <v>8.4731357097625732</v>
      </c>
      <c r="AH29" s="27">
        <f>(AB29+(AG29*'Technical Paramenter'!$E$5))</f>
        <v>197070950.05373231</v>
      </c>
      <c r="AI29" s="27">
        <f>+AG29*'Technical Paramenter'!$D$6+'2 months Losses'!AC29</f>
        <v>27637527.678098083</v>
      </c>
      <c r="AJ29" s="27">
        <f>+AG29*'Technical Paramenter'!$E$6+'2 months Losses'!AD29</f>
        <v>256980703.4917582</v>
      </c>
      <c r="AK29" s="27">
        <f t="shared" si="6"/>
        <v>284618231.16985631</v>
      </c>
      <c r="AL29" s="29">
        <f>Database!T40-Database!AA40-'2 months Losses'!AH29-Database!Z40-Database!W40-Database!Y40-'2 months Losses'!AK29-((Database!V40+Database!X40))</f>
        <v>96096935.776411295</v>
      </c>
      <c r="AM29" s="29">
        <f>Database!T40-Database!AA40-'2 months Losses'!AH29-Database!Z40-Database!W40-Database!Y40-'2 months Losses'!AK29-'2 months Losses'!AL29-Database!V40-Database!X40</f>
        <v>0</v>
      </c>
    </row>
    <row r="30" spans="2:39" x14ac:dyDescent="0.25">
      <c r="B30" s="17">
        <v>40756</v>
      </c>
      <c r="C30" s="36">
        <f>(Database!T41-Database!AA41)*'Technical Paramenter'!$C$5</f>
        <v>111575401.56</v>
      </c>
      <c r="D30" s="37">
        <f>(Database!T41+Database!U41-Database!Z41-Database!AA41-'2 months Losses'!C30)*'Technical Paramenter'!$C$7</f>
        <v>28722390.9144</v>
      </c>
      <c r="E30" s="37">
        <f>((Database!T41+Database!U41-Database!Z41-Database!AA41-'2 months Losses'!C30)-(Database!T41+Database!U41-Database!Z41-Database!AA41-'2 months Losses'!C30)*'Technical Paramenter'!$C$7)*'Technical Paramenter'!$C$6</f>
        <v>128526954.8637571</v>
      </c>
      <c r="F30" s="38">
        <f t="shared" si="0"/>
        <v>157249345.77815711</v>
      </c>
      <c r="G30" s="39">
        <f>(Database!T41-Database!W41-Database!Y41-Database!Z41-Database!AA41+Database!U41-C30-F30)*'Technical Paramenter'!$C$8</f>
        <v>38633931.849969223</v>
      </c>
      <c r="H30" s="40">
        <f t="shared" si="1"/>
        <v>307458679.18812633</v>
      </c>
      <c r="I30" s="51">
        <f>+H30/(Database!T41+Database!U41)*100</f>
        <v>8.2667516244481085</v>
      </c>
      <c r="J30" s="36">
        <f>+AH30-C30</f>
        <v>80756229.160576284</v>
      </c>
      <c r="K30" s="36">
        <f>+AK30-F30</f>
        <v>120853177.20843393</v>
      </c>
      <c r="L30" s="36">
        <f>+AL30-G30</f>
        <v>54359595.44286339</v>
      </c>
      <c r="M30" s="40">
        <f t="shared" si="2"/>
        <v>255969001.81187361</v>
      </c>
      <c r="N30" s="52">
        <f>+M30/(Database!T41+Database!U41)*100</f>
        <v>6.882330227672381</v>
      </c>
      <c r="O30" s="21">
        <f>Database!T41+Database!U41-Database!V41-Database!W41-Database!X41-Database!Y41-Database!Z41-Database!AA41-'2 months Losses'!H30</f>
        <v>255969001.81187367</v>
      </c>
      <c r="P30" s="3">
        <f>($C30+(O30*'Technical Paramenter'!$D$5))</f>
        <v>192077652.62983429</v>
      </c>
      <c r="Q30" s="23">
        <f>(Database!T41+Database!U41-Database!AA41-Database!Z41-P30)*'Technical Paramenter'!$D$7</f>
        <v>27917368.403701659</v>
      </c>
      <c r="R30" s="23">
        <f>+O30*'Technical Paramenter'!$D$6+'2 months Losses'!E30</f>
        <v>249805067.92222285</v>
      </c>
      <c r="S30" s="3">
        <f t="shared" si="3"/>
        <v>277722436.32592452</v>
      </c>
      <c r="T30" s="3">
        <f>+O30*'Technical Paramenter'!$D$8+'2 months Losses'!G30</f>
        <v>92822569.533542871</v>
      </c>
      <c r="U30" s="14">
        <f>Database!T41+Database!U41-Database!V41-Database!W41-Database!X41-Database!Y41-Database!Z41-Database!AA41-'2 months Losses'!H30-((P30+S30+T30)-H30)</f>
        <v>805022.51069831848</v>
      </c>
      <c r="V30" s="3">
        <f>(P30+(U30*'Technical Paramenter'!$D$5))</f>
        <v>192330832.2094489</v>
      </c>
      <c r="W30" s="23">
        <f>(Database!T41+Database!U41-Database!AA41-Database!Z41-V30)*'Technical Paramenter'!$D$7</f>
        <v>27914836.607905511</v>
      </c>
      <c r="X30" s="23">
        <f>+U30*'Technical Paramenter'!$D$6+'2 months Losses'!R30</f>
        <v>250186487.58779171</v>
      </c>
      <c r="Y30" s="3">
        <f t="shared" si="4"/>
        <v>278101324.19569725</v>
      </c>
      <c r="Z30" s="3">
        <f>+U30*'Technical Paramenter'!$D$8+'2 months Losses'!T30</f>
        <v>92992992.799057707</v>
      </c>
      <c r="AA30" s="14">
        <f>Database!T41+Database!U41-Database!AA41-V30-Database!Z41-Y30-Database!Y41-Database!W41-Z30-Database!V41-Database!X41</f>
        <v>2531.7957961559296</v>
      </c>
      <c r="AB30" s="3">
        <f>(V30+(AA30*'Technical Paramenter'!$D$5))</f>
        <v>192331628.45922679</v>
      </c>
      <c r="AC30" s="23">
        <f>(Database!T41+Database!U41-Database!AA41-Database!Z41-AB30)*'Technical Paramenter'!$D$7</f>
        <v>27914828.645407736</v>
      </c>
      <c r="AD30" s="23">
        <f>+AA30*'Technical Paramenter'!$D$6+'2 months Losses'!X30</f>
        <v>250187687.15263993</v>
      </c>
      <c r="AE30" s="3">
        <f t="shared" si="5"/>
        <v>278102515.79804766</v>
      </c>
      <c r="AF30" s="3">
        <f>+AA30*'Technical Paramenter'!$D$8+'2 months Losses'!Z30</f>
        <v>92993528.780227751</v>
      </c>
      <c r="AG30" s="14">
        <f>Database!T41+Database!U41-Database!AA41-'2 months Losses'!AB30-Database!Z41-Database!W41-Database!Y41-'2 months Losses'!AE30-'2 months Losses'!AF30-Database!V41-Database!X41</f>
        <v>7.9624981880187988</v>
      </c>
      <c r="AH30" s="27">
        <f>(AB30+(AG30*'Technical Paramenter'!$E$5))</f>
        <v>192331630.72057629</v>
      </c>
      <c r="AI30" s="27">
        <f>+AG30*'Technical Paramenter'!$D$6+'2 months Losses'!AC30</f>
        <v>27914832.418039378</v>
      </c>
      <c r="AJ30" s="27">
        <f>+AG30*'Technical Paramenter'!$E$6+'2 months Losses'!AD30</f>
        <v>250187690.56855166</v>
      </c>
      <c r="AK30" s="27">
        <f t="shared" si="6"/>
        <v>278102522.98659104</v>
      </c>
      <c r="AL30" s="29">
        <f>Database!T41-Database!AA41-'2 months Losses'!AH30-Database!Z41-Database!W41-Database!Y41-'2 months Losses'!AK30-((Database!V41+Database!X41))</f>
        <v>92993527.292832613</v>
      </c>
      <c r="AM30" s="29">
        <f>Database!T41-Database!AA41-'2 months Losses'!AH30-Database!Z41-Database!W41-Database!Y41-'2 months Losses'!AK30-'2 months Losses'!AL30-Database!V41-Database!X41</f>
        <v>0</v>
      </c>
    </row>
    <row r="31" spans="2:39" x14ac:dyDescent="0.25">
      <c r="B31" s="17">
        <v>40787</v>
      </c>
      <c r="C31" s="36">
        <f>(Database!T42-Database!AA42)*'Technical Paramenter'!$C$5</f>
        <v>112022395.14</v>
      </c>
      <c r="D31" s="37">
        <f>(Database!T42+Database!U42-Database!Z42-Database!AA42-'2 months Losses'!C31)*'Technical Paramenter'!$C$7</f>
        <v>28680359.545200001</v>
      </c>
      <c r="E31" s="37">
        <f>((Database!T42+Database!U42-Database!Z42-Database!AA42-'2 months Losses'!C31)-(Database!T42+Database!U42-Database!Z42-Database!AA42-'2 months Losses'!C31)*'Technical Paramenter'!$C$7)*'Technical Paramenter'!$C$6</f>
        <v>128338872.89286096</v>
      </c>
      <c r="F31" s="38">
        <f t="shared" si="0"/>
        <v>157019232.43806097</v>
      </c>
      <c r="G31" s="39">
        <f>(Database!T42-Database!W42-Database!Y42-Database!Z42-Database!AA42+Database!U42-C31-F31)*'Technical Paramenter'!$C$8</f>
        <v>38335287.140055165</v>
      </c>
      <c r="H31" s="40">
        <f t="shared" si="1"/>
        <v>307376914.71811616</v>
      </c>
      <c r="I31" s="51">
        <f>+H31/(Database!T42+Database!U42)*100</f>
        <v>8.2313312801688028</v>
      </c>
      <c r="J31" s="36">
        <f>+AH31-C31</f>
        <v>62506959.89160113</v>
      </c>
      <c r="K31" s="36">
        <f>+AK31-F31</f>
        <v>93542811.236509949</v>
      </c>
      <c r="L31" s="36">
        <f>+AL31-G31</f>
        <v>42006992.153772846</v>
      </c>
      <c r="M31" s="40">
        <f t="shared" si="2"/>
        <v>198056763.2818839</v>
      </c>
      <c r="N31" s="52">
        <f>+M31/(Database!T42+Database!U42)*100</f>
        <v>5.3038167565258414</v>
      </c>
      <c r="O31" s="21">
        <f>Database!T42+Database!U42-Database!V42-Database!W42-Database!X42-Database!Y42-Database!Z42-Database!AA42-'2 months Losses'!H31</f>
        <v>198125200.94188368</v>
      </c>
      <c r="P31" s="3">
        <f>($C31+(O31*'Technical Paramenter'!$D$5))</f>
        <v>174332770.83622241</v>
      </c>
      <c r="Q31" s="23">
        <f>(Database!T42+Database!U42-Database!AA42-Database!Z42-P31)*'Technical Paramenter'!$D$7</f>
        <v>28057255.788237773</v>
      </c>
      <c r="R31" s="23">
        <f>+O31*'Technical Paramenter'!$D$6+'2 months Losses'!E31</f>
        <v>222210593.09912544</v>
      </c>
      <c r="S31" s="3">
        <f t="shared" si="3"/>
        <v>250267848.88736323</v>
      </c>
      <c r="T31" s="3">
        <f>+O31*'Technical Paramenter'!$D$8+'2 months Losses'!G31</f>
        <v>80278392.179451942</v>
      </c>
      <c r="U31" s="14">
        <f>Database!T42+Database!U42-Database!V42-Database!W42-Database!X42-Database!Y42-Database!Z42-Database!AA42-'2 months Losses'!H31-((P31+S31+T31)-H31)</f>
        <v>623103.75696229935</v>
      </c>
      <c r="V31" s="3">
        <f>(P31+(U31*'Technical Paramenter'!$D$5))</f>
        <v>174528736.96778706</v>
      </c>
      <c r="W31" s="23">
        <f>(Database!T42+Database!U42-Database!AA42-Database!Z42-V31)*'Technical Paramenter'!$D$7</f>
        <v>28055296.126922127</v>
      </c>
      <c r="X31" s="23">
        <f>+U31*'Technical Paramenter'!$D$6+'2 months Losses'!R31</f>
        <v>222505819.65917417</v>
      </c>
      <c r="Y31" s="3">
        <f t="shared" si="4"/>
        <v>250561115.7860963</v>
      </c>
      <c r="Z31" s="3">
        <f>+U31*'Technical Paramenter'!$D$8+'2 months Losses'!T31</f>
        <v>80410303.244800866</v>
      </c>
      <c r="AA31" s="14">
        <f>Database!T42+Database!U42-Database!AA42-V31-Database!Z42-Y31-Database!Y42-Database!W42-Z31-Database!V42-Database!X42</f>
        <v>1959.6613156795502</v>
      </c>
      <c r="AB31" s="3">
        <f>(V31+(AA31*'Technical Paramenter'!$D$5))</f>
        <v>174529353.28127083</v>
      </c>
      <c r="AC31" s="23">
        <f>(Database!T42+Database!U42-Database!AA42-Database!Z42-AB31)*'Technical Paramenter'!$D$7</f>
        <v>28055289.963787287</v>
      </c>
      <c r="AD31" s="23">
        <f>+AA31*'Technical Paramenter'!$D$6+'2 months Losses'!X31</f>
        <v>222506748.14670554</v>
      </c>
      <c r="AE31" s="3">
        <f t="shared" si="5"/>
        <v>250562038.11049283</v>
      </c>
      <c r="AF31" s="3">
        <f>+AA31*'Technical Paramenter'!$D$8+'2 months Losses'!Z31</f>
        <v>80410718.105101392</v>
      </c>
      <c r="AG31" s="14">
        <f>Database!T42+Database!U42-Database!AA42-'2 months Losses'!AB31-Database!Z42-Database!W42-Database!Y42-'2 months Losses'!AE31-'2 months Losses'!AF31-Database!V42-Database!X42</f>
        <v>6.1631348133087158</v>
      </c>
      <c r="AH31" s="27">
        <f>(AB31+(AG31*'Technical Paramenter'!$E$5))</f>
        <v>174529355.03160113</v>
      </c>
      <c r="AI31" s="27">
        <f>+AG31*'Technical Paramenter'!$D$6+'2 months Losses'!AC31</f>
        <v>28055292.883880563</v>
      </c>
      <c r="AJ31" s="27">
        <f>+AG31*'Technical Paramenter'!$E$6+'2 months Losses'!AD31</f>
        <v>222506750.79069036</v>
      </c>
      <c r="AK31" s="27">
        <f t="shared" si="6"/>
        <v>250562043.67457092</v>
      </c>
      <c r="AL31" s="29">
        <f>Database!T42-Database!AA42-'2 months Losses'!AH31-Database!Z42-Database!W42-Database!Y42-'2 months Losses'!AK31-((Database!V42+Database!X42))</f>
        <v>80342279.293828011</v>
      </c>
      <c r="AM31" s="29">
        <f>Database!T42-Database!AA42-'2 months Losses'!AH31-Database!Z42-Database!W42-Database!Y42-'2 months Losses'!AK31-'2 months Losses'!AL31-Database!V42-Database!X42</f>
        <v>0</v>
      </c>
    </row>
    <row r="32" spans="2:39" x14ac:dyDescent="0.25">
      <c r="B32" s="17">
        <v>40817</v>
      </c>
      <c r="C32" s="36">
        <f>(Database!T43-Database!AA43)*'Technical Paramenter'!$C$5</f>
        <v>112669910.94</v>
      </c>
      <c r="D32" s="37">
        <f>(Database!T43+Database!U43-Database!Z43-Database!AA43-'2 months Losses'!C32)*'Technical Paramenter'!$C$7</f>
        <v>28682053.905200001</v>
      </c>
      <c r="E32" s="37">
        <f>((Database!T43+Database!U43-Database!Z43-Database!AA43-'2 months Losses'!C32)-(Database!T43+Database!U43-Database!Z43-Database!AA43-'2 months Losses'!C32)*'Technical Paramenter'!$C$7)*'Technical Paramenter'!$C$6</f>
        <v>128346454.81498896</v>
      </c>
      <c r="F32" s="38">
        <f t="shared" si="0"/>
        <v>157028508.72018895</v>
      </c>
      <c r="G32" s="39">
        <f>(Database!T43-Database!W43-Database!Y43-Database!Z43-Database!AA43+Database!U43-C32-F32)*'Technical Paramenter'!$C$8</f>
        <v>37991531.270956181</v>
      </c>
      <c r="H32" s="40">
        <f t="shared" si="1"/>
        <v>307689950.93114507</v>
      </c>
      <c r="I32" s="51">
        <f>+H32/(Database!T43+Database!U43)*100</f>
        <v>8.1918842309589515</v>
      </c>
      <c r="J32" s="36">
        <f>+AH32-C32</f>
        <v>64122204.220116913</v>
      </c>
      <c r="K32" s="36">
        <f>+AK32-F32</f>
        <v>95960053.98172158</v>
      </c>
      <c r="L32" s="36">
        <f>+AL32-G32</f>
        <v>42875263.867016174</v>
      </c>
      <c r="M32" s="40">
        <f t="shared" si="2"/>
        <v>202957522.06885466</v>
      </c>
      <c r="N32" s="52">
        <f>+M32/(Database!T43+Database!U43)*100</f>
        <v>5.4035060929318801</v>
      </c>
      <c r="O32" s="21">
        <f>Database!T43+Database!U43-Database!V43-Database!W43-Database!X43-Database!Y43-Database!Z43-Database!AA43-'2 months Losses'!H32</f>
        <v>203244960.52885497</v>
      </c>
      <c r="P32" s="3">
        <f>($C32+(O32*'Technical Paramenter'!$D$5))</f>
        <v>176590451.02632487</v>
      </c>
      <c r="Q32" s="23">
        <f>(Database!T43+Database!U43-Database!AA43-Database!Z43-P32)*'Technical Paramenter'!$D$7</f>
        <v>28042848.504336752</v>
      </c>
      <c r="R32" s="23">
        <f>+O32*'Technical Paramenter'!$D$6+'2 months Losses'!E32</f>
        <v>224643917.11356044</v>
      </c>
      <c r="S32" s="3">
        <f t="shared" si="3"/>
        <v>252686765.61789718</v>
      </c>
      <c r="T32" s="3">
        <f>+O32*'Technical Paramenter'!$D$8+'2 months Losses'!G32</f>
        <v>81018489.414914787</v>
      </c>
      <c r="U32" s="14">
        <f>Database!T43+Database!U43-Database!V43-Database!W43-Database!X43-Database!Y43-Database!Z43-Database!AA43-'2 months Losses'!H32-((P32+S32+T32)-H32)</f>
        <v>639205.40086323023</v>
      </c>
      <c r="V32" s="3">
        <f>(P32+(U32*'Technical Paramenter'!$D$5))</f>
        <v>176791481.12489635</v>
      </c>
      <c r="W32" s="23">
        <f>(Database!T43+Database!U43-Database!AA43-Database!Z43-V32)*'Technical Paramenter'!$D$7</f>
        <v>28040838.203351036</v>
      </c>
      <c r="X32" s="23">
        <f>+U32*'Technical Paramenter'!$D$6+'2 months Losses'!R32</f>
        <v>224946772.63248944</v>
      </c>
      <c r="Y32" s="3">
        <f t="shared" si="4"/>
        <v>252987610.83584046</v>
      </c>
      <c r="Z32" s="3">
        <f>+U32*'Technical Paramenter'!$D$8+'2 months Losses'!T32</f>
        <v>81153809.198277533</v>
      </c>
      <c r="AA32" s="14">
        <f>Database!T43+Database!U43-Database!AA43-V32-Database!Z43-Y32-Database!Y43-Database!W43-Z32-Database!V43-Database!X43</f>
        <v>2010.3009853363037</v>
      </c>
      <c r="AB32" s="3">
        <f>(V32+(AA32*'Technical Paramenter'!$D$5))</f>
        <v>176792113.36455622</v>
      </c>
      <c r="AC32" s="23">
        <f>(Database!T43+Database!U43-Database!AA43-Database!Z43-AB32)*'Technical Paramenter'!$D$7</f>
        <v>28040831.880954437</v>
      </c>
      <c r="AD32" s="23">
        <f>+AA32*'Technical Paramenter'!$D$6+'2 months Losses'!X32</f>
        <v>224947725.1130963</v>
      </c>
      <c r="AE32" s="3">
        <f t="shared" si="5"/>
        <v>252988556.99405074</v>
      </c>
      <c r="AF32" s="3">
        <f>+AA32*'Technical Paramenter'!$D$8+'2 months Losses'!Z32</f>
        <v>81154234.778996125</v>
      </c>
      <c r="AG32" s="14">
        <f>Database!T43+Database!U43-Database!AA43-'2 months Losses'!AB32-Database!Z43-Database!W43-Database!Y43-'2 months Losses'!AE32-'2 months Losses'!AF32-Database!V43-Database!X43</f>
        <v>6.3223967552185059</v>
      </c>
      <c r="AH32" s="27">
        <f>(AB32+(AG32*'Technical Paramenter'!$E$5))</f>
        <v>176792115.16011691</v>
      </c>
      <c r="AI32" s="27">
        <f>+AG32*'Technical Paramenter'!$D$6+'2 months Losses'!AC32</f>
        <v>28040834.876506019</v>
      </c>
      <c r="AJ32" s="27">
        <f>+AG32*'Technical Paramenter'!$E$6+'2 months Losses'!AD32</f>
        <v>224947727.8254045</v>
      </c>
      <c r="AK32" s="27">
        <f t="shared" si="6"/>
        <v>252988562.70191053</v>
      </c>
      <c r="AL32" s="29">
        <f>Database!T43-Database!AA43-'2 months Losses'!AH32-Database!Z43-Database!W43-Database!Y43-'2 months Losses'!AK32-((Database!V43+Database!X43))</f>
        <v>80866795.137972355</v>
      </c>
      <c r="AM32" s="29">
        <f>Database!T43-Database!AA43-'2 months Losses'!AH32-Database!Z43-Database!W43-Database!Y43-'2 months Losses'!AK32-'2 months Losses'!AL32-Database!V43-Database!X43</f>
        <v>0</v>
      </c>
    </row>
    <row r="33" spans="2:39" x14ac:dyDescent="0.25">
      <c r="B33" s="17">
        <v>40848</v>
      </c>
      <c r="C33" s="36">
        <f>(Database!T44-Database!AA44)*'Technical Paramenter'!$C$5</f>
        <v>109212633.56999999</v>
      </c>
      <c r="D33" s="37">
        <f>(Database!T44+Database!U44-Database!Z44-Database!AA44-'2 months Losses'!C33)*'Technical Paramenter'!$C$7</f>
        <v>27559627.787300002</v>
      </c>
      <c r="E33" s="37">
        <f>((Database!T44+Database!U44-Database!Z44-Database!AA44-'2 months Losses'!C33)-(Database!T44+Database!U44-Database!Z44-Database!AA44-'2 months Losses'!C33)*'Technical Paramenter'!$C$7)*'Technical Paramenter'!$C$6</f>
        <v>123323822.42261003</v>
      </c>
      <c r="F33" s="38">
        <f t="shared" si="0"/>
        <v>150883450.20991004</v>
      </c>
      <c r="G33" s="39">
        <f>(Database!T44-Database!W44-Database!Y44-Database!Z44-Database!AA44+Database!U44-C33-F33)*'Technical Paramenter'!$C$8</f>
        <v>36643391.062505819</v>
      </c>
      <c r="H33" s="40">
        <f t="shared" si="1"/>
        <v>296739474.84241587</v>
      </c>
      <c r="I33" s="51">
        <f>+H33/(Database!T44+Database!U44)*100</f>
        <v>8.1502965065885906</v>
      </c>
      <c r="J33" s="36">
        <f>+AH33-C33</f>
        <v>78088522.728681326</v>
      </c>
      <c r="K33" s="36">
        <f>+AK33-F33</f>
        <v>116860905.6337814</v>
      </c>
      <c r="L33" s="36">
        <f>+AL33-G33</f>
        <v>52182836.795121573</v>
      </c>
      <c r="M33" s="40">
        <f t="shared" si="2"/>
        <v>247132265.15758431</v>
      </c>
      <c r="N33" s="52">
        <f>+M33/(Database!T44+Database!U44)*100</f>
        <v>6.7877765115302928</v>
      </c>
      <c r="O33" s="21">
        <f>Database!T44+Database!U44-Database!V44-Database!W44-Database!X44-Database!Y44-Database!Z44-Database!AA44-'2 months Losses'!H33</f>
        <v>247513305.45758432</v>
      </c>
      <c r="P33" s="3">
        <f>($C33+(O33*'Technical Paramenter'!$D$5))</f>
        <v>187055568.13641027</v>
      </c>
      <c r="Q33" s="23">
        <f>(Database!T44+Database!U44-Database!AA44-Database!Z44-P33)*'Technical Paramenter'!$D$7</f>
        <v>26781198.441635899</v>
      </c>
      <c r="R33" s="23">
        <f>+O33*'Technical Paramenter'!$D$6+'2 months Losses'!E33</f>
        <v>240595626.54841349</v>
      </c>
      <c r="S33" s="3">
        <f t="shared" si="3"/>
        <v>267376824.99004939</v>
      </c>
      <c r="T33" s="3">
        <f>+O33*'Technical Paramenter'!$D$8+'2 months Losses'!G33</f>
        <v>89041957.827876419</v>
      </c>
      <c r="U33" s="14">
        <f>Database!T44+Database!U44-Database!V44-Database!W44-Database!X44-Database!Y44-Database!Z44-Database!AA44-'2 months Losses'!H33-((P33+S33+T33)-H33)</f>
        <v>778429.34566414356</v>
      </c>
      <c r="V33" s="3">
        <f>(P33+(U33*'Technical Paramenter'!$D$5))</f>
        <v>187300384.16562164</v>
      </c>
      <c r="W33" s="23">
        <f>(Database!T44+Database!U44-Database!AA44-Database!Z44-V33)*'Technical Paramenter'!$D$7</f>
        <v>26778750.281343784</v>
      </c>
      <c r="X33" s="23">
        <f>+U33*'Technical Paramenter'!$D$6+'2 months Losses'!R33</f>
        <v>240964446.37238917</v>
      </c>
      <c r="Y33" s="3">
        <f t="shared" si="4"/>
        <v>267743196.65373296</v>
      </c>
      <c r="Z33" s="3">
        <f>+U33*'Technical Paramenter'!$D$8+'2 months Losses'!T33</f>
        <v>89206751.320353523</v>
      </c>
      <c r="AA33" s="14">
        <f>Database!T44+Database!U44-Database!AA44-V33-Database!Z44-Y33-Database!Y44-Database!W44-Z33-Database!V44-Database!X44</f>
        <v>2448.1602921485901</v>
      </c>
      <c r="AB33" s="3">
        <f>(V33+(AA33*'Technical Paramenter'!$D$5))</f>
        <v>187301154.11203352</v>
      </c>
      <c r="AC33" s="23">
        <f>(Database!T44+Database!U44-Database!AA44-Database!Z44-AB33)*'Technical Paramenter'!$D$7</f>
        <v>26778742.581879668</v>
      </c>
      <c r="AD33" s="23">
        <f>+AA33*'Technical Paramenter'!$D$6+'2 months Losses'!X33</f>
        <v>240965606.31073558</v>
      </c>
      <c r="AE33" s="3">
        <f t="shared" si="5"/>
        <v>267744348.89261526</v>
      </c>
      <c r="AF33" s="3">
        <f>+AA33*'Technical Paramenter'!$D$8+'2 months Losses'!Z33</f>
        <v>89207269.595887378</v>
      </c>
      <c r="AG33" s="14">
        <f>Database!T44+Database!U44-Database!AA44-'2 months Losses'!AB33-Database!Z44-Database!W44-Database!Y44-'2 months Losses'!AE33-'2 months Losses'!AF33-Database!V44-Database!X44</f>
        <v>7.6994640827178955</v>
      </c>
      <c r="AH33" s="27">
        <f>(AB33+(AG33*'Technical Paramenter'!$E$5))</f>
        <v>187301156.29868132</v>
      </c>
      <c r="AI33" s="27">
        <f>+AG33*'Technical Paramenter'!$D$6+'2 months Losses'!AC33</f>
        <v>26778746.22988575</v>
      </c>
      <c r="AJ33" s="27">
        <f>+AG33*'Technical Paramenter'!$E$6+'2 months Losses'!AD33</f>
        <v>240965609.61380568</v>
      </c>
      <c r="AK33" s="27">
        <f t="shared" si="6"/>
        <v>267744355.84369144</v>
      </c>
      <c r="AL33" s="29">
        <f>Database!T44-Database!AA44-'2 months Losses'!AH33-Database!Z44-Database!W44-Database!Y44-'2 months Losses'!AK33-((Database!V44+Database!X44))</f>
        <v>88826227.857627392</v>
      </c>
      <c r="AM33" s="29">
        <f>Database!T44-Database!AA44-'2 months Losses'!AH33-Database!Z44-Database!W44-Database!Y44-'2 months Losses'!AK33-'2 months Losses'!AL33-Database!V44-Database!X44</f>
        <v>0</v>
      </c>
    </row>
    <row r="34" spans="2:39" x14ac:dyDescent="0.25">
      <c r="B34" s="17">
        <v>40878</v>
      </c>
      <c r="C34" s="36">
        <f>(Database!T45-Database!AA45)*'Technical Paramenter'!$C$5</f>
        <v>103668358.86</v>
      </c>
      <c r="D34" s="37">
        <f>(Database!T45+Database!U45-Database!Z45-Database!AA45-'2 months Losses'!C34)*'Technical Paramenter'!$C$7</f>
        <v>26287248.336399999</v>
      </c>
      <c r="E34" s="37">
        <f>((Database!T45+Database!U45-Database!Z45-Database!AA45-'2 months Losses'!C34)-(Database!T45+Database!U45-Database!Z45-Database!AA45-'2 months Losses'!C34)*'Technical Paramenter'!$C$7)*'Technical Paramenter'!$C$6</f>
        <v>117630178.85572271</v>
      </c>
      <c r="F34" s="38">
        <f t="shared" si="0"/>
        <v>143917427.1921227</v>
      </c>
      <c r="G34" s="39">
        <f>(Database!T45-Database!W45-Database!Y45-Database!Z45-Database!AA45+Database!U45-C34-F34)*'Technical Paramenter'!$C$8</f>
        <v>35019674.782247119</v>
      </c>
      <c r="H34" s="40">
        <f t="shared" si="1"/>
        <v>282605460.83436984</v>
      </c>
      <c r="I34" s="51">
        <f>+H34/(Database!T45+Database!U45)*100</f>
        <v>8.1769633989951203</v>
      </c>
      <c r="J34" s="36">
        <f>+AH34-C34</f>
        <v>74794569.461281642</v>
      </c>
      <c r="K34" s="36">
        <f>+AK34-F34</f>
        <v>111931444.19063026</v>
      </c>
      <c r="L34" s="36">
        <f>+AL34-G34</f>
        <v>49880168.513718553</v>
      </c>
      <c r="M34" s="40">
        <f t="shared" si="2"/>
        <v>236606182.16563046</v>
      </c>
      <c r="N34" s="52">
        <f>+M34/(Database!T45+Database!U45)*100</f>
        <v>6.8460109929660478</v>
      </c>
      <c r="O34" s="21">
        <f>Database!T45+Database!U45-Database!V45-Database!W45-Database!X45-Database!Y45-Database!Z45-Database!AA45-'2 months Losses'!H34</f>
        <v>237072625.66563016</v>
      </c>
      <c r="P34" s="3">
        <f>($C34+(O34*'Technical Paramenter'!$D$5))</f>
        <v>178227699.63184071</v>
      </c>
      <c r="Q34" s="23">
        <f>(Database!T45+Database!U45-Database!AA45-Database!Z45-P34)*'Technical Paramenter'!$D$7</f>
        <v>25541654.928681593</v>
      </c>
      <c r="R34" s="23">
        <f>+O34*'Technical Paramenter'!$D$6+'2 months Losses'!E34</f>
        <v>229955188.89609829</v>
      </c>
      <c r="S34" s="3">
        <f t="shared" si="3"/>
        <v>255496843.82477987</v>
      </c>
      <c r="T34" s="3">
        <f>+O34*'Technical Paramenter'!$D$8+'2 months Losses'!G34</f>
        <v>85207949.635661021</v>
      </c>
      <c r="U34" s="14">
        <f>Database!T45+Database!U45-Database!V45-Database!W45-Database!X45-Database!Y45-Database!Z45-Database!AA45-'2 months Losses'!H34-((P34+S34+T34)-H34)</f>
        <v>745593.40771842003</v>
      </c>
      <c r="V34" s="3">
        <f>(P34+(U34*'Technical Paramenter'!$D$5))</f>
        <v>178462188.75856814</v>
      </c>
      <c r="W34" s="23">
        <f>(Database!T45+Database!U45-Database!AA45-Database!Z45-V34)*'Technical Paramenter'!$D$7</f>
        <v>25539310.037414316</v>
      </c>
      <c r="X34" s="23">
        <f>+U34*'Technical Paramenter'!$D$6+'2 months Losses'!R34</f>
        <v>230308451.05267528</v>
      </c>
      <c r="Y34" s="3">
        <f t="shared" si="4"/>
        <v>255847761.09008959</v>
      </c>
      <c r="Z34" s="3">
        <f>+U34*'Technical Paramenter'!$D$8+'2 months Losses'!T34</f>
        <v>85365791.760075018</v>
      </c>
      <c r="AA34" s="14">
        <f>Database!T45+Database!U45-Database!AA45-V34-Database!Z45-Y34-Database!Y45-Database!W45-Z34-Database!V45-Database!X45</f>
        <v>2344.8912668228149</v>
      </c>
      <c r="AB34" s="3">
        <f>(V34+(AA34*'Technical Paramenter'!$D$5))</f>
        <v>178462926.22687155</v>
      </c>
      <c r="AC34" s="23">
        <f>(Database!T45+Database!U45-Database!AA45-Database!Z45-AB34)*'Technical Paramenter'!$D$7</f>
        <v>25539302.662731286</v>
      </c>
      <c r="AD34" s="23">
        <f>+AA34*'Technical Paramenter'!$D$6+'2 months Losses'!X34</f>
        <v>230309562.06215751</v>
      </c>
      <c r="AE34" s="3">
        <f t="shared" si="5"/>
        <v>255848864.7248888</v>
      </c>
      <c r="AF34" s="3">
        <f>+AA34*'Technical Paramenter'!$D$8+'2 months Losses'!Z34</f>
        <v>85366288.173556209</v>
      </c>
      <c r="AG34" s="14">
        <f>Database!T45+Database!U45-Database!AA45-'2 months Losses'!AB34-Database!Z45-Database!W45-Database!Y45-'2 months Losses'!AE34-'2 months Losses'!AF34-Database!V45-Database!X45</f>
        <v>7.3746833801269531</v>
      </c>
      <c r="AH34" s="27">
        <f>(AB34+(AG34*'Technical Paramenter'!$E$5))</f>
        <v>178462928.32128164</v>
      </c>
      <c r="AI34" s="27">
        <f>+AG34*'Technical Paramenter'!$D$6+'2 months Losses'!AC34</f>
        <v>25539306.156856272</v>
      </c>
      <c r="AJ34" s="27">
        <f>+AG34*'Technical Paramenter'!$E$6+'2 months Losses'!AD34</f>
        <v>230309565.22589669</v>
      </c>
      <c r="AK34" s="27">
        <f t="shared" si="6"/>
        <v>255848871.38275295</v>
      </c>
      <c r="AL34" s="29">
        <f>Database!T45-Database!AA45-'2 months Losses'!AH34-Database!Z45-Database!W45-Database!Y45-'2 months Losses'!AK34-((Database!V45+Database!X45))</f>
        <v>84899843.295965672</v>
      </c>
      <c r="AM34" s="29">
        <f>Database!T45-Database!AA45-'2 months Losses'!AH34-Database!Z45-Database!W45-Database!Y45-'2 months Losses'!AK34-'2 months Losses'!AL34-Database!V45-Database!X45</f>
        <v>0</v>
      </c>
    </row>
    <row r="35" spans="2:39" x14ac:dyDescent="0.25">
      <c r="B35" s="17">
        <v>40909</v>
      </c>
      <c r="C35" s="36">
        <f>(Database!T46-Database!AA46)*'Technical Paramenter'!$C$5</f>
        <v>100294210.17</v>
      </c>
      <c r="D35" s="37">
        <f>(Database!T46+Database!U46-Database!Z46-Database!AA46-'2 months Losses'!C35)*'Technical Paramenter'!$C$7</f>
        <v>25814466.028299998</v>
      </c>
      <c r="E35" s="37">
        <f>((Database!T46+Database!U46-Database!Z46-Database!AA46-'2 months Losses'!C35)-(Database!T46+Database!U46-Database!Z46-Database!AA46-'2 months Losses'!C35)*'Technical Paramenter'!$C$7)*'Technical Paramenter'!$C$6</f>
        <v>115514572.58343683</v>
      </c>
      <c r="F35" s="38">
        <f t="shared" si="0"/>
        <v>141329038.61173683</v>
      </c>
      <c r="G35" s="39">
        <f>(Database!T46-Database!W46-Database!Y46-Database!Z46-Database!AA46+Database!U46-C35-F35)*'Technical Paramenter'!$C$8</f>
        <v>33843296.063608915</v>
      </c>
      <c r="H35" s="40">
        <f t="shared" si="1"/>
        <v>275466544.84534574</v>
      </c>
      <c r="I35" s="51">
        <f>+H35/(Database!T46+Database!U46)*100</f>
        <v>8.2379192391938378</v>
      </c>
      <c r="J35" s="36">
        <f>+AH35-C35</f>
        <v>57721700.446875885</v>
      </c>
      <c r="K35" s="36">
        <f>+AK35-F35</f>
        <v>86381582.763201833</v>
      </c>
      <c r="L35" s="36">
        <f>+AL35-G35</f>
        <v>38332039.94457671</v>
      </c>
      <c r="M35" s="40">
        <f t="shared" si="2"/>
        <v>182435323.15465441</v>
      </c>
      <c r="N35" s="52">
        <f>+M35/(Database!T46+Database!U46)*100</f>
        <v>5.4557894112623861</v>
      </c>
      <c r="O35" s="21">
        <f>Database!T46+Database!U46-Database!V46-Database!W46-Database!X46-Database!Y46-Database!Z46-Database!AA46-'2 months Losses'!H35</f>
        <v>182957602.15465426</v>
      </c>
      <c r="P35" s="3">
        <f>($C35+(O35*'Technical Paramenter'!$D$5))</f>
        <v>157834376.04763877</v>
      </c>
      <c r="Q35" s="23">
        <f>(Database!T46+Database!U46-Database!AA46-Database!Z46-P35)*'Technical Paramenter'!$D$7</f>
        <v>25239064.369523611</v>
      </c>
      <c r="R35" s="23">
        <f>+O35*'Technical Paramenter'!$D$6+'2 months Losses'!E35</f>
        <v>202199884.48431203</v>
      </c>
      <c r="S35" s="3">
        <f t="shared" si="3"/>
        <v>227438948.85383564</v>
      </c>
      <c r="T35" s="3">
        <f>+O35*'Technical Paramenter'!$D$8+'2 months Losses'!G35</f>
        <v>72575420.439749226</v>
      </c>
      <c r="U35" s="14">
        <f>Database!T46+Database!U46-Database!V46-Database!W46-Database!X46-Database!Y46-Database!Z46-Database!AA46-'2 months Losses'!H35-((P35+S35+T35)-H35)</f>
        <v>575401.65877634287</v>
      </c>
      <c r="V35" s="3">
        <f>(P35+(U35*'Technical Paramenter'!$D$5))</f>
        <v>158015339.86932394</v>
      </c>
      <c r="W35" s="23">
        <f>(Database!T46+Database!U46-Database!AA46-Database!Z46-V35)*'Technical Paramenter'!$D$7</f>
        <v>25237254.731306762</v>
      </c>
      <c r="X35" s="23">
        <f>+U35*'Technical Paramenter'!$D$6+'2 months Losses'!R35</f>
        <v>202472509.79024026</v>
      </c>
      <c r="Y35" s="3">
        <f t="shared" si="4"/>
        <v>227709764.52154702</v>
      </c>
      <c r="Z35" s="3">
        <f>+U35*'Technical Paramenter'!$D$8+'2 months Losses'!T35</f>
        <v>72697232.970912173</v>
      </c>
      <c r="AA35" s="14">
        <f>Database!T46+Database!U46-Database!AA46-V35-Database!Z46-Y35-Database!Y46-Database!W46-Z35-Database!V46-Database!X46</f>
        <v>1809.6382172107697</v>
      </c>
      <c r="AB35" s="3">
        <f>(V35+(AA35*'Technical Paramenter'!$D$5))</f>
        <v>158015909.00054327</v>
      </c>
      <c r="AC35" s="23">
        <f>(Database!T46+Database!U46-Database!AA46-Database!Z46-AB35)*'Technical Paramenter'!$D$7</f>
        <v>25237249.039994568</v>
      </c>
      <c r="AD35" s="23">
        <f>+AA35*'Technical Paramenter'!$D$6+'2 months Losses'!X35</f>
        <v>202473367.19682756</v>
      </c>
      <c r="AE35" s="3">
        <f t="shared" si="5"/>
        <v>227710616.23682213</v>
      </c>
      <c r="AF35" s="3">
        <f>+AA35*'Technical Paramenter'!$D$8+'2 months Losses'!Z35</f>
        <v>72697616.071322754</v>
      </c>
      <c r="AG35" s="14">
        <f>Database!T46+Database!U46-Database!AA46-'2 months Losses'!AB35-Database!Z46-Database!W46-Database!Y46-'2 months Losses'!AE35-'2 months Losses'!AF35-Database!V46-Database!X46</f>
        <v>5.6913120746612549</v>
      </c>
      <c r="AH35" s="27">
        <f>(AB35+(AG35*'Technical Paramenter'!$E$5))</f>
        <v>158015910.61687589</v>
      </c>
      <c r="AI35" s="27">
        <f>+AG35*'Technical Paramenter'!$D$6+'2 months Losses'!AC35</f>
        <v>25237251.736538228</v>
      </c>
      <c r="AJ35" s="27">
        <f>+AG35*'Technical Paramenter'!$E$6+'2 months Losses'!AD35</f>
        <v>202473369.63840044</v>
      </c>
      <c r="AK35" s="27">
        <f t="shared" si="6"/>
        <v>227710621.37493867</v>
      </c>
      <c r="AL35" s="29">
        <f>Database!T46-Database!AA46-'2 months Losses'!AH35-Database!Z46-Database!W46-Database!Y46-'2 months Losses'!AK35-((Database!V46+Database!X46))</f>
        <v>72175336.008185625</v>
      </c>
      <c r="AM35" s="29">
        <f>Database!T46-Database!AA46-'2 months Losses'!AH35-Database!Z46-Database!W46-Database!Y46-'2 months Losses'!AK35-'2 months Losses'!AL35-Database!V46-Database!X46</f>
        <v>0</v>
      </c>
    </row>
    <row r="36" spans="2:39" x14ac:dyDescent="0.25">
      <c r="B36" s="17">
        <v>40940</v>
      </c>
      <c r="C36" s="36">
        <f>(Database!T47-Database!AA47)*'Technical Paramenter'!$C$5</f>
        <v>95975005.109999999</v>
      </c>
      <c r="D36" s="37">
        <f>(Database!T47+Database!U47-Database!Z47-Database!AA47-'2 months Losses'!C36)*'Technical Paramenter'!$C$7</f>
        <v>24297889.948899999</v>
      </c>
      <c r="E36" s="37">
        <f>((Database!T47+Database!U47-Database!Z47-Database!AA47-'2 months Losses'!C36)-(Database!T47+Database!U47-Database!Z47-Database!AA47-'2 months Losses'!C36)*'Technical Paramenter'!$C$7)*'Technical Paramenter'!$C$6</f>
        <v>108728197.94333769</v>
      </c>
      <c r="F36" s="38">
        <f t="shared" si="0"/>
        <v>133026087.89223769</v>
      </c>
      <c r="G36" s="39">
        <f>(Database!T47-Database!W47-Database!Y47-Database!Z47-Database!AA47+Database!U47-C36-F36)*'Technical Paramenter'!$C$8</f>
        <v>31325617.8117548</v>
      </c>
      <c r="H36" s="40">
        <f t="shared" si="1"/>
        <v>260326710.81399247</v>
      </c>
      <c r="I36" s="51">
        <f>+H36/(Database!T47+Database!U47)*100</f>
        <v>8.1356226339216668</v>
      </c>
      <c r="J36" s="36">
        <f>+AH36-C36</f>
        <v>31232194.857652321</v>
      </c>
      <c r="K36" s="36">
        <f>+AK36-F36</f>
        <v>46739552.093683332</v>
      </c>
      <c r="L36" s="36">
        <f>+AL36-G36</f>
        <v>20577769.234671973</v>
      </c>
      <c r="M36" s="40">
        <f t="shared" si="2"/>
        <v>98549516.186007619</v>
      </c>
      <c r="N36" s="52">
        <f>+M36/(Database!T47+Database!U47)*100</f>
        <v>3.0798286965557855</v>
      </c>
      <c r="O36" s="21">
        <f>Database!T47+Database!U47-Database!V47-Database!W47-Database!X47-Database!Y47-Database!Z47-Database!AA47-'2 months Losses'!H36</f>
        <v>98995134.186007529</v>
      </c>
      <c r="P36" s="3">
        <f>($C36+(O36*'Technical Paramenter'!$D$5))</f>
        <v>127108974.81149937</v>
      </c>
      <c r="Q36" s="23">
        <f>(Database!T47+Database!U47-Database!AA47-Database!Z47-P36)*'Technical Paramenter'!$D$7</f>
        <v>23986550.251885004</v>
      </c>
      <c r="R36" s="23">
        <f>+O36*'Technical Paramenter'!$D$6+'2 months Losses'!E36</f>
        <v>155632092.52066806</v>
      </c>
      <c r="S36" s="3">
        <f t="shared" si="3"/>
        <v>179618642.77255306</v>
      </c>
      <c r="T36" s="3">
        <f>+O36*'Technical Paramenter'!$D$8+'2 months Losses'!G36</f>
        <v>52282887.718932599</v>
      </c>
      <c r="U36" s="14">
        <f>Database!T47+Database!U47-Database!V47-Database!W47-Database!X47-Database!Y47-Database!Z47-Database!AA47-'2 months Losses'!H36-((P36+S36+T36)-H36)</f>
        <v>311339.69701492786</v>
      </c>
      <c r="V36" s="3">
        <f>(P36+(U36*'Technical Paramenter'!$D$5))</f>
        <v>127206891.14621057</v>
      </c>
      <c r="W36" s="23">
        <f>(Database!T47+Database!U47-Database!AA47-Database!Z47-V36)*'Technical Paramenter'!$D$7</f>
        <v>23985571.088537894</v>
      </c>
      <c r="X36" s="23">
        <f>+U36*'Technical Paramenter'!$D$6+'2 months Losses'!R36</f>
        <v>155779605.26911372</v>
      </c>
      <c r="Y36" s="3">
        <f t="shared" si="4"/>
        <v>179765176.35765162</v>
      </c>
      <c r="Z36" s="3">
        <f>+U36*'Technical Paramenter'!$D$8+'2 months Losses'!T36</f>
        <v>52348798.332790658</v>
      </c>
      <c r="AA36" s="14">
        <f>Database!T47+Database!U47-Database!AA47-V36-Database!Z47-Y36-Database!Y47-Database!W47-Z36-Database!V47-Database!X47</f>
        <v>979.16334700584412</v>
      </c>
      <c r="AB36" s="3">
        <f>(V36+(AA36*'Technical Paramenter'!$D$5))</f>
        <v>127207199.0930832</v>
      </c>
      <c r="AC36" s="23">
        <f>(Database!T47+Database!U47-Database!AA47-Database!Z47-AB36)*'Technical Paramenter'!$D$7</f>
        <v>23985568.009069167</v>
      </c>
      <c r="AD36" s="23">
        <f>+AA36*'Technical Paramenter'!$D$6+'2 months Losses'!X36</f>
        <v>155780069.19670752</v>
      </c>
      <c r="AE36" s="3">
        <f t="shared" si="5"/>
        <v>179765637.20577669</v>
      </c>
      <c r="AF36" s="3">
        <f>+AA36*'Technical Paramenter'!$D$8+'2 months Losses'!Z36</f>
        <v>52349005.621671222</v>
      </c>
      <c r="AG36" s="14">
        <f>Database!T47+Database!U47-Database!AA47-'2 months Losses'!AB36-Database!Z47-Database!W47-Database!Y47-'2 months Losses'!AE36-'2 months Losses'!AF36-Database!V47-Database!X47</f>
        <v>3.0794687271118164</v>
      </c>
      <c r="AH36" s="27">
        <f>(AB36+(AG36*'Technical Paramenter'!$E$5))</f>
        <v>127207199.96765232</v>
      </c>
      <c r="AI36" s="27">
        <f>+AG36*'Technical Paramenter'!$D$6+'2 months Losses'!AC36</f>
        <v>23985569.46812145</v>
      </c>
      <c r="AJ36" s="27">
        <f>+AG36*'Technical Paramenter'!$E$6+'2 months Losses'!AD36</f>
        <v>155780070.51779959</v>
      </c>
      <c r="AK36" s="27">
        <f t="shared" si="6"/>
        <v>179765639.98592103</v>
      </c>
      <c r="AL36" s="29">
        <f>Database!T47-Database!AA47-'2 months Losses'!AH36-Database!Z47-Database!W47-Database!Y47-'2 months Losses'!AK36-((Database!V47+Database!X47))</f>
        <v>51903387.046426773</v>
      </c>
      <c r="AM36" s="29">
        <f>Database!T47-Database!AA47-'2 months Losses'!AH36-Database!Z47-Database!W47-Database!Y47-'2 months Losses'!AK36-'2 months Losses'!AL36-Database!V47-Database!X47</f>
        <v>0</v>
      </c>
    </row>
    <row r="37" spans="2:39" x14ac:dyDescent="0.25">
      <c r="B37" s="17">
        <v>40969</v>
      </c>
      <c r="C37" s="36">
        <f>(Database!T48-Database!AA48)*'Technical Paramenter'!$C$5</f>
        <v>97198248.599999994</v>
      </c>
      <c r="D37" s="37">
        <f>(Database!T48+Database!U48-Database!Z48-Database!AA48-'2 months Losses'!C37)*'Technical Paramenter'!$C$7</f>
        <v>24335422.834000003</v>
      </c>
      <c r="E37" s="37">
        <f>((Database!T48+Database!U48-Database!Z48-Database!AA48-'2 months Losses'!C37)-(Database!T48+Database!U48-Database!Z48-Database!AA48-'2 months Losses'!C37)*'Technical Paramenter'!$C$7)*'Technical Paramenter'!$C$6</f>
        <v>108896150.09758319</v>
      </c>
      <c r="F37" s="38">
        <f t="shared" si="0"/>
        <v>133231572.9315832</v>
      </c>
      <c r="G37" s="39">
        <f>(Database!T48-Database!W48-Database!Y48-Database!Z48-Database!AA48+Database!U48-C37-F37)*'Technical Paramenter'!$C$8</f>
        <v>31579970.221862022</v>
      </c>
      <c r="H37" s="40">
        <f t="shared" si="1"/>
        <v>262009791.75344521</v>
      </c>
      <c r="I37" s="51">
        <f>+H37/(Database!T48+Database!U48)*100</f>
        <v>8.0856396249769542</v>
      </c>
      <c r="J37" s="36">
        <f>+AH37-C37</f>
        <v>41755375.476166755</v>
      </c>
      <c r="K37" s="36">
        <f>+AK37-F37</f>
        <v>62487684.780226767</v>
      </c>
      <c r="L37" s="36">
        <f>+AL37-G37</f>
        <v>27657680.990161475</v>
      </c>
      <c r="M37" s="40">
        <f t="shared" si="2"/>
        <v>131900741.246555</v>
      </c>
      <c r="N37" s="52">
        <f>+M37/(Database!T48+Database!U48)*100</f>
        <v>4.0704656602703233</v>
      </c>
      <c r="O37" s="21">
        <f>Database!T48+Database!U48-Database!V48-Database!W48-Database!X48-Database!Y48-Database!Z48-Database!AA48-'2 months Losses'!H37</f>
        <v>132349936.24655479</v>
      </c>
      <c r="P37" s="3">
        <f>($C37+(O37*'Technical Paramenter'!$D$5))</f>
        <v>138822303.54954147</v>
      </c>
      <c r="Q37" s="23">
        <f>(Database!T48+Database!U48-Database!AA48-Database!Z48-P37)*'Technical Paramenter'!$D$7</f>
        <v>23919182.284504585</v>
      </c>
      <c r="R37" s="23">
        <f>+O37*'Technical Paramenter'!$D$6+'2 months Losses'!E37</f>
        <v>171603549.89120084</v>
      </c>
      <c r="S37" s="3">
        <f t="shared" si="3"/>
        <v>195522732.17570543</v>
      </c>
      <c r="T37" s="3">
        <f>+O37*'Technical Paramenter'!$D$8+'2 months Losses'!G37</f>
        <v>59598451.725257672</v>
      </c>
      <c r="U37" s="14">
        <f>Database!T48+Database!U48-Database!V48-Database!W48-Database!X48-Database!Y48-Database!Z48-Database!AA48-'2 months Losses'!H37-((P37+S37+T37)-H37)</f>
        <v>416240.549495399</v>
      </c>
      <c r="V37" s="3">
        <f>(P37+(U37*'Technical Paramenter'!$D$5))</f>
        <v>138953211.20235777</v>
      </c>
      <c r="W37" s="23">
        <f>(Database!T48+Database!U48-Database!AA48-Database!Z48-V37)*'Technical Paramenter'!$D$7</f>
        <v>23917873.207976423</v>
      </c>
      <c r="X37" s="23">
        <f>+U37*'Technical Paramenter'!$D$6+'2 months Losses'!R37</f>
        <v>171800764.66355175</v>
      </c>
      <c r="Y37" s="3">
        <f t="shared" si="4"/>
        <v>195718637.87152818</v>
      </c>
      <c r="Z37" s="3">
        <f>+U37*'Technical Paramenter'!$D$8+'2 months Losses'!T37</f>
        <v>59686569.849585846</v>
      </c>
      <c r="AA37" s="14">
        <f>Database!T48+Database!U48-Database!AA48-V37-Database!Z48-Y37-Database!Y48-Database!W48-Z37-Database!V48-Database!X48</f>
        <v>1309.0765283107758</v>
      </c>
      <c r="AB37" s="3">
        <f>(V37+(AA37*'Technical Paramenter'!$D$5))</f>
        <v>138953622.90692592</v>
      </c>
      <c r="AC37" s="23">
        <f>(Database!T48+Database!U48-Database!AA48-Database!Z48-AB37)*'Technical Paramenter'!$D$7</f>
        <v>23917869.090930738</v>
      </c>
      <c r="AD37" s="23">
        <f>+AA37*'Technical Paramenter'!$D$6+'2 months Losses'!X37</f>
        <v>171801384.90401086</v>
      </c>
      <c r="AE37" s="3">
        <f t="shared" si="5"/>
        <v>195719253.99494159</v>
      </c>
      <c r="AF37" s="3">
        <f>+AA37*'Technical Paramenter'!$D$8+'2 months Losses'!Z37</f>
        <v>59686846.981086887</v>
      </c>
      <c r="AG37" s="14">
        <f>Database!T48+Database!U48-Database!AA48-'2 months Losses'!AB37-Database!Z48-Database!W48-Database!Y48-'2 months Losses'!AE37-'2 months Losses'!AF37-Database!V48-Database!X48</f>
        <v>4.1170451641082764</v>
      </c>
      <c r="AH37" s="27">
        <f>(AB37+(AG37*'Technical Paramenter'!$E$5))</f>
        <v>138953624.07616675</v>
      </c>
      <c r="AI37" s="27">
        <f>+AG37*'Technical Paramenter'!$D$6+'2 months Losses'!AC37</f>
        <v>23917871.041586738</v>
      </c>
      <c r="AJ37" s="27">
        <f>+AG37*'Technical Paramenter'!$E$6+'2 months Losses'!AD37</f>
        <v>171801386.67022324</v>
      </c>
      <c r="AK37" s="27">
        <f t="shared" si="6"/>
        <v>195719257.71180996</v>
      </c>
      <c r="AL37" s="29">
        <f>Database!T48-Database!AA48-'2 months Losses'!AH37-Database!Z48-Database!W48-Database!Y48-'2 months Losses'!AK37-((Database!V48+Database!X48))</f>
        <v>59237651.212023497</v>
      </c>
      <c r="AM37" s="29">
        <f>Database!T48-Database!AA48-'2 months Losses'!AH37-Database!Z48-Database!W48-Database!Y48-'2 months Losses'!AK37-'2 months Losses'!AL37-Database!V48-Database!X48</f>
        <v>0</v>
      </c>
    </row>
    <row r="38" spans="2:39" x14ac:dyDescent="0.25">
      <c r="B38" s="17">
        <v>41000</v>
      </c>
      <c r="C38" s="36">
        <f>(Database!T49-Database!AA49)*'Technical Paramenter'!$C$5</f>
        <v>100959766.38</v>
      </c>
      <c r="D38" s="37">
        <f>(Database!T49+Database!U49-Database!Z49-Database!AA49-'2 months Losses'!C38)*'Technical Paramenter'!$C$7</f>
        <v>25634439.5262</v>
      </c>
      <c r="E38" s="37">
        <f>((Database!T49+Database!U49-Database!Z49-Database!AA49-'2 months Losses'!C38)-(Database!T49+Database!U49-Database!Z49-Database!AA49-'2 months Losses'!C38)*'Technical Paramenter'!$C$7)*'Technical Paramenter'!$C$6</f>
        <v>114708989.99183975</v>
      </c>
      <c r="F38" s="38">
        <f t="shared" si="0"/>
        <v>140343429.51803976</v>
      </c>
      <c r="G38" s="39">
        <f>(Database!T49-Database!W49-Database!Y49-Database!Z49-Database!AA49+Database!U49-C38-F38)*'Technical Paramenter'!$C$8</f>
        <v>34092442.760259591</v>
      </c>
      <c r="H38" s="40">
        <f t="shared" si="1"/>
        <v>275395638.65829933</v>
      </c>
      <c r="I38" s="51">
        <f>+H38/(Database!T49+Database!U49)*100</f>
        <v>8.1821739703334053</v>
      </c>
      <c r="J38" s="36">
        <f>+AH38-C38</f>
        <v>62820237.799895436</v>
      </c>
      <c r="K38" s="36">
        <f>+AK38-F38</f>
        <v>94011637.368687272</v>
      </c>
      <c r="L38" s="36">
        <f>+AL38-G38</f>
        <v>41832852.173117913</v>
      </c>
      <c r="M38" s="40">
        <f t="shared" si="2"/>
        <v>198664727.34170061</v>
      </c>
      <c r="N38" s="52">
        <f>+M38/(Database!T49+Database!U49)*100</f>
        <v>5.9024513561578855</v>
      </c>
      <c r="O38" s="21">
        <f>Database!T49+Database!U49-Database!V49-Database!W49-Database!X49-Database!Y49-Database!Z49-Database!AA49-'2 months Losses'!H38</f>
        <v>199118182.34170067</v>
      </c>
      <c r="P38" s="3">
        <f>($C38+(O38*'Technical Paramenter'!$D$5))</f>
        <v>163582434.72646487</v>
      </c>
      <c r="Q38" s="23">
        <f>(Database!T49+Database!U49-Database!AA49-Database!Z49-P38)*'Technical Paramenter'!$D$7</f>
        <v>25008212.842735354</v>
      </c>
      <c r="R38" s="23">
        <f>+O38*'Technical Paramenter'!$D$6+'2 months Losses'!E38</f>
        <v>209051184.78533754</v>
      </c>
      <c r="S38" s="3">
        <f t="shared" si="3"/>
        <v>234059397.62807289</v>
      </c>
      <c r="T38" s="3">
        <f>+O38*'Technical Paramenter'!$D$8+'2 months Losses'!G38</f>
        <v>76245761.961997628</v>
      </c>
      <c r="U38" s="14">
        <f>Database!T49+Database!U49-Database!V49-Database!W49-Database!X49-Database!Y49-Database!Z49-Database!AA49-'2 months Losses'!H38-((P38+S38+T38)-H38)</f>
        <v>626226.68346464634</v>
      </c>
      <c r="V38" s="3">
        <f>(P38+(U38*'Technical Paramenter'!$D$5))</f>
        <v>163779383.0184145</v>
      </c>
      <c r="W38" s="23">
        <f>(Database!T49+Database!U49-Database!AA49-Database!Z49-V38)*'Technical Paramenter'!$D$7</f>
        <v>25006243.359815855</v>
      </c>
      <c r="X38" s="23">
        <f>+U38*'Technical Paramenter'!$D$6+'2 months Losses'!R38</f>
        <v>209347890.98796308</v>
      </c>
      <c r="Y38" s="3">
        <f t="shared" si="4"/>
        <v>234354134.34777895</v>
      </c>
      <c r="Z38" s="3">
        <f>+U38*'Technical Paramenter'!$D$8+'2 months Losses'!T38</f>
        <v>76378334.150887087</v>
      </c>
      <c r="AA38" s="14">
        <f>Database!T49+Database!U49-Database!AA49-V38-Database!Z49-Y38-Database!Y49-Database!W49-Z38-Database!V49-Database!X49</f>
        <v>1969.4829196929932</v>
      </c>
      <c r="AB38" s="3">
        <f>(V38+(AA38*'Technical Paramenter'!$D$5))</f>
        <v>163780002.42079273</v>
      </c>
      <c r="AC38" s="23">
        <f>(Database!T49+Database!U49-Database!AA49-Database!Z49-AB38)*'Technical Paramenter'!$D$7</f>
        <v>25006237.165792074</v>
      </c>
      <c r="AD38" s="23">
        <f>+AA38*'Technical Paramenter'!$D$6+'2 months Losses'!X38</f>
        <v>209348824.12897044</v>
      </c>
      <c r="AE38" s="3">
        <f t="shared" si="5"/>
        <v>234355061.29476252</v>
      </c>
      <c r="AF38" s="3">
        <f>+AA38*'Technical Paramenter'!$D$8+'2 months Losses'!Z38</f>
        <v>76378751.090421185</v>
      </c>
      <c r="AG38" s="14">
        <f>Database!T49+Database!U49-Database!AA49-'2 months Losses'!AB38-Database!Z49-Database!W49-Database!Y49-'2 months Losses'!AE38-'2 months Losses'!AF38-Database!V49-Database!X49</f>
        <v>6.194023609161377</v>
      </c>
      <c r="AH38" s="27">
        <f>(AB38+(AG38*'Technical Paramenter'!$E$5))</f>
        <v>163780004.17989543</v>
      </c>
      <c r="AI38" s="27">
        <f>+AG38*'Technical Paramenter'!$D$6+'2 months Losses'!AC38</f>
        <v>25006240.100520462</v>
      </c>
      <c r="AJ38" s="27">
        <f>+AG38*'Technical Paramenter'!$E$6+'2 months Losses'!AD38</f>
        <v>209348826.78620657</v>
      </c>
      <c r="AK38" s="27">
        <f t="shared" si="6"/>
        <v>234355066.88672704</v>
      </c>
      <c r="AL38" s="29">
        <f>Database!T49-Database!AA49-'2 months Losses'!AH38-Database!Z49-Database!W49-Database!Y49-'2 months Losses'!AK38-((Database!V49+Database!X49))</f>
        <v>75925294.933377504</v>
      </c>
      <c r="AM38" s="29">
        <f>Database!T49-Database!AA49-'2 months Losses'!AH38-Database!Z49-Database!W49-Database!Y49-'2 months Losses'!AK38-'2 months Losses'!AL38-Database!V49-Database!X49</f>
        <v>0</v>
      </c>
    </row>
    <row r="39" spans="2:39" x14ac:dyDescent="0.25">
      <c r="B39" s="17">
        <v>41030</v>
      </c>
      <c r="C39" s="36">
        <f>(Database!T50-Database!AA50)*'Technical Paramenter'!$C$5</f>
        <v>105243050.67</v>
      </c>
      <c r="D39" s="37">
        <f>(Database!T50+Database!U50-Database!Z50-Database!AA50-'2 months Losses'!C39)*'Technical Paramenter'!$C$7</f>
        <v>26697709.793299999</v>
      </c>
      <c r="E39" s="37">
        <f>((Database!T50+Database!U50-Database!Z50-Database!AA50-'2 months Losses'!C39)-(Database!T50+Database!U50-Database!Z50-Database!AA50-'2 months Losses'!C39)*'Technical Paramenter'!$C$7)*'Technical Paramenter'!$C$6</f>
        <v>119466911.78305882</v>
      </c>
      <c r="F39" s="38">
        <f t="shared" si="0"/>
        <v>146164621.57635882</v>
      </c>
      <c r="G39" s="39">
        <f>(Database!T50-Database!W50-Database!Y50-Database!Z50-Database!AA50+Database!U50-C39-F39)*'Technical Paramenter'!$C$8</f>
        <v>38237338.464623548</v>
      </c>
      <c r="H39" s="40">
        <f t="shared" si="1"/>
        <v>289645010.71098238</v>
      </c>
      <c r="I39" s="51">
        <f>+H39/(Database!T50+Database!U50)*100</f>
        <v>8.2552836015107776</v>
      </c>
      <c r="J39" s="36">
        <f>+AH39-C39</f>
        <v>118188835.97269537</v>
      </c>
      <c r="K39" s="36">
        <f>+AK39-F39</f>
        <v>176871759.44613835</v>
      </c>
      <c r="L39" s="36">
        <f>+AL39-G39</f>
        <v>79116651.870183855</v>
      </c>
      <c r="M39" s="40">
        <f t="shared" si="2"/>
        <v>374177247.28901756</v>
      </c>
      <c r="N39" s="52">
        <f>+M39/(Database!T50+Database!U50)*100</f>
        <v>10.664569315456699</v>
      </c>
      <c r="O39" s="21">
        <f>Database!T50+Database!U50-Database!V50-Database!W50-Database!X50-Database!Y50-Database!Z50-Database!AA50-'2 months Losses'!H39</f>
        <v>374617273.28901762</v>
      </c>
      <c r="P39" s="3">
        <f>($C39+(O39*'Technical Paramenter'!$D$5))</f>
        <v>223060183.11939603</v>
      </c>
      <c r="Q39" s="23">
        <f>(Database!T50+Database!U50-Database!AA50-Database!Z50-P39)*'Technical Paramenter'!$D$7</f>
        <v>25519538.46880604</v>
      </c>
      <c r="R39" s="23">
        <f>+O39*'Technical Paramenter'!$D$6+'2 months Losses'!E39</f>
        <v>296960575.8673954</v>
      </c>
      <c r="S39" s="3">
        <f t="shared" si="3"/>
        <v>322480114.33620143</v>
      </c>
      <c r="T39" s="3">
        <f>+O39*'Technical Paramenter'!$D$8+'2 months Losses'!G39</f>
        <v>117543815.21990857</v>
      </c>
      <c r="U39" s="14">
        <f>Database!T50+Database!U50-Database!V50-Database!W50-Database!X50-Database!Y50-Database!Z50-Database!AA50-'2 months Losses'!H39-((P39+S39+T39)-H39)</f>
        <v>1178171.3244940042</v>
      </c>
      <c r="V39" s="3">
        <f>(P39+(U39*'Technical Paramenter'!$D$5))</f>
        <v>223430718.00094938</v>
      </c>
      <c r="W39" s="23">
        <f>(Database!T50+Database!U50-Database!AA50-Database!Z50-V39)*'Technical Paramenter'!$D$7</f>
        <v>25515833.119990505</v>
      </c>
      <c r="X39" s="23">
        <f>+U39*'Technical Paramenter'!$D$6+'2 months Losses'!R39</f>
        <v>297518793.44094068</v>
      </c>
      <c r="Y39" s="3">
        <f t="shared" si="4"/>
        <v>323034626.56093121</v>
      </c>
      <c r="Z39" s="3">
        <f>+U39*'Technical Paramenter'!$D$8+'2 months Losses'!T39</f>
        <v>117793234.08930394</v>
      </c>
      <c r="AA39" s="14">
        <f>Database!T50+Database!U50-Database!AA50-V39-Database!Z50-Y39-Database!Y50-Database!W50-Z39-Database!V50-Database!X50</f>
        <v>3705.3488154411316</v>
      </c>
      <c r="AB39" s="3">
        <f>(V39+(AA39*'Technical Paramenter'!$D$5))</f>
        <v>223431883.33315185</v>
      </c>
      <c r="AC39" s="23">
        <f>(Database!T50+Database!U50-Database!AA50-Database!Z50-AB39)*'Technical Paramenter'!$D$7</f>
        <v>25515821.466668483</v>
      </c>
      <c r="AD39" s="23">
        <f>+AA39*'Technical Paramenter'!$D$6+'2 months Losses'!X39</f>
        <v>297520549.03520942</v>
      </c>
      <c r="AE39" s="3">
        <f t="shared" si="5"/>
        <v>323036370.5018779</v>
      </c>
      <c r="AF39" s="3">
        <f>+AA39*'Technical Paramenter'!$D$8+'2 months Losses'!Z39</f>
        <v>117794018.51164816</v>
      </c>
      <c r="AG39" s="14">
        <f>Database!T50+Database!U50-Database!AA50-'2 months Losses'!AB39-Database!Z50-Database!W50-Database!Y50-'2 months Losses'!AE39-'2 months Losses'!AF39-Database!V50-Database!X50</f>
        <v>11.653322219848633</v>
      </c>
      <c r="AH39" s="27">
        <f>(AB39+(AG39*'Technical Paramenter'!$E$5))</f>
        <v>223431886.64269537</v>
      </c>
      <c r="AI39" s="27">
        <f>+AG39*'Technical Paramenter'!$D$6+'2 months Losses'!AC39</f>
        <v>25515826.988012552</v>
      </c>
      <c r="AJ39" s="27">
        <f>+AG39*'Technical Paramenter'!$E$6+'2 months Losses'!AD39</f>
        <v>297520554.03448462</v>
      </c>
      <c r="AK39" s="27">
        <f t="shared" si="6"/>
        <v>323036381.02249718</v>
      </c>
      <c r="AL39" s="29">
        <f>Database!T50-Database!AA50-'2 months Losses'!AH39-Database!Z50-Database!W50-Database!Y50-'2 months Losses'!AK39-((Database!V50+Database!X50))</f>
        <v>117353990.3348074</v>
      </c>
      <c r="AM39" s="29">
        <f>Database!T50-Database!AA50-'2 months Losses'!AH39-Database!Z50-Database!W50-Database!Y50-'2 months Losses'!AK39-'2 months Losses'!AL39-Database!V50-Database!X50</f>
        <v>0</v>
      </c>
    </row>
    <row r="40" spans="2:39" x14ac:dyDescent="0.25">
      <c r="B40" s="17">
        <v>41061</v>
      </c>
      <c r="C40" s="36">
        <f>(Database!T51-Database!AA51)*'Technical Paramenter'!$C$5</f>
        <v>111175262.36999999</v>
      </c>
      <c r="D40" s="37">
        <f>(Database!T51+Database!U51-Database!Z51-Database!AA51-'2 months Losses'!C40)*'Technical Paramenter'!$C$7</f>
        <v>28086554.666300002</v>
      </c>
      <c r="E40" s="37">
        <f>((Database!T51+Database!U51-Database!Z51-Database!AA51-'2 months Losses'!C40)-(Database!T51+Database!U51-Database!Z51-Database!AA51-'2 months Losses'!C40)*'Technical Paramenter'!$C$7)*'Technical Paramenter'!$C$6</f>
        <v>125681714.82075925</v>
      </c>
      <c r="F40" s="38">
        <f t="shared" si="0"/>
        <v>153768269.48705927</v>
      </c>
      <c r="G40" s="39">
        <f>(Database!T51-Database!W51-Database!Y51-Database!Z51-Database!AA51+Database!U51-C40-F40)*'Technical Paramenter'!$C$8</f>
        <v>38364712.279287405</v>
      </c>
      <c r="H40" s="40">
        <f t="shared" si="1"/>
        <v>303308244.13634664</v>
      </c>
      <c r="I40" s="51">
        <f>+H40/(Database!T51+Database!U51)*100</f>
        <v>8.1830500575509131</v>
      </c>
      <c r="J40" s="36">
        <f>+AH40-C40</f>
        <v>106955935.29405348</v>
      </c>
      <c r="K40" s="36">
        <f>+AK40-F40</f>
        <v>160061517.68037513</v>
      </c>
      <c r="L40" s="36">
        <f>+AL40-G40</f>
        <v>71512510.889224708</v>
      </c>
      <c r="M40" s="40">
        <f t="shared" si="2"/>
        <v>338529963.8636533</v>
      </c>
      <c r="N40" s="52">
        <f>+M40/(Database!T51+Database!U51)*100</f>
        <v>9.1333080911308198</v>
      </c>
      <c r="O40" s="21">
        <f>Database!T51+Database!U51-Database!V51-Database!W51-Database!X51-Database!Y51-Database!Z51-Database!AA51-'2 months Losses'!H40</f>
        <v>339012906.86365336</v>
      </c>
      <c r="P40" s="3">
        <f>($C40+(O40*'Technical Paramenter'!$D$5))</f>
        <v>217794821.57861897</v>
      </c>
      <c r="Q40" s="23">
        <f>(Database!T51+Database!U51-Database!AA51-Database!Z51-P40)*'Technical Paramenter'!$D$7</f>
        <v>27020359.07421381</v>
      </c>
      <c r="R40" s="23">
        <f>+O40*'Technical Paramenter'!$D$6+'2 months Losses'!E40</f>
        <v>286306030.09275824</v>
      </c>
      <c r="S40" s="3">
        <f t="shared" si="3"/>
        <v>313326389.16697204</v>
      </c>
      <c r="T40" s="3">
        <f>+O40*'Technical Paramenter'!$D$8+'2 months Losses'!G40</f>
        <v>110133744.66232282</v>
      </c>
      <c r="U40" s="14">
        <f>Database!T51+Database!U51-Database!V51-Database!W51-Database!X51-Database!Y51-Database!Z51-Database!AA51-'2 months Losses'!H40-((P40+S40+T40)-H40)</f>
        <v>1066195.5920860767</v>
      </c>
      <c r="V40" s="3">
        <f>(P40+(U40*'Technical Paramenter'!$D$5))</f>
        <v>218130140.09233004</v>
      </c>
      <c r="W40" s="23">
        <f>(Database!T51+Database!U51-Database!AA51-Database!Z51-V40)*'Technical Paramenter'!$D$7</f>
        <v>27017005.889076702</v>
      </c>
      <c r="X40" s="23">
        <f>+U40*'Technical Paramenter'!$D$6+'2 months Losses'!R40</f>
        <v>286811193.56428862</v>
      </c>
      <c r="Y40" s="3">
        <f t="shared" si="4"/>
        <v>313828199.45336533</v>
      </c>
      <c r="Z40" s="3">
        <f>+U40*'Technical Paramenter'!$D$8+'2 months Losses'!T40</f>
        <v>110359458.26916744</v>
      </c>
      <c r="AA40" s="14">
        <f>Database!T51+Database!U51-Database!AA51-V40-Database!Z51-Y40-Database!Y51-Database!W51-Z40-Database!V51-Database!X51</f>
        <v>3353.1851372718811</v>
      </c>
      <c r="AB40" s="3">
        <f>(V40+(AA40*'Technical Paramenter'!$D$5))</f>
        <v>218131194.6690557</v>
      </c>
      <c r="AC40" s="23">
        <f>(Database!T51+Database!U51-Database!AA51-Database!Z51-AB40)*'Technical Paramenter'!$D$7</f>
        <v>27016995.34330944</v>
      </c>
      <c r="AD40" s="23">
        <f>+AA40*'Technical Paramenter'!$D$6+'2 months Losses'!X40</f>
        <v>286812782.30340666</v>
      </c>
      <c r="AE40" s="3">
        <f t="shared" si="5"/>
        <v>313829777.64671612</v>
      </c>
      <c r="AF40" s="3">
        <f>+AA40*'Technical Paramenter'!$D$8+'2 months Losses'!Z40</f>
        <v>110360168.13846099</v>
      </c>
      <c r="AG40" s="14">
        <f>Database!T51+Database!U51-Database!AA51-'2 months Losses'!AB40-Database!Z51-Database!W51-Database!Y51-'2 months Losses'!AE40-'2 months Losses'!AF40-Database!V51-Database!X51</f>
        <v>10.545766830444336</v>
      </c>
      <c r="AH40" s="27">
        <f>(AB40+(AG40*'Technical Paramenter'!$E$5))</f>
        <v>218131197.66405347</v>
      </c>
      <c r="AI40" s="27">
        <f>+AG40*'Technical Paramenter'!$D$6+'2 months Losses'!AC40</f>
        <v>27017000.339893766</v>
      </c>
      <c r="AJ40" s="27">
        <f>+AG40*'Technical Paramenter'!$E$6+'2 months Losses'!AD40</f>
        <v>286812786.82754064</v>
      </c>
      <c r="AK40" s="27">
        <f t="shared" si="6"/>
        <v>313829787.16743439</v>
      </c>
      <c r="AL40" s="29">
        <f>Database!T51-Database!AA51-'2 months Losses'!AH40-Database!Z51-Database!W51-Database!Y51-'2 months Losses'!AK40-((Database!V51+Database!X51))</f>
        <v>109877223.16851211</v>
      </c>
      <c r="AM40" s="29">
        <f>Database!T51-Database!AA51-'2 months Losses'!AH40-Database!Z51-Database!W51-Database!Y51-'2 months Losses'!AK40-'2 months Losses'!AL40-Database!V51-Database!X51</f>
        <v>0</v>
      </c>
    </row>
    <row r="41" spans="2:39" x14ac:dyDescent="0.25">
      <c r="B41" s="17">
        <v>41091</v>
      </c>
      <c r="C41" s="36">
        <f>(Database!T52-Database!AA52)*'Technical Paramenter'!$C$5</f>
        <v>112533604.17</v>
      </c>
      <c r="D41" s="37">
        <f>(Database!T52+Database!U52-Database!Z52-Database!AA52-'2 months Losses'!C41)*'Technical Paramenter'!$C$7</f>
        <v>28636826.5383</v>
      </c>
      <c r="E41" s="37">
        <f>((Database!T52+Database!U52-Database!Z52-Database!AA52-'2 months Losses'!C41)-(Database!T52+Database!U52-Database!Z52-Database!AA52-'2 months Losses'!C41)*'Technical Paramenter'!$C$7)*'Technical Paramenter'!$C$6</f>
        <v>128144071.39358483</v>
      </c>
      <c r="F41" s="38">
        <f t="shared" si="0"/>
        <v>156780897.93188483</v>
      </c>
      <c r="G41" s="39">
        <f>(Database!T52-Database!W52-Database!Y52-Database!Z52-Database!AA52+Database!U52-C41-F41)*'Technical Paramenter'!$C$8</f>
        <v>36426799.337541923</v>
      </c>
      <c r="H41" s="40">
        <f t="shared" si="1"/>
        <v>305741301.43942678</v>
      </c>
      <c r="I41" s="51">
        <f>+H41/(Database!T52+Database!U52)*100</f>
        <v>8.1491100180357652</v>
      </c>
      <c r="J41" s="36">
        <f>+AH41-C41</f>
        <v>53144909.805135742</v>
      </c>
      <c r="K41" s="36">
        <f>+AK41-F41</f>
        <v>79532331.674814671</v>
      </c>
      <c r="L41" s="36">
        <f>+AL41-G41</f>
        <v>35246921.080622807</v>
      </c>
      <c r="M41" s="40">
        <f t="shared" si="2"/>
        <v>167924162.56057322</v>
      </c>
      <c r="N41" s="52">
        <f>+M41/(Database!T52+Database!U52)*100</f>
        <v>4.4757854727184982</v>
      </c>
      <c r="O41" s="21">
        <f>Database!T52+Database!U52-Database!V52-Database!W52-Database!X52-Database!Y52-Database!Z52-Database!AA52-'2 months Losses'!H41</f>
        <v>168450776.56057322</v>
      </c>
      <c r="P41" s="3">
        <f>($C41+(O41*'Technical Paramenter'!$D$5))</f>
        <v>165511373.39830029</v>
      </c>
      <c r="Q41" s="23">
        <f>(Database!T52+Database!U52-Database!AA52-Database!Z52-P41)*'Technical Paramenter'!$D$7</f>
        <v>28107048.846016999</v>
      </c>
      <c r="R41" s="23">
        <f>+O41*'Technical Paramenter'!$D$6+'2 months Losses'!E41</f>
        <v>207956049.32798442</v>
      </c>
      <c r="S41" s="3">
        <f t="shared" si="3"/>
        <v>236063098.17400143</v>
      </c>
      <c r="T41" s="3">
        <f>+O41*'Technical Paramenter'!$D$8+'2 months Losses'!G41</f>
        <v>72087828.73541528</v>
      </c>
      <c r="U41" s="14">
        <f>Database!T52+Database!U52-Database!V52-Database!W52-Database!X52-Database!Y52-Database!Z52-Database!AA52-'2 months Losses'!H41-((P41+S41+T41)-H41)</f>
        <v>529777.69228297472</v>
      </c>
      <c r="V41" s="3">
        <f>(P41+(U41*'Technical Paramenter'!$D$5))</f>
        <v>165677988.48252329</v>
      </c>
      <c r="W41" s="23">
        <f>(Database!T52+Database!U52-Database!AA52-Database!Z52-V41)*'Technical Paramenter'!$D$7</f>
        <v>28105382.695174765</v>
      </c>
      <c r="X41" s="23">
        <f>+U41*'Technical Paramenter'!$D$6+'2 months Losses'!R41</f>
        <v>208207057.99858809</v>
      </c>
      <c r="Y41" s="3">
        <f t="shared" si="4"/>
        <v>236312440.69376284</v>
      </c>
      <c r="Z41" s="3">
        <f>+U41*'Technical Paramenter'!$D$8+'2 months Losses'!T41</f>
        <v>72199982.67287159</v>
      </c>
      <c r="AA41" s="14">
        <f>Database!T52+Database!U52-Database!AA52-V41-Database!Z52-Y41-Database!Y52-Database!W52-Z41-Database!V52-Database!X52</f>
        <v>1666.1508421897888</v>
      </c>
      <c r="AB41" s="3">
        <f>(V41+(AA41*'Technical Paramenter'!$D$5))</f>
        <v>165678512.48696315</v>
      </c>
      <c r="AC41" s="23">
        <f>(Database!T52+Database!U52-Database!AA52-Database!Z52-AB41)*'Technical Paramenter'!$D$7</f>
        <v>28105377.455130368</v>
      </c>
      <c r="AD41" s="23">
        <f>+AA41*'Technical Paramenter'!$D$6+'2 months Losses'!X41</f>
        <v>208207847.4208571</v>
      </c>
      <c r="AE41" s="3">
        <f t="shared" si="5"/>
        <v>236313224.87598747</v>
      </c>
      <c r="AF41" s="3">
        <f>+AA41*'Technical Paramenter'!$D$8+'2 months Losses'!Z41</f>
        <v>72200335.397004887</v>
      </c>
      <c r="AG41" s="14">
        <f>Database!T52+Database!U52-Database!AA52-'2 months Losses'!AB41-Database!Z52-Database!W52-Database!Y52-'2 months Losses'!AE41-'2 months Losses'!AF41-Database!V52-Database!X52</f>
        <v>5.2400443553924561</v>
      </c>
      <c r="AH41" s="27">
        <f>(AB41+(AG41*'Technical Paramenter'!$E$5))</f>
        <v>165678513.97513574</v>
      </c>
      <c r="AI41" s="27">
        <f>+AG41*'Technical Paramenter'!$D$6+'2 months Losses'!AC41</f>
        <v>28105379.937863383</v>
      </c>
      <c r="AJ41" s="27">
        <f>+AG41*'Technical Paramenter'!$E$6+'2 months Losses'!AD41</f>
        <v>208207849.66883612</v>
      </c>
      <c r="AK41" s="27">
        <f t="shared" si="6"/>
        <v>236313229.6066995</v>
      </c>
      <c r="AL41" s="29">
        <f>Database!T52-Database!AA52-'2 months Losses'!AH41-Database!Z52-Database!W52-Database!Y52-'2 months Losses'!AK41-((Database!V52+Database!X52))</f>
        <v>71673720.41816473</v>
      </c>
      <c r="AM41" s="29">
        <f>Database!T52-Database!AA52-'2 months Losses'!AH41-Database!Z52-Database!W52-Database!Y52-'2 months Losses'!AK41-'2 months Losses'!AL41-Database!V52-Database!X52</f>
        <v>0</v>
      </c>
    </row>
    <row r="42" spans="2:39" x14ac:dyDescent="0.25">
      <c r="B42" s="17">
        <v>41122</v>
      </c>
      <c r="C42" s="36">
        <f>(Database!T53-Database!AA53)*'Technical Paramenter'!$C$5</f>
        <v>113110939.95</v>
      </c>
      <c r="D42" s="37">
        <f>(Database!T53+Database!U53-Database!Z53-Database!AA53-'2 months Losses'!C42)*'Technical Paramenter'!$C$7</f>
        <v>29157402.064500004</v>
      </c>
      <c r="E42" s="37">
        <f>((Database!T53+Database!U53-Database!Z53-Database!AA53-'2 months Losses'!C42)-(Database!T53+Database!U53-Database!Z53-Database!AA53-'2 months Losses'!C42)*'Technical Paramenter'!$C$7)*'Technical Paramenter'!$C$6</f>
        <v>130473542.75822461</v>
      </c>
      <c r="F42" s="38">
        <f t="shared" si="0"/>
        <v>159630944.82272461</v>
      </c>
      <c r="G42" s="39">
        <f>(Database!T53-Database!W53-Database!Y53-Database!Z53-Database!AA53+Database!U53-C42-F42)*'Technical Paramenter'!$C$8</f>
        <v>38805420.860270962</v>
      </c>
      <c r="H42" s="40">
        <f t="shared" si="1"/>
        <v>311547305.63299561</v>
      </c>
      <c r="I42" s="51">
        <f>+H42/(Database!T53+Database!U53)*100</f>
        <v>8.261815048951302</v>
      </c>
      <c r="J42" s="36">
        <f>+AH42-C42</f>
        <v>87304755.442351088</v>
      </c>
      <c r="K42" s="36">
        <f>+AK42-F42</f>
        <v>130653166.82424149</v>
      </c>
      <c r="L42" s="36">
        <f>+AL42-G42</f>
        <v>58255528.100411907</v>
      </c>
      <c r="M42" s="40">
        <f t="shared" si="2"/>
        <v>276213450.36700445</v>
      </c>
      <c r="N42" s="52">
        <f>+M42/(Database!T53+Database!U53)*100</f>
        <v>7.3248087841052234</v>
      </c>
      <c r="O42" s="21">
        <f>Database!T53+Database!U53-Database!V53-Database!W53-Database!X53-Database!Y53-Database!Z53-Database!AA53-'2 months Losses'!H42</f>
        <v>276725539.76700449</v>
      </c>
      <c r="P42" s="3">
        <f>($C42+(O42*'Technical Paramenter'!$D$5))</f>
        <v>200141122.20672292</v>
      </c>
      <c r="Q42" s="23">
        <f>(Database!T53+Database!U53-Database!AA53-Database!Z53-P42)*'Technical Paramenter'!$D$7</f>
        <v>28287100.241932776</v>
      </c>
      <c r="R42" s="23">
        <f>+O42*'Technical Paramenter'!$D$6+'2 months Losses'!E42</f>
        <v>261586103.49983132</v>
      </c>
      <c r="S42" s="3">
        <f t="shared" si="3"/>
        <v>289873203.74176407</v>
      </c>
      <c r="T42" s="3">
        <f>+O42*'Technical Paramenter'!$D$8+'2 months Losses'!G42</f>
        <v>97388217.628945813</v>
      </c>
      <c r="U42" s="14">
        <f>Database!T53+Database!U53-Database!V53-Database!W53-Database!X53-Database!Y53-Database!Z53-Database!AA53-'2 months Losses'!H42-((P42+S42+T42)-H42)</f>
        <v>870301.82256734371</v>
      </c>
      <c r="V42" s="3">
        <f>(P42+(U42*'Technical Paramenter'!$D$5))</f>
        <v>200414832.12992033</v>
      </c>
      <c r="W42" s="23">
        <f>(Database!T53+Database!U53-Database!AA53-Database!Z53-V42)*'Technical Paramenter'!$D$7</f>
        <v>28284363.142700795</v>
      </c>
      <c r="X42" s="23">
        <f>+U42*'Technical Paramenter'!$D$6+'2 months Losses'!R42</f>
        <v>261998452.50336373</v>
      </c>
      <c r="Y42" s="3">
        <f t="shared" si="4"/>
        <v>290282815.64606452</v>
      </c>
      <c r="Z42" s="3">
        <f>+U42*'Technical Paramenter'!$D$8+'2 months Losses'!T42</f>
        <v>97572460.524783313</v>
      </c>
      <c r="AA42" s="14">
        <f>Database!T53+Database!U53-Database!AA53-V42-Database!Z53-Y42-Database!Y53-Database!W53-Z42-Database!V53-Database!X53</f>
        <v>2737.0992314815521</v>
      </c>
      <c r="AB42" s="3">
        <f>(V42+(AA42*'Technical Paramenter'!$D$5))</f>
        <v>200415692.94762865</v>
      </c>
      <c r="AC42" s="23">
        <f>(Database!T53+Database!U53-Database!AA53-Database!Z53-AB42)*'Technical Paramenter'!$D$7</f>
        <v>28284354.534523718</v>
      </c>
      <c r="AD42" s="23">
        <f>+AA42*'Technical Paramenter'!$D$6+'2 months Losses'!X42</f>
        <v>261999749.34097961</v>
      </c>
      <c r="AE42" s="3">
        <f t="shared" si="5"/>
        <v>290284103.8755033</v>
      </c>
      <c r="AF42" s="3">
        <f>+AA42*'Technical Paramenter'!$D$8+'2 months Losses'!Z42</f>
        <v>97573039.968690619</v>
      </c>
      <c r="AG42" s="14">
        <f>Database!T53+Database!U53-Database!AA53-'2 months Losses'!AB42-Database!Z53-Database!W53-Database!Y53-'2 months Losses'!AE42-'2 months Losses'!AF42-Database!V53-Database!X53</f>
        <v>8.608177661895752</v>
      </c>
      <c r="AH42" s="27">
        <f>(AB42+(AG42*'Technical Paramenter'!$E$5))</f>
        <v>200415695.39235109</v>
      </c>
      <c r="AI42" s="27">
        <f>+AG42*'Technical Paramenter'!$D$6+'2 months Losses'!AC42</f>
        <v>28284358.613078292</v>
      </c>
      <c r="AJ42" s="27">
        <f>+AG42*'Technical Paramenter'!$E$6+'2 months Losses'!AD42</f>
        <v>261999753.03388783</v>
      </c>
      <c r="AK42" s="27">
        <f t="shared" si="6"/>
        <v>290284111.6469661</v>
      </c>
      <c r="AL42" s="29">
        <f>Database!T53-Database!AA53-'2 months Losses'!AH42-Database!Z53-Database!W53-Database!Y53-'2 months Losses'!AK42-((Database!V53+Database!X53))</f>
        <v>97060948.960682869</v>
      </c>
      <c r="AM42" s="29">
        <f>Database!T53-Database!AA53-'2 months Losses'!AH42-Database!Z53-Database!W53-Database!Y53-'2 months Losses'!AK42-'2 months Losses'!AL42-Database!V53-Database!X53</f>
        <v>0</v>
      </c>
    </row>
    <row r="43" spans="2:39" x14ac:dyDescent="0.25">
      <c r="B43" s="17">
        <v>41153</v>
      </c>
      <c r="C43" s="36">
        <f>(Database!T54-Database!AA54)*'Technical Paramenter'!$C$5</f>
        <v>113562160.89</v>
      </c>
      <c r="D43" s="37">
        <f>(Database!T54+Database!U54-Database!Z54-Database!AA54-'2 months Losses'!C43)*'Technical Paramenter'!$C$7</f>
        <v>29548340.485100001</v>
      </c>
      <c r="E43" s="37">
        <f>((Database!T54+Database!U54-Database!Z54-Database!AA54-'2 months Losses'!C43)-(Database!T54+Database!U54-Database!Z54-Database!AA54-'2 months Losses'!C43)*'Technical Paramenter'!$C$7)*'Technical Paramenter'!$C$6</f>
        <v>132222914.0027255</v>
      </c>
      <c r="F43" s="38">
        <f t="shared" si="0"/>
        <v>161771254.48782551</v>
      </c>
      <c r="G43" s="39">
        <f>(Database!T54-Database!W54-Database!Y54-Database!Z54-Database!AA54+Database!U54-C43-F43)*'Technical Paramenter'!$C$8</f>
        <v>39779670.746647924</v>
      </c>
      <c r="H43" s="40">
        <f t="shared" si="1"/>
        <v>315113086.12447345</v>
      </c>
      <c r="I43" s="51">
        <f>+H43/(Database!T54+Database!U54)*100</f>
        <v>8.323200677954377</v>
      </c>
      <c r="J43" s="36">
        <f>+AH43-C43</f>
        <v>90085809.44450973</v>
      </c>
      <c r="K43" s="36">
        <f>+AK43-F43</f>
        <v>134815065.11546528</v>
      </c>
      <c r="L43" s="36">
        <f>+AL43-G43</f>
        <v>60127116.31555143</v>
      </c>
      <c r="M43" s="40">
        <f t="shared" si="2"/>
        <v>285027990.87552643</v>
      </c>
      <c r="N43" s="52">
        <f>+M43/(Database!T54+Database!U54)*100</f>
        <v>7.5285517211241775</v>
      </c>
      <c r="O43" s="21">
        <f>Database!T54+Database!U54-Database!V54-Database!W54-Database!X54-Database!Y54-Database!Z54-Database!AA54-'2 months Losses'!H43</f>
        <v>285540508.27552664</v>
      </c>
      <c r="P43" s="3">
        <f>($C43+(O43*'Technical Paramenter'!$D$5))</f>
        <v>203364650.74265313</v>
      </c>
      <c r="Q43" s="23">
        <f>(Database!T54+Database!U54-Database!AA54-Database!Z54-P43)*'Technical Paramenter'!$D$7</f>
        <v>28650315.586573467</v>
      </c>
      <c r="R43" s="23">
        <f>+O43*'Technical Paramenter'!$D$6+'2 months Losses'!E43</f>
        <v>267512006.82367003</v>
      </c>
      <c r="S43" s="3">
        <f t="shared" si="3"/>
        <v>296162322.41024351</v>
      </c>
      <c r="T43" s="3">
        <f>+O43*'Technical Paramenter'!$D$8+'2 months Losses'!G43</f>
        <v>100228596.3485769</v>
      </c>
      <c r="U43" s="14">
        <f>Database!T54+Database!U54-Database!V54-Database!W54-Database!X54-Database!Y54-Database!Z54-Database!AA54-'2 months Losses'!H43-((P43+S43+T43)-H43)</f>
        <v>898024.89852654934</v>
      </c>
      <c r="V43" s="3">
        <f>(P43+(U43*'Technical Paramenter'!$D$5))</f>
        <v>203647079.57323974</v>
      </c>
      <c r="W43" s="23">
        <f>(Database!T54+Database!U54-Database!AA54-Database!Z54-V43)*'Technical Paramenter'!$D$7</f>
        <v>28647491.298267603</v>
      </c>
      <c r="X43" s="23">
        <f>+U43*'Technical Paramenter'!$D$6+'2 months Losses'!R43</f>
        <v>267937491.02059191</v>
      </c>
      <c r="Y43" s="3">
        <f t="shared" si="4"/>
        <v>296584982.31885952</v>
      </c>
      <c r="Z43" s="3">
        <f>+U43*'Technical Paramenter'!$D$8+'2 months Losses'!T43</f>
        <v>100418708.21959497</v>
      </c>
      <c r="AA43" s="14">
        <f>Database!T54+Database!U54-Database!AA54-V43-Database!Z54-Y43-Database!Y54-Database!W54-Z43-Database!V54-Database!X54</f>
        <v>2824.2883057594299</v>
      </c>
      <c r="AB43" s="3">
        <f>(V43+(AA43*'Technical Paramenter'!$D$5))</f>
        <v>203647967.81191191</v>
      </c>
      <c r="AC43" s="23">
        <f>(Database!T54+Database!U54-Database!AA54-Database!Z54-AB43)*'Technical Paramenter'!$D$7</f>
        <v>28647482.415880881</v>
      </c>
      <c r="AD43" s="23">
        <f>+AA43*'Technical Paramenter'!$D$6+'2 months Losses'!X43</f>
        <v>267938829.1683912</v>
      </c>
      <c r="AE43" s="3">
        <f t="shared" si="5"/>
        <v>296586311.58427209</v>
      </c>
      <c r="AF43" s="3">
        <f>+AA43*'Technical Paramenter'!$D$8+'2 months Losses'!Z43</f>
        <v>100419306.12142929</v>
      </c>
      <c r="AG43" s="14">
        <f>Database!T54+Database!U54-Database!AA54-'2 months Losses'!AB43-Database!Z54-Database!W54-Database!Y54-'2 months Losses'!AE43-'2 months Losses'!AF43-Database!V54-Database!X54</f>
        <v>8.8823866844177246</v>
      </c>
      <c r="AH43" s="27">
        <f>(AB43+(AG43*'Technical Paramenter'!$E$5))</f>
        <v>203647970.33450973</v>
      </c>
      <c r="AI43" s="27">
        <f>+AG43*'Technical Paramenter'!$D$6+'2 months Losses'!AC43</f>
        <v>28647486.624355692</v>
      </c>
      <c r="AJ43" s="27">
        <f>+AG43*'Technical Paramenter'!$E$6+'2 months Losses'!AD43</f>
        <v>267938832.97893509</v>
      </c>
      <c r="AK43" s="27">
        <f t="shared" si="6"/>
        <v>296586319.6032908</v>
      </c>
      <c r="AL43" s="29">
        <f>Database!T54-Database!AA54-'2 months Losses'!AH43-Database!Z54-Database!W54-Database!Y54-'2 months Losses'!AK43-((Database!V54+Database!X54))</f>
        <v>99906787.062199354</v>
      </c>
      <c r="AM43" s="29">
        <f>Database!T54-Database!AA54-'2 months Losses'!AH43-Database!Z54-Database!W54-Database!Y54-'2 months Losses'!AK43-'2 months Losses'!AL43-Database!V54-Database!X54</f>
        <v>0</v>
      </c>
    </row>
    <row r="44" spans="2:39" x14ac:dyDescent="0.25">
      <c r="B44" s="17">
        <v>41183</v>
      </c>
      <c r="C44" s="36">
        <f>(Database!T55-Database!AA55)*'Technical Paramenter'!$C$5</f>
        <v>113323482.44099998</v>
      </c>
      <c r="D44" s="37">
        <f>(Database!T55+Database!U55-Database!Z55-Database!AA55-'2 months Losses'!C44)*'Technical Paramenter'!$C$7</f>
        <v>29338252.172589999</v>
      </c>
      <c r="E44" s="37">
        <f>((Database!T55+Database!U55-Database!Z55-Database!AA55-'2 months Losses'!C44)-(Database!T55+Database!U55-Database!Z55-Database!AA55-'2 months Losses'!C44)*'Technical Paramenter'!$C$7)*'Technical Paramenter'!$C$6</f>
        <v>131282810.82190573</v>
      </c>
      <c r="F44" s="38">
        <f t="shared" si="0"/>
        <v>160621062.99449572</v>
      </c>
      <c r="G44" s="39">
        <f>(Database!T55-Database!W55-Database!Y55-Database!Z55-Database!AA55+Database!U55-C44-F44)*'Technical Paramenter'!$C$8</f>
        <v>39154548.966942981</v>
      </c>
      <c r="H44" s="40">
        <f t="shared" si="1"/>
        <v>313099094.4024387</v>
      </c>
      <c r="I44" s="51">
        <f>+H44/(Database!T55+Database!U55)*100</f>
        <v>8.2875098557941289</v>
      </c>
      <c r="J44" s="36">
        <f>+AH44-C44</f>
        <v>69196927.772740096</v>
      </c>
      <c r="K44" s="36">
        <f>+AK44-F44</f>
        <v>103554470.79840437</v>
      </c>
      <c r="L44" s="36">
        <f>+AL44-G44</f>
        <v>46136898.726416871</v>
      </c>
      <c r="M44" s="40">
        <f t="shared" si="2"/>
        <v>218888297.29756135</v>
      </c>
      <c r="N44" s="52">
        <f>+M44/(Database!T55+Database!U55)*100</f>
        <v>5.7938172086817934</v>
      </c>
      <c r="O44" s="21">
        <f>Database!T55+Database!U55-Database!V55-Database!W55-Database!X55-Database!Y55-Database!Z55-Database!AA55-'2 months Losses'!H44</f>
        <v>219330059.29756111</v>
      </c>
      <c r="P44" s="3">
        <f>($C44+(O44*'Technical Paramenter'!$D$5))</f>
        <v>182302786.09008294</v>
      </c>
      <c r="Q44" s="23">
        <f>(Database!T55+Database!U55-Database!AA55-Database!Z55-P44)*'Technical Paramenter'!$D$7</f>
        <v>28648459.136099167</v>
      </c>
      <c r="R44" s="23">
        <f>+O44*'Technical Paramenter'!$D$6+'2 months Losses'!E44</f>
        <v>235201392.91709018</v>
      </c>
      <c r="S44" s="3">
        <f t="shared" si="3"/>
        <v>263849852.05318934</v>
      </c>
      <c r="T44" s="3">
        <f>+O44*'Technical Paramenter'!$D$8+'2 months Losses'!G44</f>
        <v>85586722.520236671</v>
      </c>
      <c r="U44" s="14">
        <f>Database!T55+Database!U55-Database!V55-Database!W55-Database!X55-Database!Y55-Database!Z55-Database!AA55-'2 months Losses'!H44-((P44+S44+T44)-H44)</f>
        <v>689793.0364908576</v>
      </c>
      <c r="V44" s="3">
        <f>(P44+(U44*'Technical Paramenter'!$D$5))</f>
        <v>182519726.00005931</v>
      </c>
      <c r="W44" s="23">
        <f>(Database!T55+Database!U55-Database!AA55-Database!Z55-V44)*'Technical Paramenter'!$D$7</f>
        <v>28646289.736999407</v>
      </c>
      <c r="X44" s="23">
        <f>+U44*'Technical Paramenter'!$D$6+'2 months Losses'!R44</f>
        <v>235528216.85777953</v>
      </c>
      <c r="Y44" s="3">
        <f t="shared" si="4"/>
        <v>264174506.59477895</v>
      </c>
      <c r="Z44" s="3">
        <f>+U44*'Technical Paramenter'!$D$8+'2 months Losses'!T44</f>
        <v>85732751.70606178</v>
      </c>
      <c r="AA44" s="14">
        <f>Database!T55+Database!U55-Database!AA55-V44-Database!Z55-Y44-Database!Y55-Database!W55-Z44-Database!V55-Database!X55</f>
        <v>2169.3990998268127</v>
      </c>
      <c r="AB44" s="3">
        <f>(V44+(AA44*'Technical Paramenter'!$D$5))</f>
        <v>182520408.2760762</v>
      </c>
      <c r="AC44" s="23">
        <f>(Database!T55+Database!U55-Database!AA55-Database!Z55-AB44)*'Technical Paramenter'!$D$7</f>
        <v>28646282.914239235</v>
      </c>
      <c r="AD44" s="23">
        <f>+AA44*'Technical Paramenter'!$D$6+'2 months Losses'!X44</f>
        <v>235529244.71907303</v>
      </c>
      <c r="AE44" s="3">
        <f t="shared" si="5"/>
        <v>264175527.63331226</v>
      </c>
      <c r="AF44" s="3">
        <f>+AA44*'Technical Paramenter'!$D$8+'2 months Losses'!Z44</f>
        <v>85733210.967851207</v>
      </c>
      <c r="AG44" s="14">
        <f>Database!T55+Database!U55-Database!AA55-'2 months Losses'!AB44-Database!Z55-Database!W55-Database!Y55-'2 months Losses'!AE44-'2 months Losses'!AF44-Database!V55-Database!X55</f>
        <v>6.8227601051330566</v>
      </c>
      <c r="AH44" s="27">
        <f>(AB44+(AG44*'Technical Paramenter'!$E$5))</f>
        <v>182520410.21374008</v>
      </c>
      <c r="AI44" s="27">
        <f>+AG44*'Technical Paramenter'!$D$6+'2 months Losses'!AC44</f>
        <v>28646286.146862973</v>
      </c>
      <c r="AJ44" s="27">
        <f>+AG44*'Technical Paramenter'!$E$6+'2 months Losses'!AD44</f>
        <v>235529247.6460371</v>
      </c>
      <c r="AK44" s="27">
        <f t="shared" si="6"/>
        <v>264175533.79290009</v>
      </c>
      <c r="AL44" s="29">
        <f>Database!T55-Database!AA55-'2 months Losses'!AH44-Database!Z55-Database!W55-Database!Y55-'2 months Losses'!AK44-((Database!V55+Database!X55))</f>
        <v>85291447.693359852</v>
      </c>
      <c r="AM44" s="29">
        <f>Database!T55-Database!AA55-'2 months Losses'!AH44-Database!Z55-Database!W55-Database!Y55-'2 months Losses'!AK44-'2 months Losses'!AL44-Database!V55-Database!X55</f>
        <v>0</v>
      </c>
    </row>
    <row r="45" spans="2:39" x14ac:dyDescent="0.25">
      <c r="B45" s="17">
        <v>41214</v>
      </c>
      <c r="C45" s="36">
        <f>(Database!T56-Database!AA56)*'Technical Paramenter'!$C$5</f>
        <v>110154710.49509999</v>
      </c>
      <c r="D45" s="37">
        <f>(Database!T56+Database!U56-Database!Z56-Database!AA56-'2 months Losses'!C45)*'Technical Paramenter'!$C$7</f>
        <v>28111945.456749</v>
      </c>
      <c r="E45" s="37">
        <f>((Database!T56+Database!U56-Database!Z56-Database!AA56-'2 months Losses'!C45)-(Database!T56+Database!U56-Database!Z56-Database!AA56-'2 months Losses'!C45)*'Technical Paramenter'!$C$7)*'Technical Paramenter'!$C$6</f>
        <v>125795333.52986042</v>
      </c>
      <c r="F45" s="38">
        <f t="shared" si="0"/>
        <v>153907278.98660943</v>
      </c>
      <c r="G45" s="39">
        <f>(Database!T56-Database!W56-Database!Y56-Database!Z56-Database!AA56+Database!U56-C45-F45)*'Technical Paramenter'!$C$8</f>
        <v>37506282.343903467</v>
      </c>
      <c r="H45" s="40">
        <f t="shared" si="1"/>
        <v>301568271.8256129</v>
      </c>
      <c r="I45" s="51">
        <f>+H45/(Database!T56+Database!U56)*100</f>
        <v>8.2119044673807533</v>
      </c>
      <c r="J45" s="36">
        <f>+AH45-C45</f>
        <v>43859056.190269411</v>
      </c>
      <c r="K45" s="36">
        <f>+AK45-F45</f>
        <v>65635881.529556453</v>
      </c>
      <c r="L45" s="36">
        <f>+AL45-G45</f>
        <v>29088455.624561146</v>
      </c>
      <c r="M45" s="40">
        <f t="shared" si="2"/>
        <v>138583393.34438699</v>
      </c>
      <c r="N45" s="52">
        <f>+M45/(Database!T56+Database!U56)*100</f>
        <v>3.7737179048054612</v>
      </c>
      <c r="O45" s="21">
        <f>Database!T56+Database!U56-Database!V56-Database!W56-Database!X56-Database!Y56-Database!Z56-Database!AA56-'2 months Losses'!H45</f>
        <v>139017868.34438717</v>
      </c>
      <c r="P45" s="3">
        <f>($C45+(O45*'Technical Paramenter'!$D$5))</f>
        <v>153875830.08940977</v>
      </c>
      <c r="Q45" s="23">
        <f>(Database!T56+Database!U56-Database!AA56-Database!Z56-P45)*'Technical Paramenter'!$D$7</f>
        <v>27674734.260805905</v>
      </c>
      <c r="R45" s="23">
        <f>+O45*'Technical Paramenter'!$D$6+'2 months Losses'!E45</f>
        <v>191661999.55143106</v>
      </c>
      <c r="S45" s="3">
        <f t="shared" si="3"/>
        <v>219336733.81223696</v>
      </c>
      <c r="T45" s="3">
        <f>+O45*'Technical Paramenter'!$D$8+'2 months Losses'!G45</f>
        <v>66936365.072410233</v>
      </c>
      <c r="U45" s="14">
        <f>Database!T56+Database!U56-Database!V56-Database!W56-Database!X56-Database!Y56-Database!Z56-Database!AA56-'2 months Losses'!H45-((P45+S45+T45)-H45)</f>
        <v>437211.19594311714</v>
      </c>
      <c r="V45" s="3">
        <f>(P45+(U45*'Technical Paramenter'!$D$5))</f>
        <v>154013333.01053387</v>
      </c>
      <c r="W45" s="23">
        <f>(Database!T56+Database!U56-Database!AA56-Database!Z56-V45)*'Technical Paramenter'!$D$7</f>
        <v>27673359.231594663</v>
      </c>
      <c r="X45" s="23">
        <f>+U45*'Technical Paramenter'!$D$6+'2 months Losses'!R45</f>
        <v>191869150.21606892</v>
      </c>
      <c r="Y45" s="3">
        <f t="shared" si="4"/>
        <v>219542509.44766358</v>
      </c>
      <c r="Z45" s="3">
        <f>+U45*'Technical Paramenter'!$D$8+'2 months Losses'!T45</f>
        <v>67028922.682591394</v>
      </c>
      <c r="AA45" s="14">
        <f>Database!T56+Database!U56-Database!AA56-V45-Database!Z56-Y45-Database!Y56-Database!W56-Z45-Database!V56-Database!X56</f>
        <v>1375.0292110443115</v>
      </c>
      <c r="AB45" s="3">
        <f>(V45+(AA45*'Technical Paramenter'!$D$5))</f>
        <v>154013765.45722073</v>
      </c>
      <c r="AC45" s="23">
        <f>(Database!T56+Database!U56-Database!AA56-Database!Z56-AB45)*'Technical Paramenter'!$D$7</f>
        <v>27673354.907127798</v>
      </c>
      <c r="AD45" s="23">
        <f>+AA45*'Technical Paramenter'!$D$6+'2 months Losses'!X45</f>
        <v>191869801.70490912</v>
      </c>
      <c r="AE45" s="3">
        <f t="shared" si="5"/>
        <v>219543156.61203691</v>
      </c>
      <c r="AF45" s="3">
        <f>+AA45*'Technical Paramenter'!$D$8+'2 months Losses'!Z45</f>
        <v>67029213.776275374</v>
      </c>
      <c r="AG45" s="14">
        <f>Database!T56+Database!U56-Database!AA56-'2 months Losses'!AB45-Database!Z56-Database!W56-Database!Y56-'2 months Losses'!AE45-'2 months Losses'!AF45-Database!V56-Database!X56</f>
        <v>4.3244671821594238</v>
      </c>
      <c r="AH45" s="27">
        <f>(AB45+(AG45*'Technical Paramenter'!$E$5))</f>
        <v>154013766.6853694</v>
      </c>
      <c r="AI45" s="27">
        <f>+AG45*'Technical Paramenter'!$D$6+'2 months Losses'!AC45</f>
        <v>27673356.95606035</v>
      </c>
      <c r="AJ45" s="27">
        <f>+AG45*'Technical Paramenter'!$E$6+'2 months Losses'!AD45</f>
        <v>191869803.56010553</v>
      </c>
      <c r="AK45" s="27">
        <f t="shared" si="6"/>
        <v>219543160.51616588</v>
      </c>
      <c r="AL45" s="29">
        <f>Database!T56-Database!AA56-'2 months Losses'!AH45-Database!Z56-Database!W56-Database!Y56-'2 months Losses'!AK45-((Database!V56+Database!X56))</f>
        <v>66594737.968464613</v>
      </c>
      <c r="AM45" s="29">
        <f>Database!T56-Database!AA56-'2 months Losses'!AH45-Database!Z56-Database!W56-Database!Y56-'2 months Losses'!AK45-'2 months Losses'!AL45-Database!V56-Database!X56</f>
        <v>0</v>
      </c>
    </row>
    <row r="46" spans="2:39" x14ac:dyDescent="0.25">
      <c r="B46" s="17">
        <v>41244</v>
      </c>
      <c r="C46" s="36">
        <f>(Database!T57-Database!AA57)*'Technical Paramenter'!$C$5</f>
        <v>104241976.86660001</v>
      </c>
      <c r="D46" s="37">
        <f>(Database!T57+Database!U57-Database!Z57-Database!AA57-'2 months Losses'!C46)*'Technical Paramenter'!$C$7</f>
        <v>26235109.155533999</v>
      </c>
      <c r="E46" s="37">
        <f>((Database!T57+Database!U57-Database!Z57-Database!AA57-'2 months Losses'!C46)-(Database!T57+Database!U57-Database!Z57-Database!AA57-'2 months Losses'!C46)*'Technical Paramenter'!$C$7)*'Technical Paramenter'!$C$6</f>
        <v>117396866.44918355</v>
      </c>
      <c r="F46" s="38">
        <f t="shared" si="0"/>
        <v>143631975.60471755</v>
      </c>
      <c r="G46" s="39">
        <f>(Database!T57-Database!W57-Database!Y57-Database!Z57-Database!AA57+Database!U57-C46-F46)*'Technical Paramenter'!$C$8</f>
        <v>35102511.679563388</v>
      </c>
      <c r="H46" s="40">
        <f t="shared" si="1"/>
        <v>282976464.15088093</v>
      </c>
      <c r="I46" s="51">
        <f>+H46/(Database!T57+Database!U57)*100</f>
        <v>8.1426155655472776</v>
      </c>
      <c r="J46" s="36">
        <f>+AH46-C46</f>
        <v>10761948.037403658</v>
      </c>
      <c r="K46" s="36">
        <f>+AK46-F46</f>
        <v>16105452.505541712</v>
      </c>
      <c r="L46" s="36">
        <f>+AL46-G46</f>
        <v>6766889.5261739641</v>
      </c>
      <c r="M46" s="40">
        <f t="shared" si="2"/>
        <v>33634290.069119334</v>
      </c>
      <c r="N46" s="52">
        <f>+M46/(Database!T57+Database!U57)*100</f>
        <v>0.96782287062190886</v>
      </c>
      <c r="O46" s="21">
        <f>Database!T57+Database!U57-Database!V57-Database!W57-Database!X57-Database!Y57-Database!Z57-Database!AA57-'2 months Losses'!H46</f>
        <v>34111611.269119143</v>
      </c>
      <c r="P46" s="3">
        <f>($C46+(O46*'Technical Paramenter'!$D$5))</f>
        <v>114970078.61073798</v>
      </c>
      <c r="Q46" s="23">
        <f>(Database!T57+Database!U57-Database!AA57-Database!Z57-P46)*'Technical Paramenter'!$D$7</f>
        <v>26127828.138092622</v>
      </c>
      <c r="R46" s="23">
        <f>+O46*'Technical Paramenter'!$D$6+'2 months Losses'!E46</f>
        <v>133558947.8684922</v>
      </c>
      <c r="S46" s="3">
        <f t="shared" si="3"/>
        <v>159686776.00658482</v>
      </c>
      <c r="T46" s="3">
        <f>+O46*'Technical Paramenter'!$D$8+'2 months Losses'!G46</f>
        <v>42323939.785235912</v>
      </c>
      <c r="U46" s="14">
        <f>Database!T57+Database!U57-Database!V57-Database!W57-Database!X57-Database!Y57-Database!Z57-Database!AA57-'2 months Losses'!H46-((P46+S46+T46)-H46)</f>
        <v>107281.01744139194</v>
      </c>
      <c r="V46" s="3">
        <f>(P46+(U46*'Technical Paramenter'!$D$5))</f>
        <v>115003818.4907233</v>
      </c>
      <c r="W46" s="23">
        <f>(Database!T57+Database!U57-Database!AA57-Database!Z57-V46)*'Technical Paramenter'!$D$7</f>
        <v>26127490.739292771</v>
      </c>
      <c r="X46" s="23">
        <f>+U46*'Technical Paramenter'!$D$6+'2 months Losses'!R46</f>
        <v>133609777.61455593</v>
      </c>
      <c r="Y46" s="3">
        <f t="shared" si="4"/>
        <v>159737268.3538487</v>
      </c>
      <c r="Z46" s="3">
        <f>+U46*'Technical Paramenter'!$D$8+'2 months Losses'!T46</f>
        <v>42346651.176628254</v>
      </c>
      <c r="AA46" s="14">
        <f>Database!T57+Database!U57-Database!AA57-V46-Database!Z57-Y46-Database!Y57-Database!W57-Z46-Database!V57-Database!X57</f>
        <v>337.39879965782166</v>
      </c>
      <c r="AB46" s="3">
        <f>(V46+(AA46*'Technical Paramenter'!$D$5))</f>
        <v>115003924.60264578</v>
      </c>
      <c r="AC46" s="23">
        <f>(Database!T57+Database!U57-Database!AA57-Database!Z57-AB46)*'Technical Paramenter'!$D$7</f>
        <v>26127489.678173542</v>
      </c>
      <c r="AD46" s="23">
        <f>+AA46*'Technical Paramenter'!$D$6+'2 months Losses'!X46</f>
        <v>133609937.47410721</v>
      </c>
      <c r="AE46" s="3">
        <f t="shared" si="5"/>
        <v>159737427.15228075</v>
      </c>
      <c r="AF46" s="3">
        <f>+AA46*'Technical Paramenter'!$D$8+'2 months Losses'!Z46</f>
        <v>42346722.603954144</v>
      </c>
      <c r="AG46" s="14">
        <f>Database!T57+Database!U57-Database!AA57-'2 months Losses'!AB46-Database!Z57-Database!W57-Database!Y57-'2 months Losses'!AE46-'2 months Losses'!AF46-Database!V57-Database!X57</f>
        <v>1.0611193180084229</v>
      </c>
      <c r="AH46" s="27">
        <f>(AB46+(AG46*'Technical Paramenter'!$E$5))</f>
        <v>115003924.90400366</v>
      </c>
      <c r="AI46" s="27">
        <f>+AG46*'Technical Paramenter'!$D$6+'2 months Losses'!AC46</f>
        <v>26127490.180931874</v>
      </c>
      <c r="AJ46" s="27">
        <f>+AG46*'Technical Paramenter'!$E$6+'2 months Losses'!AD46</f>
        <v>133609937.9293274</v>
      </c>
      <c r="AK46" s="27">
        <f t="shared" si="6"/>
        <v>159737428.11025926</v>
      </c>
      <c r="AL46" s="29">
        <f>Database!T57-Database!AA57-'2 months Losses'!AH46-Database!Z57-Database!W57-Database!Y57-'2 months Losses'!AK46-((Database!V57+Database!X57))</f>
        <v>41869401.205737352</v>
      </c>
      <c r="AM46" s="29">
        <f>Database!T57-Database!AA57-'2 months Losses'!AH46-Database!Z57-Database!W57-Database!Y57-'2 months Losses'!AK46-'2 months Losses'!AL46-Database!V57-Database!X57</f>
        <v>0</v>
      </c>
    </row>
    <row r="47" spans="2:39" x14ac:dyDescent="0.25">
      <c r="B47" s="17">
        <v>41275</v>
      </c>
      <c r="C47" s="36">
        <f>(Database!T58-Database!AA58)*'Technical Paramenter'!$C$5</f>
        <v>100120253.42459999</v>
      </c>
      <c r="D47" s="37">
        <f>(Database!T58+Database!U58-Database!Z58-Database!AA58-'2 months Losses'!C47)*'Technical Paramenter'!$C$7</f>
        <v>25411157.675953995</v>
      </c>
      <c r="E47" s="37">
        <f>((Database!T58+Database!U58-Database!Z58-Database!AA58-'2 months Losses'!C47)-(Database!T58+Database!U58-Database!Z58-Database!AA58-'2 months Losses'!C47)*'Technical Paramenter'!$C$7)*'Technical Paramenter'!$C$6</f>
        <v>113709848.36835892</v>
      </c>
      <c r="F47" s="38">
        <f t="shared" si="0"/>
        <v>139121006.04431292</v>
      </c>
      <c r="G47" s="39">
        <f>(Database!T58-Database!W58-Database!Y58-Database!Z58-Database!AA58+Database!U58-C47-F47)*'Technical Paramenter'!$C$8</f>
        <v>34017265.358531952</v>
      </c>
      <c r="H47" s="40">
        <f t="shared" si="1"/>
        <v>273258524.82744485</v>
      </c>
      <c r="I47" s="51">
        <f>+H47/(Database!T58+Database!U58)*100</f>
        <v>8.1865840006902335</v>
      </c>
      <c r="J47" s="36">
        <f>+AH47-C47</f>
        <v>30091233.959719151</v>
      </c>
      <c r="K47" s="36">
        <f>+AK47-F47</f>
        <v>45032083.196000814</v>
      </c>
      <c r="L47" s="36">
        <f>+AL47-G47</f>
        <v>19790078.836834669</v>
      </c>
      <c r="M47" s="40">
        <f t="shared" si="2"/>
        <v>94913395.992554635</v>
      </c>
      <c r="N47" s="52">
        <f>+M47/(Database!T58+Database!U58)*100</f>
        <v>2.8435214951646559</v>
      </c>
      <c r="O47" s="21">
        <f>Database!T58+Database!U58-Database!V58-Database!W58-Database!X58-Database!Y58-Database!Z58-Database!AA58-'2 months Losses'!H47</f>
        <v>95378687.192554653</v>
      </c>
      <c r="P47" s="3">
        <f>($C47+(O47*'Technical Paramenter'!$D$5))</f>
        <v>130116850.54665843</v>
      </c>
      <c r="Q47" s="23">
        <f>(Database!T58+Database!U58-Database!AA58-Database!Z58-P47)*'Technical Paramenter'!$D$7</f>
        <v>25111191.704733409</v>
      </c>
      <c r="R47" s="23">
        <f>+O47*'Technical Paramenter'!$D$6+'2 months Losses'!E47</f>
        <v>158900270.36019132</v>
      </c>
      <c r="S47" s="3">
        <f t="shared" si="3"/>
        <v>184011462.06492472</v>
      </c>
      <c r="T47" s="3">
        <f>+O47*'Technical Paramenter'!$D$8+'2 months Losses'!G47</f>
        <v>54208933.43719577</v>
      </c>
      <c r="U47" s="14">
        <f>Database!T58+Database!U58-Database!V58-Database!W58-Database!X58-Database!Y58-Database!Z58-Database!AA58-'2 months Losses'!H47-((P47+S47+T47)-H47)</f>
        <v>299965.97122061253</v>
      </c>
      <c r="V47" s="3">
        <f>(P47+(U47*'Technical Paramenter'!$D$5))</f>
        <v>130211189.84460731</v>
      </c>
      <c r="W47" s="23">
        <f>(Database!T58+Database!U58-Database!AA58-Database!Z58-V47)*'Technical Paramenter'!$D$7</f>
        <v>25110248.311753921</v>
      </c>
      <c r="X47" s="23">
        <f>+U47*'Technical Paramenter'!$D$6+'2 months Losses'!R47</f>
        <v>159042394.23735565</v>
      </c>
      <c r="Y47" s="3">
        <f t="shared" si="4"/>
        <v>184152642.54910958</v>
      </c>
      <c r="Z47" s="3">
        <f>+U47*'Technical Paramenter'!$D$8+'2 months Losses'!T47</f>
        <v>54272436.233303174</v>
      </c>
      <c r="AA47" s="14">
        <f>Database!T58+Database!U58-Database!AA58-V47-Database!Z58-Y47-Database!Y58-Database!W58-Z47-Database!V58-Database!X58</f>
        <v>943.39297962188721</v>
      </c>
      <c r="AB47" s="3">
        <f>(V47+(AA47*'Technical Paramenter'!$D$5))</f>
        <v>130211486.54169939</v>
      </c>
      <c r="AC47" s="23">
        <f>(Database!T58+Database!U58-Database!AA58-Database!Z58-AB47)*'Technical Paramenter'!$D$7</f>
        <v>25110245.344783001</v>
      </c>
      <c r="AD47" s="23">
        <f>+AA47*'Technical Paramenter'!$D$6+'2 months Losses'!X47</f>
        <v>159042841.2169494</v>
      </c>
      <c r="AE47" s="3">
        <f t="shared" si="5"/>
        <v>184153086.56173241</v>
      </c>
      <c r="AF47" s="3">
        <f>+AA47*'Technical Paramenter'!$D$8+'2 months Losses'!Z47</f>
        <v>54272635.949596964</v>
      </c>
      <c r="AG47" s="14">
        <f>Database!T58+Database!U58-Database!AA58-'2 months Losses'!AB47-Database!Z58-Database!W58-Database!Y58-'2 months Losses'!AE47-'2 months Losses'!AF47-Database!V58-Database!X58</f>
        <v>2.9669709205627441</v>
      </c>
      <c r="AH47" s="27">
        <f>(AB47+(AG47*'Technical Paramenter'!$E$5))</f>
        <v>130211487.38431914</v>
      </c>
      <c r="AI47" s="27">
        <f>+AG47*'Technical Paramenter'!$D$6+'2 months Losses'!AC47</f>
        <v>25110246.750533823</v>
      </c>
      <c r="AJ47" s="27">
        <f>+AG47*'Technical Paramenter'!$E$6+'2 months Losses'!AD47</f>
        <v>159042842.48977992</v>
      </c>
      <c r="AK47" s="27">
        <f t="shared" si="6"/>
        <v>184153089.24031374</v>
      </c>
      <c r="AL47" s="29">
        <f>Database!T58-Database!AA58-'2 months Losses'!AH47-Database!Z58-Database!W58-Database!Y58-'2 months Losses'!AK47-((Database!V58+Database!X58))</f>
        <v>53807344.195366621</v>
      </c>
      <c r="AM47" s="29">
        <f>Database!T58-Database!AA58-'2 months Losses'!AH47-Database!Z58-Database!W58-Database!Y58-'2 months Losses'!AK47-'2 months Losses'!AL47-Database!V58-Database!X58</f>
        <v>0</v>
      </c>
    </row>
    <row r="48" spans="2:39" x14ac:dyDescent="0.25">
      <c r="B48" s="17">
        <v>41306</v>
      </c>
      <c r="C48" s="36">
        <f>(Database!T59-Database!AA59)*'Technical Paramenter'!$C$5</f>
        <v>93770843.440499991</v>
      </c>
      <c r="D48" s="37">
        <f>(Database!T59+Database!U59-Database!Z59-Database!AA59-'2 months Losses'!C48)*'Technical Paramenter'!$C$7</f>
        <v>23768803.969095003</v>
      </c>
      <c r="E48" s="37">
        <f>((Database!T59+Database!U59-Database!Z59-Database!AA59-'2 months Losses'!C48)-(Database!T59+Database!U59-Database!Z59-Database!AA59-'2 months Losses'!C48)*'Technical Paramenter'!$C$7)*'Technical Paramenter'!$C$6</f>
        <v>106360644.00090629</v>
      </c>
      <c r="F48" s="38">
        <f t="shared" si="0"/>
        <v>130129447.9700013</v>
      </c>
      <c r="G48" s="39">
        <f>(Database!T59-Database!W59-Database!Y59-Database!Z59-Database!AA59+Database!U59-C48-F48)*'Technical Paramenter'!$C$8</f>
        <v>30384483.569777872</v>
      </c>
      <c r="H48" s="40">
        <f t="shared" si="1"/>
        <v>254284774.98027918</v>
      </c>
      <c r="I48" s="51">
        <f>+H48/(Database!T59+Database!U59)*100</f>
        <v>8.1322729198188721</v>
      </c>
      <c r="J48" s="36">
        <f>+AH48-C48</f>
        <v>17256328.012462109</v>
      </c>
      <c r="K48" s="36">
        <f>+AK48-F48</f>
        <v>25824411.180840805</v>
      </c>
      <c r="L48" s="36">
        <f>+AL48-G48</f>
        <v>11122793.176417921</v>
      </c>
      <c r="M48" s="40">
        <f t="shared" si="2"/>
        <v>54203532.369720832</v>
      </c>
      <c r="N48" s="52">
        <f>+M48/(Database!T59+Database!U59)*100</f>
        <v>1.7334813634948927</v>
      </c>
      <c r="O48" s="21">
        <f>Database!T59+Database!U59-Database!V59-Database!W59-Database!X59-Database!Y59-Database!Z59-Database!AA59-'2 months Losses'!H48</f>
        <v>54696524.369720727</v>
      </c>
      <c r="P48" s="3">
        <f>($C48+(O48*'Technical Paramenter'!$D$5))</f>
        <v>110972900.35477716</v>
      </c>
      <c r="Q48" s="23">
        <f>(Database!T59+Database!U59-Database!AA59-Database!Z59-P48)*'Technical Paramenter'!$D$7</f>
        <v>23596783.399952225</v>
      </c>
      <c r="R48" s="23">
        <f>+O48*'Technical Paramenter'!$D$6+'2 months Losses'!E48</f>
        <v>132275857.24727997</v>
      </c>
      <c r="S48" s="3">
        <f t="shared" si="3"/>
        <v>155872640.6472322</v>
      </c>
      <c r="T48" s="3">
        <f>+O48*'Technical Paramenter'!$D$8+'2 months Losses'!G48</f>
        <v>41963737.778847754</v>
      </c>
      <c r="U48" s="14">
        <f>Database!T59+Database!U59-Database!V59-Database!W59-Database!X59-Database!Y59-Database!Z59-Database!AA59-'2 months Losses'!H48-((P48+S48+T48)-H48)</f>
        <v>172020.56914281845</v>
      </c>
      <c r="V48" s="3">
        <f>(P48+(U48*'Technical Paramenter'!$D$5))</f>
        <v>111027000.82377258</v>
      </c>
      <c r="W48" s="23">
        <f>(Database!T59+Database!U59-Database!AA59-Database!Z59-V48)*'Technical Paramenter'!$D$7</f>
        <v>23596242.395262275</v>
      </c>
      <c r="X48" s="23">
        <f>+U48*'Technical Paramenter'!$D$6+'2 months Losses'!R48</f>
        <v>132357360.59293984</v>
      </c>
      <c r="Y48" s="3">
        <f t="shared" si="4"/>
        <v>155953602.98820212</v>
      </c>
      <c r="Z48" s="3">
        <f>+U48*'Technical Paramenter'!$D$8+'2 months Losses'!T48</f>
        <v>42000154.533335291</v>
      </c>
      <c r="AA48" s="14">
        <f>Database!T59+Database!U59-Database!AA59-V48-Database!Z59-Y48-Database!Y59-Database!W59-Z48-Database!V59-Database!X59</f>
        <v>541.00469017028809</v>
      </c>
      <c r="AB48" s="3">
        <f>(V48+(AA48*'Technical Paramenter'!$D$5))</f>
        <v>111027170.96974763</v>
      </c>
      <c r="AC48" s="23">
        <f>(Database!T59+Database!U59-Database!AA59-Database!Z59-AB48)*'Technical Paramenter'!$D$7</f>
        <v>23596240.693802524</v>
      </c>
      <c r="AD48" s="23">
        <f>+AA48*'Technical Paramenter'!$D$6+'2 months Losses'!X48</f>
        <v>132357616.92096204</v>
      </c>
      <c r="AE48" s="3">
        <f t="shared" si="5"/>
        <v>155953857.61476457</v>
      </c>
      <c r="AF48" s="3">
        <f>+AA48*'Technical Paramenter'!$D$8+'2 months Losses'!Z48</f>
        <v>42000269.064028203</v>
      </c>
      <c r="AG48" s="14">
        <f>Database!T59+Database!U59-Database!AA59-'2 months Losses'!AB48-Database!Z59-Database!W59-Database!Y59-'2 months Losses'!AE48-'2 months Losses'!AF48-Database!V59-Database!X59</f>
        <v>1.7014594078063965</v>
      </c>
      <c r="AH48" s="27">
        <f>(AB48+(AG48*'Technical Paramenter'!$E$5))</f>
        <v>111027171.4529621</v>
      </c>
      <c r="AI48" s="27">
        <f>+AG48*'Technical Paramenter'!$D$6+'2 months Losses'!AC48</f>
        <v>23596241.499953993</v>
      </c>
      <c r="AJ48" s="27">
        <f>+AG48*'Technical Paramenter'!$E$6+'2 months Losses'!AD48</f>
        <v>132357617.65088812</v>
      </c>
      <c r="AK48" s="27">
        <f t="shared" si="6"/>
        <v>155953859.1508421</v>
      </c>
      <c r="AL48" s="29">
        <f>Database!T59-Database!AA59-'2 months Losses'!AH48-Database!Z59-Database!W59-Database!Y59-'2 months Losses'!AK48-((Database!V59+Database!X59))</f>
        <v>41507276.746195793</v>
      </c>
      <c r="AM48" s="29">
        <f>Database!T59-Database!AA59-'2 months Losses'!AH48-Database!Z59-Database!W59-Database!Y59-'2 months Losses'!AK48-'2 months Losses'!AL48-Database!V59-Database!X59</f>
        <v>0</v>
      </c>
    </row>
    <row r="49" spans="2:39" x14ac:dyDescent="0.25">
      <c r="B49" s="17">
        <v>41334</v>
      </c>
      <c r="C49" s="36">
        <f>(Database!T60-Database!AA60)*'Technical Paramenter'!$C$5</f>
        <v>94778618.776199996</v>
      </c>
      <c r="D49" s="37">
        <f>(Database!T60+Database!U60-Database!Z60-Database!AA60-'2 months Losses'!C49)*'Technical Paramenter'!$C$7</f>
        <v>23967203.784637999</v>
      </c>
      <c r="E49" s="37">
        <f>((Database!T60+Database!U60-Database!Z60-Database!AA60-'2 months Losses'!C49)-(Database!T60+Database!U60-Database!Z60-Database!AA60-'2 months Losses'!C49)*'Technical Paramenter'!$C$7)*'Technical Paramenter'!$C$6</f>
        <v>107248443.49549812</v>
      </c>
      <c r="F49" s="38">
        <f t="shared" si="0"/>
        <v>131215647.28013612</v>
      </c>
      <c r="G49" s="39">
        <f>(Database!T60-Database!W60-Database!Y60-Database!Z60-Database!AA60+Database!U60-C49-F49)*'Technical Paramenter'!$C$8</f>
        <v>29621348.986710008</v>
      </c>
      <c r="H49" s="40">
        <f t="shared" si="1"/>
        <v>255615615.04304612</v>
      </c>
      <c r="I49" s="51">
        <f>+H49/(Database!T60+Database!U60)*100</f>
        <v>8.087507752341093</v>
      </c>
      <c r="J49" s="36">
        <f>+AH49-C49</f>
        <v>27601767.811271399</v>
      </c>
      <c r="K49" s="36">
        <f>+AK49-F49</f>
        <v>41306551.472689167</v>
      </c>
      <c r="L49" s="36">
        <f>+AL49-G49</f>
        <v>18047038.212993208</v>
      </c>
      <c r="M49" s="40">
        <f t="shared" si="2"/>
        <v>86955357.496953771</v>
      </c>
      <c r="N49" s="52">
        <f>+M49/(Database!T60+Database!U60)*100</f>
        <v>2.7512095759321116</v>
      </c>
      <c r="O49" s="21">
        <f>Database!T60+Database!U60-Database!V60-Database!W60-Database!X60-Database!Y60-Database!Z60-Database!AA60-'2 months Losses'!H49</f>
        <v>87487950.196953654</v>
      </c>
      <c r="P49" s="3">
        <f>($C49+(O49*'Technical Paramenter'!$D$5))</f>
        <v>122293579.11314192</v>
      </c>
      <c r="Q49" s="23">
        <f>(Database!T60+Database!U60-Database!AA60-Database!Z60-P49)*'Technical Paramenter'!$D$7</f>
        <v>23692054.181268577</v>
      </c>
      <c r="R49" s="23">
        <f>+O49*'Technical Paramenter'!$D$6+'2 months Losses'!E49</f>
        <v>148700234.29881477</v>
      </c>
      <c r="S49" s="3">
        <f t="shared" si="3"/>
        <v>172392288.48008335</v>
      </c>
      <c r="T49" s="3">
        <f>+O49*'Technical Paramenter'!$D$8+'2 months Losses'!G49</f>
        <v>48142548.043405101</v>
      </c>
      <c r="U49" s="14">
        <f>Database!T60+Database!U60-Database!V60-Database!W60-Database!X60-Database!Y60-Database!Z60-Database!AA60-'2 months Losses'!H49-((P49+S49+T49)-H49)</f>
        <v>275149.60336941481</v>
      </c>
      <c r="V49" s="3">
        <f>(P49+(U49*'Technical Paramenter'!$D$5))</f>
        <v>122380113.6634016</v>
      </c>
      <c r="W49" s="23">
        <f>(Database!T60+Database!U60-Database!AA60-Database!Z60-V49)*'Technical Paramenter'!$D$7</f>
        <v>23691188.835765984</v>
      </c>
      <c r="X49" s="23">
        <f>+U49*'Technical Paramenter'!$D$6+'2 months Losses'!R49</f>
        <v>148830600.18089122</v>
      </c>
      <c r="Y49" s="3">
        <f t="shared" si="4"/>
        <v>172521789.0166572</v>
      </c>
      <c r="Z49" s="3">
        <f>+U49*'Technical Paramenter'!$D$8+'2 months Losses'!T49</f>
        <v>48200797.214438409</v>
      </c>
      <c r="AA49" s="14">
        <f>Database!T60+Database!U60-Database!AA60-V49-Database!Z60-Y49-Database!Y60-Database!W60-Z49-Database!V60-Database!X60</f>
        <v>865.3455023765564</v>
      </c>
      <c r="AB49" s="3">
        <f>(V49+(AA49*'Technical Paramenter'!$D$5))</f>
        <v>122380385.8145621</v>
      </c>
      <c r="AC49" s="23">
        <f>(Database!T60+Database!U60-Database!AA60-Database!Z60-AB49)*'Technical Paramenter'!$D$7</f>
        <v>23691186.114254374</v>
      </c>
      <c r="AD49" s="23">
        <f>+AA49*'Technical Paramenter'!$D$6+'2 months Losses'!X49</f>
        <v>148831010.18159023</v>
      </c>
      <c r="AE49" s="3">
        <f t="shared" si="5"/>
        <v>172522196.29584461</v>
      </c>
      <c r="AF49" s="3">
        <f>+AA49*'Technical Paramenter'!$D$8+'2 months Losses'!Z49</f>
        <v>48200980.408081263</v>
      </c>
      <c r="AG49" s="14">
        <f>Database!T60+Database!U60-Database!AA60-'2 months Losses'!AB49-Database!Z60-Database!W60-Database!Y60-'2 months Losses'!AE49-'2 months Losses'!AF49-Database!V60-Database!X60</f>
        <v>2.7215116024017334</v>
      </c>
      <c r="AH49" s="27">
        <f>(AB49+(AG49*'Technical Paramenter'!$E$5))</f>
        <v>122380386.5874714</v>
      </c>
      <c r="AI49" s="27">
        <f>+AG49*'Technical Paramenter'!$D$6+'2 months Losses'!AC49</f>
        <v>23691187.403706573</v>
      </c>
      <c r="AJ49" s="27">
        <f>+AG49*'Technical Paramenter'!$E$6+'2 months Losses'!AD49</f>
        <v>148831011.34911871</v>
      </c>
      <c r="AK49" s="27">
        <f t="shared" si="6"/>
        <v>172522198.75282529</v>
      </c>
      <c r="AL49" s="29">
        <f>Database!T60-Database!AA60-'2 months Losses'!AH49-Database!Z60-Database!W60-Database!Y60-'2 months Losses'!AK49-((Database!V60+Database!X60))</f>
        <v>47668387.199703217</v>
      </c>
      <c r="AM49" s="29">
        <f>Database!T60-Database!AA60-'2 months Losses'!AH49-Database!Z60-Database!W60-Database!Y60-'2 months Losses'!AK49-'2 months Losses'!AL49-Database!V60-Database!X60</f>
        <v>0</v>
      </c>
    </row>
    <row r="50" spans="2:39" x14ac:dyDescent="0.25">
      <c r="B50" s="17">
        <v>41365</v>
      </c>
      <c r="C50" s="36">
        <f>(Database!T61-Database!AA61)*'Technical Paramenter'!$C$5</f>
        <v>100524801.17369999</v>
      </c>
      <c r="D50" s="37">
        <f>(Database!T61+Database!U61-Database!Z61-Database!AA61-'2 months Losses'!C50)*'Technical Paramenter'!$C$7</f>
        <v>25559227.609163005</v>
      </c>
      <c r="E50" s="37">
        <f>((Database!T61+Database!U61-Database!Z61-Database!AA61-'2 months Losses'!C50)-(Database!T61+Database!U61-Database!Z61-Database!AA61-'2 months Losses'!C50)*'Technical Paramenter'!$C$7)*'Technical Paramenter'!$C$6</f>
        <v>114372431.7054826</v>
      </c>
      <c r="F50" s="38">
        <f t="shared" si="0"/>
        <v>139931659.31464562</v>
      </c>
      <c r="G50" s="39">
        <f>(Database!T61-Database!W61-Database!Y61-Database!Z61-Database!AA61+Database!U61-C50-F50)*'Technical Paramenter'!$C$8</f>
        <v>32377165.426353414</v>
      </c>
      <c r="H50" s="40">
        <f t="shared" si="1"/>
        <v>272833625.91469902</v>
      </c>
      <c r="I50" s="51">
        <f>+H50/(Database!T61+Database!U61)*100</f>
        <v>8.1403094580197433</v>
      </c>
      <c r="J50" s="36">
        <f>+AH50-C50</f>
        <v>54738720.862810746</v>
      </c>
      <c r="K50" s="36">
        <f>+AK50-F50</f>
        <v>81917499.137339145</v>
      </c>
      <c r="L50" s="36">
        <f>+AL50-G50</f>
        <v>36309824.875150725</v>
      </c>
      <c r="M50" s="40">
        <f t="shared" si="2"/>
        <v>172966044.87530065</v>
      </c>
      <c r="N50" s="52">
        <f>+M50/(Database!T61+Database!U61)*100</f>
        <v>5.1606436937318172</v>
      </c>
      <c r="O50" s="21">
        <f>Database!T61+Database!U61-Database!V61-Database!W61-Database!X61-Database!Y61-Database!Z61-Database!AA61-'2 months Losses'!H50</f>
        <v>173502600.17530113</v>
      </c>
      <c r="P50" s="3">
        <f>($C50+(O50*'Technical Paramenter'!$D$5))</f>
        <v>155091368.9288322</v>
      </c>
      <c r="Q50" s="23">
        <f>(Database!T61+Database!U61-Database!AA61-Database!Z61-P50)*'Technical Paramenter'!$D$7</f>
        <v>25013561.931611683</v>
      </c>
      <c r="R50" s="23">
        <f>+O50*'Technical Paramenter'!$D$6+'2 months Losses'!E50</f>
        <v>196577963.6685403</v>
      </c>
      <c r="S50" s="3">
        <f t="shared" si="3"/>
        <v>221591525.60015199</v>
      </c>
      <c r="T50" s="3">
        <f>+O50*'Technical Paramenter'!$D$8+'2 months Losses'!G50</f>
        <v>69107665.883464664</v>
      </c>
      <c r="U50" s="14">
        <f>Database!T61+Database!U61-Database!V61-Database!W61-Database!X61-Database!Y61-Database!Z61-Database!AA61-'2 months Losses'!H50-((P50+S50+T50)-H50)</f>
        <v>545665.67755126953</v>
      </c>
      <c r="V50" s="3">
        <f>(P50+(U50*'Technical Paramenter'!$D$5))</f>
        <v>155262980.78442207</v>
      </c>
      <c r="W50" s="23">
        <f>(Database!T61+Database!U61-Database!AA61-Database!Z61-V50)*'Technical Paramenter'!$D$7</f>
        <v>25011845.813055784</v>
      </c>
      <c r="X50" s="23">
        <f>+U50*'Technical Paramenter'!$D$6+'2 months Losses'!R50</f>
        <v>196836500.06656408</v>
      </c>
      <c r="Y50" s="3">
        <f t="shared" si="4"/>
        <v>221848345.87961987</v>
      </c>
      <c r="Z50" s="3">
        <f>+U50*'Technical Paramenter'!$D$8+'2 months Losses'!T50</f>
        <v>69223183.307402268</v>
      </c>
      <c r="AA50" s="14">
        <f>Database!T61+Database!U61-Database!AA61-V50-Database!Z61-Y50-Database!Y61-Database!W61-Z50-Database!V61-Database!X61</f>
        <v>1716.1185557842255</v>
      </c>
      <c r="AB50" s="3">
        <f>(V50+(AA50*'Technical Paramenter'!$D$5))</f>
        <v>155263520.50370786</v>
      </c>
      <c r="AC50" s="23">
        <f>(Database!T61+Database!U61-Database!AA61-Database!Z61-AB50)*'Technical Paramenter'!$D$7</f>
        <v>25011840.415862922</v>
      </c>
      <c r="AD50" s="23">
        <f>+AA50*'Technical Paramenter'!$D$6+'2 months Losses'!X50</f>
        <v>196837313.1635358</v>
      </c>
      <c r="AE50" s="3">
        <f t="shared" si="5"/>
        <v>221849153.57939872</v>
      </c>
      <c r="AF50" s="3">
        <f>+AA50*'Technical Paramenter'!$D$8+'2 months Losses'!Z50</f>
        <v>69223546.609700531</v>
      </c>
      <c r="AG50" s="14">
        <f>Database!T61+Database!U61-Database!AA61-'2 months Losses'!AB50-Database!Z61-Database!W61-Database!Y61-'2 months Losses'!AE50-'2 months Losses'!AF50-Database!V61-Database!X61</f>
        <v>5.3971931934356689</v>
      </c>
      <c r="AH50" s="27">
        <f>(AB50+(AG50*'Technical Paramenter'!$E$5))</f>
        <v>155263522.03651074</v>
      </c>
      <c r="AI50" s="27">
        <f>+AG50*'Technical Paramenter'!$D$6+'2 months Losses'!AC50</f>
        <v>25011842.973053057</v>
      </c>
      <c r="AJ50" s="27">
        <f>+AG50*'Technical Paramenter'!$E$6+'2 months Losses'!AD50</f>
        <v>196837315.4789317</v>
      </c>
      <c r="AK50" s="27">
        <f t="shared" si="6"/>
        <v>221849158.45198476</v>
      </c>
      <c r="AL50" s="29">
        <f>Database!T61-Database!AA61-'2 months Losses'!AH50-Database!Z61-Database!W61-Database!Y61-'2 months Losses'!AK50-((Database!V61+Database!X61))</f>
        <v>68686990.301504135</v>
      </c>
      <c r="AM50" s="29">
        <f>Database!T61-Database!AA61-'2 months Losses'!AH50-Database!Z61-Database!W61-Database!Y61-'2 months Losses'!AK50-'2 months Losses'!AL50-Database!V61-Database!X61</f>
        <v>0</v>
      </c>
    </row>
    <row r="51" spans="2:39" x14ac:dyDescent="0.25">
      <c r="B51" s="17">
        <v>41395</v>
      </c>
      <c r="C51" s="36">
        <f>(Database!T62-Database!AA62)*'Technical Paramenter'!$C$5</f>
        <v>103621120.44476999</v>
      </c>
      <c r="D51" s="37">
        <f>(Database!T62+Database!U62-Database!Z62-Database!AA62-'2 months Losses'!C51)*'Technical Paramenter'!$C$7</f>
        <v>26492204.4071423</v>
      </c>
      <c r="E51" s="37">
        <f>((Database!T62+Database!U62-Database!Z62-Database!AA62-'2 months Losses'!C51)-(Database!T62+Database!U62-Database!Z62-Database!AA62-'2 months Losses'!C51)*'Technical Paramenter'!$C$7)*'Technical Paramenter'!$C$6</f>
        <v>118547316.28108037</v>
      </c>
      <c r="F51" s="38">
        <f t="shared" si="0"/>
        <v>145039520.68822268</v>
      </c>
      <c r="G51" s="39">
        <f>(Database!T62-Database!W62-Database!Y62-Database!Z62-Database!AA62+Database!U62-C51-F51)*'Technical Paramenter'!$C$8</f>
        <v>34332517.678125344</v>
      </c>
      <c r="H51" s="40">
        <f t="shared" si="1"/>
        <v>282993158.81111801</v>
      </c>
      <c r="I51" s="51">
        <f>+H51/(Database!T62+Database!U62)*100</f>
        <v>8.1916549717402507</v>
      </c>
      <c r="J51" s="36">
        <f>+AH51-C51</f>
        <v>64992957.648036525</v>
      </c>
      <c r="K51" s="36">
        <f>+AK51-F51</f>
        <v>97263152.447599083</v>
      </c>
      <c r="L51" s="36">
        <f>+AL51-G51</f>
        <v>43243916.252246417</v>
      </c>
      <c r="M51" s="40">
        <f t="shared" si="2"/>
        <v>205500026.347882</v>
      </c>
      <c r="N51" s="52">
        <f>+M51/(Database!T62+Database!U62)*100</f>
        <v>5.948501792755156</v>
      </c>
      <c r="O51" s="21">
        <f>Database!T62+Database!U62-Database!V62-Database!W62-Database!X62-Database!Y62-Database!Z62-Database!AA62-'2 months Losses'!H51</f>
        <v>206004944.34788191</v>
      </c>
      <c r="P51" s="3">
        <f>($C51+(O51*'Technical Paramenter'!$D$5))</f>
        <v>168409675.44217885</v>
      </c>
      <c r="Q51" s="23">
        <f>(Database!T62+Database!U62-Database!AA62-Database!Z62-P51)*'Technical Paramenter'!$D$7</f>
        <v>25844318.857168213</v>
      </c>
      <c r="R51" s="23">
        <f>+O51*'Technical Paramenter'!$D$6+'2 months Losses'!E51</f>
        <v>216152458.9131068</v>
      </c>
      <c r="S51" s="3">
        <f t="shared" si="3"/>
        <v>241996777.770275</v>
      </c>
      <c r="T51" s="3">
        <f>+O51*'Technical Paramenter'!$D$8+'2 months Losses'!G51</f>
        <v>77943764.396571934</v>
      </c>
      <c r="U51" s="14">
        <f>Database!T62+Database!U62-Database!V62-Database!W62-Database!X62-Database!Y62-Database!Z62-Database!AA62-'2 months Losses'!H51-((P51+S51+T51)-H51)</f>
        <v>647885.54997414351</v>
      </c>
      <c r="V51" s="3">
        <f>(P51+(U51*'Technical Paramenter'!$D$5))</f>
        <v>168613435.44764572</v>
      </c>
      <c r="W51" s="23">
        <f>(Database!T62+Database!U62-Database!AA62-Database!Z62-V51)*'Technical Paramenter'!$D$7</f>
        <v>25842281.257113542</v>
      </c>
      <c r="X51" s="23">
        <f>+U51*'Technical Paramenter'!$D$6+'2 months Losses'!R51</f>
        <v>216459427.08668455</v>
      </c>
      <c r="Y51" s="3">
        <f t="shared" si="4"/>
        <v>242301708.3437981</v>
      </c>
      <c r="Z51" s="3">
        <f>+U51*'Technical Paramenter'!$D$8+'2 months Losses'!T51</f>
        <v>78080921.767501459</v>
      </c>
      <c r="AA51" s="14">
        <f>Database!T62+Database!U62-Database!AA62-V51-Database!Z62-Y51-Database!Y62-Database!W62-Z51-Database!V62-Database!X62</f>
        <v>2037.6000547409058</v>
      </c>
      <c r="AB51" s="3">
        <f>(V51+(AA51*'Technical Paramenter'!$D$5))</f>
        <v>168614076.27286294</v>
      </c>
      <c r="AC51" s="23">
        <f>(Database!T62+Database!U62-Database!AA62-Database!Z62-AB51)*'Technical Paramenter'!$D$7</f>
        <v>25842274.84886137</v>
      </c>
      <c r="AD51" s="23">
        <f>+AA51*'Technical Paramenter'!$D$6+'2 months Losses'!X51</f>
        <v>216460392.50159049</v>
      </c>
      <c r="AE51" s="3">
        <f t="shared" si="5"/>
        <v>242302667.35045186</v>
      </c>
      <c r="AF51" s="3">
        <f>+AA51*'Technical Paramenter'!$D$8+'2 months Losses'!Z51</f>
        <v>78081353.127433047</v>
      </c>
      <c r="AG51" s="14">
        <f>Database!T62+Database!U62-Database!AA62-'2 months Losses'!AB51-Database!Z62-Database!W62-Database!Y62-'2 months Losses'!AE51-'2 months Losses'!AF51-Database!V62-Database!X62</f>
        <v>6.4082520008087158</v>
      </c>
      <c r="AH51" s="27">
        <f>(AB51+(AG51*'Technical Paramenter'!$E$5))</f>
        <v>168614078.09280652</v>
      </c>
      <c r="AI51" s="27">
        <f>+AG51*'Technical Paramenter'!$D$6+'2 months Losses'!AC51</f>
        <v>25842277.885091167</v>
      </c>
      <c r="AJ51" s="27">
        <f>+AG51*'Technical Paramenter'!$E$6+'2 months Losses'!AD51</f>
        <v>216460395.2507306</v>
      </c>
      <c r="AK51" s="27">
        <f t="shared" si="6"/>
        <v>242302673.13582176</v>
      </c>
      <c r="AL51" s="29">
        <f>Database!T62-Database!AA62-'2 months Losses'!AH51-Database!Z62-Database!W62-Database!Y62-'2 months Losses'!AK51-((Database!V62+Database!X62))</f>
        <v>77576433.930371761</v>
      </c>
      <c r="AM51" s="29">
        <f>Database!T62-Database!AA62-'2 months Losses'!AH51-Database!Z62-Database!W62-Database!Y62-'2 months Losses'!AK51-'2 months Losses'!AL51-Database!V62-Database!X62</f>
        <v>0</v>
      </c>
    </row>
    <row r="52" spans="2:39" x14ac:dyDescent="0.25">
      <c r="B52" s="17">
        <v>41426</v>
      </c>
      <c r="C52" s="36">
        <f>(Database!T63-Database!AA63)*'Technical Paramenter'!$C$5</f>
        <v>105173564.43837</v>
      </c>
      <c r="D52" s="37">
        <f>(Database!T63+Database!U63-Database!Z63-Database!AA63-'2 months Losses'!C52)*'Technical Paramenter'!$C$7</f>
        <v>26997428.616406303</v>
      </c>
      <c r="E52" s="37">
        <f>((Database!T63+Database!U63-Database!Z63-Database!AA63-'2 months Losses'!C52)-(Database!T63+Database!U63-Database!Z63-Database!AA63-'2 months Losses'!C52)*'Technical Paramenter'!$C$7)*'Technical Paramenter'!$C$6</f>
        <v>120808093.57269491</v>
      </c>
      <c r="F52" s="38">
        <f t="shared" si="0"/>
        <v>147805522.18910122</v>
      </c>
      <c r="G52" s="39">
        <f>(Database!T63-Database!W63-Database!Y63-Database!Z63-Database!AA63+Database!U63-C52-F52)*'Technical Paramenter'!$C$8</f>
        <v>35593442.874520883</v>
      </c>
      <c r="H52" s="40">
        <f t="shared" si="1"/>
        <v>288572529.50199211</v>
      </c>
      <c r="I52" s="51">
        <f>+H52/(Database!T63+Database!U63)*100</f>
        <v>8.230049702978059</v>
      </c>
      <c r="J52" s="36">
        <f>+AH52-C52</f>
        <v>73523645.29835166</v>
      </c>
      <c r="K52" s="36">
        <f>+AK52-F52</f>
        <v>110029482.88464034</v>
      </c>
      <c r="L52" s="36">
        <f>+AL52-G52</f>
        <v>48990875.594016448</v>
      </c>
      <c r="M52" s="40">
        <f t="shared" si="2"/>
        <v>232544003.77700841</v>
      </c>
      <c r="N52" s="52">
        <f>+M52/(Database!T63+Database!U63)*100</f>
        <v>6.6321236900724641</v>
      </c>
      <c r="O52" s="21">
        <f>Database!T63+Database!U63-Database!V63-Database!W63-Database!X63-Database!Y63-Database!Z63-Database!AA63-'2 months Losses'!H52</f>
        <v>233044240.57700837</v>
      </c>
      <c r="P52" s="3">
        <f>($C52+(O52*'Technical Paramenter'!$D$5))</f>
        <v>178465978.09983915</v>
      </c>
      <c r="Q52" s="23">
        <f>(Database!T63+Database!U63-Database!AA63-Database!Z63-P52)*'Technical Paramenter'!$D$7</f>
        <v>26264504.479791611</v>
      </c>
      <c r="R52" s="23">
        <f>+O52*'Technical Paramenter'!$D$6+'2 months Losses'!E52</f>
        <v>231224454.7580815</v>
      </c>
      <c r="S52" s="3">
        <f t="shared" si="3"/>
        <v>257488959.23787311</v>
      </c>
      <c r="T52" s="3">
        <f>+O52*'Technical Paramenter'!$D$8+'2 months Losses'!G52</f>
        <v>84928908.604673564</v>
      </c>
      <c r="U52" s="14">
        <f>Database!T63+Database!U63-Database!V63-Database!W63-Database!X63-Database!Y63-Database!Z63-Database!AA63-'2 months Losses'!H52-((P52+S52+T52)-H52)</f>
        <v>732924.13661462069</v>
      </c>
      <c r="V52" s="3">
        <f>(P52+(U52*'Technical Paramenter'!$D$5))</f>
        <v>178696482.74080446</v>
      </c>
      <c r="W52" s="23">
        <f>(Database!T63+Database!U63-Database!AA63-Database!Z63-V52)*'Technical Paramenter'!$D$7</f>
        <v>26262199.43338196</v>
      </c>
      <c r="X52" s="23">
        <f>+U52*'Technical Paramenter'!$D$6+'2 months Losses'!R52</f>
        <v>231571714.21400949</v>
      </c>
      <c r="Y52" s="3">
        <f t="shared" si="4"/>
        <v>257833913.64739144</v>
      </c>
      <c r="Z52" s="3">
        <f>+U52*'Technical Paramenter'!$D$8+'2 months Losses'!T52</f>
        <v>85084068.644394875</v>
      </c>
      <c r="AA52" s="14">
        <f>Database!T63+Database!U63-Database!AA63-V52-Database!Z63-Y52-Database!Y63-Database!W63-Z52-Database!V63-Database!X63</f>
        <v>2305.0464096069336</v>
      </c>
      <c r="AB52" s="3">
        <f>(V52+(AA52*'Technical Paramenter'!$D$5))</f>
        <v>178697207.67790028</v>
      </c>
      <c r="AC52" s="23">
        <f>(Database!T63+Database!U63-Database!AA63-Database!Z63-AB52)*'Technical Paramenter'!$D$7</f>
        <v>26262192.184011001</v>
      </c>
      <c r="AD52" s="23">
        <f>+AA52*'Technical Paramenter'!$D$6+'2 months Losses'!X52</f>
        <v>231572806.34499836</v>
      </c>
      <c r="AE52" s="3">
        <f t="shared" si="5"/>
        <v>257834998.52900937</v>
      </c>
      <c r="AF52" s="3">
        <f>+AA52*'Technical Paramenter'!$D$8+'2 months Losses'!Z52</f>
        <v>85084556.622719795</v>
      </c>
      <c r="AG52" s="14">
        <f>Database!T63+Database!U63-Database!AA63-'2 months Losses'!AB52-Database!Z63-Database!W63-Database!Y63-'2 months Losses'!AE52-'2 months Losses'!AF52-Database!V63-Database!X63</f>
        <v>7.2493710517883301</v>
      </c>
      <c r="AH52" s="27">
        <f>(AB52+(AG52*'Technical Paramenter'!$E$5))</f>
        <v>178697209.73672166</v>
      </c>
      <c r="AI52" s="27">
        <f>+AG52*'Technical Paramenter'!$D$6+'2 months Losses'!AC52</f>
        <v>26262195.618763007</v>
      </c>
      <c r="AJ52" s="27">
        <f>+AG52*'Technical Paramenter'!$E$6+'2 months Losses'!AD52</f>
        <v>231572809.45497856</v>
      </c>
      <c r="AK52" s="27">
        <f t="shared" si="6"/>
        <v>257835005.07374156</v>
      </c>
      <c r="AL52" s="29">
        <f>Database!T63-Database!AA63-'2 months Losses'!AH52-Database!Z63-Database!W63-Database!Y63-'2 months Losses'!AK52-((Database!V63+Database!X63))</f>
        <v>84584318.468537331</v>
      </c>
      <c r="AM52" s="29">
        <f>Database!T63-Database!AA63-'2 months Losses'!AH52-Database!Z63-Database!W63-Database!Y63-'2 months Losses'!AK52-'2 months Losses'!AL52-Database!V63-Database!X63</f>
        <v>0</v>
      </c>
    </row>
    <row r="53" spans="2:39" x14ac:dyDescent="0.25">
      <c r="B53" s="17">
        <v>41456</v>
      </c>
      <c r="C53" s="36">
        <f>(Database!T64-Database!AA64)*'Technical Paramenter'!$C$5</f>
        <v>105927211.47224998</v>
      </c>
      <c r="D53" s="37">
        <f>(Database!T64+Database!U64-Database!Z64-Database!AA64-'2 months Losses'!C53)*'Technical Paramenter'!$C$7</f>
        <v>27143733.955027498</v>
      </c>
      <c r="E53" s="37">
        <f>((Database!T64+Database!U64-Database!Z64-Database!AA64-'2 months Losses'!C53)-(Database!T64+Database!U64-Database!Z64-Database!AA64-'2 months Losses'!C53)*'Technical Paramenter'!$C$7)*'Technical Paramenter'!$C$6</f>
        <v>121462780.70195705</v>
      </c>
      <c r="F53" s="38">
        <f t="shared" si="0"/>
        <v>148606514.65698454</v>
      </c>
      <c r="G53" s="39">
        <f>(Database!T64-Database!W64-Database!Y64-Database!Z64-Database!AA64+Database!U64-C53-F53)*'Technical Paramenter'!$C$8</f>
        <v>35733180.341684461</v>
      </c>
      <c r="H53" s="40">
        <f t="shared" si="1"/>
        <v>290266906.47091901</v>
      </c>
      <c r="I53" s="51">
        <f>+H53/(Database!T64+Database!U64)*100</f>
        <v>8.2186175660149452</v>
      </c>
      <c r="J53" s="36">
        <f>+AH53-C53</f>
        <v>61219393.719285578</v>
      </c>
      <c r="K53" s="36">
        <f>+AK53-F53</f>
        <v>91615944.858424902</v>
      </c>
      <c r="L53" s="36">
        <f>+AL53-G53</f>
        <v>40500762.026370406</v>
      </c>
      <c r="M53" s="40">
        <f t="shared" si="2"/>
        <v>193336100.60408089</v>
      </c>
      <c r="N53" s="52">
        <f>+M53/(Database!T64+Database!U64)*100</f>
        <v>5.4741186030751479</v>
      </c>
      <c r="O53" s="21">
        <f>Database!T64+Database!U64-Database!V64-Database!W64-Database!X64-Database!Y64-Database!Z64-Database!AA64-'2 months Losses'!H53</f>
        <v>194044066.50408089</v>
      </c>
      <c r="P53" s="3">
        <f>($C53+(O53*'Technical Paramenter'!$D$5))</f>
        <v>166954070.38778341</v>
      </c>
      <c r="Q53" s="23">
        <f>(Database!T64+Database!U64-Database!AA64-Database!Z64-P53)*'Technical Paramenter'!$D$7</f>
        <v>26533465.365872163</v>
      </c>
      <c r="R53" s="23">
        <f>+O53*'Technical Paramenter'!$D$6+'2 months Losses'!E53</f>
        <v>213400859.41159058</v>
      </c>
      <c r="S53" s="3">
        <f t="shared" si="3"/>
        <v>239934324.77746275</v>
      </c>
      <c r="T53" s="3">
        <f>+O53*'Technical Paramenter'!$D$8+'2 months Losses'!G53</f>
        <v>76812309.220598385</v>
      </c>
      <c r="U53" s="14">
        <f>Database!T64+Database!U64-Database!V64-Database!W64-Database!X64-Database!Y64-Database!Z64-Database!AA64-'2 months Losses'!H53-((P53+S53+T53)-H53)</f>
        <v>610268.58915537596</v>
      </c>
      <c r="V53" s="3">
        <f>(P53+(U53*'Technical Paramenter'!$D$5))</f>
        <v>167145999.85907277</v>
      </c>
      <c r="W53" s="23">
        <f>(Database!T64+Database!U64-Database!AA64-Database!Z64-V53)*'Technical Paramenter'!$D$7</f>
        <v>26531546.071159273</v>
      </c>
      <c r="X53" s="23">
        <f>+U53*'Technical Paramenter'!$D$6+'2 months Losses'!R53</f>
        <v>213690004.66913238</v>
      </c>
      <c r="Y53" s="3">
        <f t="shared" si="4"/>
        <v>240221550.74029166</v>
      </c>
      <c r="Z53" s="3">
        <f>+U53*'Technical Paramenter'!$D$8+'2 months Losses'!T53</f>
        <v>76941503.080922574</v>
      </c>
      <c r="AA53" s="14">
        <f>Database!T64+Database!U64-Database!AA64-V53-Database!Z64-Y53-Database!Y64-Database!W64-Z53-Database!V64-Database!X64</f>
        <v>1919.2947130203247</v>
      </c>
      <c r="AB53" s="3">
        <f>(V53+(AA53*'Technical Paramenter'!$D$5))</f>
        <v>167146603.47726002</v>
      </c>
      <c r="AC53" s="23">
        <f>(Database!T64+Database!U64-Database!AA64-Database!Z64-AB53)*'Technical Paramenter'!$D$7</f>
        <v>26531540.034977399</v>
      </c>
      <c r="AD53" s="23">
        <f>+AA53*'Technical Paramenter'!$D$6+'2 months Losses'!X53</f>
        <v>213690914.03096741</v>
      </c>
      <c r="AE53" s="3">
        <f t="shared" si="5"/>
        <v>240222454.06594482</v>
      </c>
      <c r="AF53" s="3">
        <f>+AA53*'Technical Paramenter'!$D$8+'2 months Losses'!Z53</f>
        <v>76941909.395613328</v>
      </c>
      <c r="AG53" s="14">
        <f>Database!T64+Database!U64-Database!AA64-'2 months Losses'!AB53-Database!Z64-Database!W64-Database!Y64-'2 months Losses'!AE53-'2 months Losses'!AF53-Database!V64-Database!X64</f>
        <v>6.0361814498901367</v>
      </c>
      <c r="AH53" s="27">
        <f>(AB53+(AG53*'Technical Paramenter'!$E$5))</f>
        <v>167146605.19153556</v>
      </c>
      <c r="AI53" s="27">
        <f>+AG53*'Technical Paramenter'!$D$6+'2 months Losses'!AC53</f>
        <v>26531542.89492017</v>
      </c>
      <c r="AJ53" s="27">
        <f>+AG53*'Technical Paramenter'!$E$6+'2 months Losses'!AD53</f>
        <v>213690916.62048927</v>
      </c>
      <c r="AK53" s="27">
        <f t="shared" si="6"/>
        <v>240222459.51540944</v>
      </c>
      <c r="AL53" s="29">
        <f>Database!T64-Database!AA64-'2 months Losses'!AH53-Database!Z64-Database!W64-Database!Y64-'2 months Losses'!AK53-((Database!V64+Database!X64))</f>
        <v>76233942.368054867</v>
      </c>
      <c r="AM53" s="29">
        <f>Database!T64-Database!AA64-'2 months Losses'!AH53-Database!Z64-Database!W64-Database!Y64-'2 months Losses'!AK53-'2 months Losses'!AL53-Database!V64-Database!X64</f>
        <v>0</v>
      </c>
    </row>
    <row r="54" spans="2:39" x14ac:dyDescent="0.25">
      <c r="B54" s="17">
        <v>41487</v>
      </c>
      <c r="C54" s="36">
        <f>(Database!T65-Database!AA65)*'Technical Paramenter'!$C$5</f>
        <v>109986162.77055</v>
      </c>
      <c r="D54" s="37">
        <f>(Database!T65+Database!U65-Database!Z65-Database!AA65-'2 months Losses'!C54)*'Technical Paramenter'!$C$7</f>
        <v>28376347.224144503</v>
      </c>
      <c r="E54" s="37">
        <f>((Database!T65+Database!U65-Database!Z65-Database!AA65-'2 months Losses'!C54)-(Database!T65+Database!U65-Database!Z65-Database!AA65-'2 months Losses'!C54)*'Technical Paramenter'!$C$7)*'Technical Paramenter'!$C$6</f>
        <v>126978478.55860181</v>
      </c>
      <c r="F54" s="38">
        <f t="shared" si="0"/>
        <v>155354825.78274632</v>
      </c>
      <c r="G54" s="39">
        <f>(Database!T65-Database!W65-Database!Y65-Database!Z65-Database!AA65+Database!U65-C54-F54)*'Technical Paramenter'!$C$8</f>
        <v>37969138.840360411</v>
      </c>
      <c r="H54" s="40">
        <f t="shared" si="1"/>
        <v>303310127.39365673</v>
      </c>
      <c r="I54" s="51">
        <f>+H54/(Database!T65+Database!U65)*100</f>
        <v>8.2695735749475112</v>
      </c>
      <c r="J54" s="36">
        <f>+AH54-C54</f>
        <v>89127743.965267405</v>
      </c>
      <c r="K54" s="36">
        <f>+AK54-F54</f>
        <v>133381302.56434464</v>
      </c>
      <c r="L54" s="36">
        <f>+AL54-G54</f>
        <v>59191055.76173114</v>
      </c>
      <c r="M54" s="40">
        <f t="shared" si="2"/>
        <v>281700102.29134321</v>
      </c>
      <c r="N54" s="52">
        <f>+M54/(Database!T65+Database!U65)*100</f>
        <v>7.6803888547548107</v>
      </c>
      <c r="O54" s="21">
        <f>Database!T65+Database!U65-Database!V65-Database!W65-Database!X65-Database!Y65-Database!Z65-Database!AA65-'2 months Losses'!H54</f>
        <v>282503775.79134321</v>
      </c>
      <c r="P54" s="3">
        <f>($C54+(O54*'Technical Paramenter'!$D$5))</f>
        <v>198833600.25692743</v>
      </c>
      <c r="Q54" s="23">
        <f>(Database!T65+Database!U65-Database!AA65-Database!Z65-P54)*'Technical Paramenter'!$D$7</f>
        <v>27487872.849280726</v>
      </c>
      <c r="R54" s="23">
        <f>+O54*'Technical Paramenter'!$D$6+'2 months Losses'!E54</f>
        <v>260828767.52854022</v>
      </c>
      <c r="S54" s="3">
        <f t="shared" si="3"/>
        <v>288316640.37782097</v>
      </c>
      <c r="T54" s="3">
        <f>+O54*'Technical Paramenter'!$D$8+'2 months Losses'!G54</f>
        <v>97775188.17538777</v>
      </c>
      <c r="U54" s="14">
        <f>Database!T65+Database!U65-Database!V65-Database!W65-Database!X65-Database!Y65-Database!Z65-Database!AA65-'2 months Losses'!H54-((P54+S54+T54)-H54)</f>
        <v>888474.37486374378</v>
      </c>
      <c r="V54" s="3">
        <f>(P54+(U54*'Technical Paramenter'!$D$5))</f>
        <v>199113025.44782206</v>
      </c>
      <c r="W54" s="23">
        <f>(Database!T65+Database!U65-Database!AA65-Database!Z65-V54)*'Technical Paramenter'!$D$7</f>
        <v>27485078.597371779</v>
      </c>
      <c r="X54" s="23">
        <f>+U54*'Technical Paramenter'!$D$6+'2 months Losses'!R54</f>
        <v>261249726.68735066</v>
      </c>
      <c r="Y54" s="3">
        <f t="shared" si="4"/>
        <v>288734805.28472245</v>
      </c>
      <c r="Z54" s="3">
        <f>+U54*'Technical Paramenter'!$D$8+'2 months Losses'!T54</f>
        <v>97963278.200546429</v>
      </c>
      <c r="AA54" s="14">
        <f>Database!T65+Database!U65-Database!AA65-V54-Database!Z65-Y54-Database!Y65-Database!W65-Z54-Database!V65-Database!X65</f>
        <v>2794.2519090175629</v>
      </c>
      <c r="AB54" s="3">
        <f>(V54+(AA54*'Technical Paramenter'!$D$5))</f>
        <v>199113904.24004745</v>
      </c>
      <c r="AC54" s="23">
        <f>(Database!T65+Database!U65-Database!AA65-Database!Z65-AB54)*'Technical Paramenter'!$D$7</f>
        <v>27485069.809449524</v>
      </c>
      <c r="AD54" s="23">
        <f>+AA54*'Technical Paramenter'!$D$6+'2 months Losses'!X54</f>
        <v>261251050.60390514</v>
      </c>
      <c r="AE54" s="3">
        <f t="shared" si="5"/>
        <v>288736120.41335464</v>
      </c>
      <c r="AF54" s="3">
        <f>+AA54*'Technical Paramenter'!$D$8+'2 months Losses'!Z54</f>
        <v>97963869.743675575</v>
      </c>
      <c r="AG54" s="14">
        <f>Database!T65+Database!U65-Database!AA65-'2 months Losses'!AB54-Database!Z65-Database!W65-Database!Y65-'2 months Losses'!AE54-'2 months Losses'!AF54-Database!V65-Database!X65</f>
        <v>8.7879223823547363</v>
      </c>
      <c r="AH54" s="27">
        <f>(AB54+(AG54*'Technical Paramenter'!$E$5))</f>
        <v>199113906.7358174</v>
      </c>
      <c r="AI54" s="27">
        <f>+AG54*'Technical Paramenter'!$D$6+'2 months Losses'!AC54</f>
        <v>27485073.973167147</v>
      </c>
      <c r="AJ54" s="27">
        <f>+AG54*'Technical Paramenter'!$E$6+'2 months Losses'!AD54</f>
        <v>261251054.37392384</v>
      </c>
      <c r="AK54" s="27">
        <f t="shared" si="6"/>
        <v>288736128.34709096</v>
      </c>
      <c r="AL54" s="29">
        <f>Database!T65-Database!AA65-'2 months Losses'!AH54-Database!Z65-Database!W65-Database!Y65-'2 months Losses'!AK54-((Database!V65+Database!X65))</f>
        <v>97160194.602091551</v>
      </c>
      <c r="AM54" s="29">
        <f>Database!T65-Database!AA65-'2 months Losses'!AH54-Database!Z65-Database!W65-Database!Y65-'2 months Losses'!AK54-'2 months Losses'!AL54-Database!V65-Database!X65</f>
        <v>0</v>
      </c>
    </row>
    <row r="55" spans="2:39" x14ac:dyDescent="0.25">
      <c r="B55" s="17">
        <v>41518</v>
      </c>
      <c r="C55" s="36">
        <f>(Database!T66-Database!AA66)*'Technical Paramenter'!$C$5</f>
        <v>110562088.44038999</v>
      </c>
      <c r="D55" s="37">
        <f>(Database!T66+Database!U66-Database!Z66-Database!AA66-'2 months Losses'!C55)*'Technical Paramenter'!$C$7</f>
        <v>28637899.575726099</v>
      </c>
      <c r="E55" s="37">
        <f>((Database!T66+Database!U66-Database!Z66-Database!AA66-'2 months Losses'!C55)-(Database!T66+Database!U66-Database!Z66-Database!AA66-'2 months Losses'!C55)*'Technical Paramenter'!$C$7)*'Technical Paramenter'!$C$6</f>
        <v>128148873.02145915</v>
      </c>
      <c r="F55" s="38">
        <f t="shared" si="0"/>
        <v>156786772.59718525</v>
      </c>
      <c r="G55" s="39">
        <f>(Database!T66-Database!W66-Database!Y66-Database!Z66-Database!AA66+Database!U66-C55-F55)*'Technical Paramenter'!$C$8</f>
        <v>38406503.631703578</v>
      </c>
      <c r="H55" s="40">
        <f t="shared" si="1"/>
        <v>305755364.6692788</v>
      </c>
      <c r="I55" s="51">
        <f>+H55/(Database!T66+Database!U66)*100</f>
        <v>8.2932450395068109</v>
      </c>
      <c r="J55" s="36">
        <f>+AH55-C55</f>
        <v>80822529.703343987</v>
      </c>
      <c r="K55" s="36">
        <f>+AK55-F55</f>
        <v>120952397.18598115</v>
      </c>
      <c r="L55" s="36">
        <f>+AL55-G55</f>
        <v>53617557.454396047</v>
      </c>
      <c r="M55" s="40">
        <f t="shared" si="2"/>
        <v>255392484.34372118</v>
      </c>
      <c r="N55" s="52">
        <f>+M55/(Database!T66+Database!U66)*100</f>
        <v>6.9272127283910869</v>
      </c>
      <c r="O55" s="21">
        <f>Database!T66+Database!U66-Database!V66-Database!W66-Database!X66-Database!Y66-Database!Z66-Database!AA66-'2 months Losses'!H55</f>
        <v>256179151.34372121</v>
      </c>
      <c r="P55" s="3">
        <f>($C55+(O55*'Technical Paramenter'!$D$5))</f>
        <v>191130431.53799033</v>
      </c>
      <c r="Q55" s="23">
        <f>(Database!T66+Database!U66-Database!AA66-Database!Z66-P55)*'Technical Paramenter'!$D$7</f>
        <v>27832216.1447501</v>
      </c>
      <c r="R55" s="23">
        <f>+O55*'Technical Paramenter'!$D$6+'2 months Losses'!E55</f>
        <v>249526554.92811424</v>
      </c>
      <c r="S55" s="3">
        <f t="shared" si="3"/>
        <v>277358771.07286435</v>
      </c>
      <c r="T55" s="3">
        <f>+O55*'Technical Paramenter'!$D$8+'2 months Losses'!G55</f>
        <v>92639629.971169353</v>
      </c>
      <c r="U55" s="14">
        <f>Database!T66+Database!U66-Database!V66-Database!W66-Database!X66-Database!Y66-Database!Z66-Database!AA66-'2 months Losses'!H55-((P55+S55+T55)-H55)</f>
        <v>805683.430975914</v>
      </c>
      <c r="V55" s="3">
        <f>(P55+(U55*'Technical Paramenter'!$D$5))</f>
        <v>191383818.97703224</v>
      </c>
      <c r="W55" s="23">
        <f>(Database!T66+Database!U66-Database!AA66-Database!Z66-V55)*'Technical Paramenter'!$D$7</f>
        <v>27829682.27035968</v>
      </c>
      <c r="X55" s="23">
        <f>+U55*'Technical Paramenter'!$D$6+'2 months Losses'!R55</f>
        <v>249908287.73771062</v>
      </c>
      <c r="Y55" s="3">
        <f t="shared" si="4"/>
        <v>277737970.00807029</v>
      </c>
      <c r="Z55" s="3">
        <f>+U55*'Technical Paramenter'!$D$8+'2 months Losses'!T55</f>
        <v>92810193.15350695</v>
      </c>
      <c r="AA55" s="14">
        <f>Database!T66+Database!U66-Database!AA66-V55-Database!Z66-Y55-Database!Y66-Database!W66-Z55-Database!V66-Database!X66</f>
        <v>2533.8743903636932</v>
      </c>
      <c r="AB55" s="3">
        <f>(V55+(AA55*'Technical Paramenter'!$D$5))</f>
        <v>191384615.880528</v>
      </c>
      <c r="AC55" s="23">
        <f>(Database!T66+Database!U66-Database!AA66-Database!Z66-AB55)*'Technical Paramenter'!$D$7</f>
        <v>27829674.301324721</v>
      </c>
      <c r="AD55" s="23">
        <f>+AA55*'Technical Paramenter'!$D$6+'2 months Losses'!X55</f>
        <v>249909488.28739679</v>
      </c>
      <c r="AE55" s="3">
        <f t="shared" si="5"/>
        <v>277739162.58872151</v>
      </c>
      <c r="AF55" s="3">
        <f>+AA55*'Technical Paramenter'!$D$8+'2 months Losses'!Z55</f>
        <v>92810729.574715391</v>
      </c>
      <c r="AG55" s="14">
        <f>Database!T66+Database!U66-Database!AA66-'2 months Losses'!AB55-Database!Z66-Database!W66-Database!Y66-'2 months Losses'!AE55-'2 months Losses'!AF55-Database!V66-Database!X66</f>
        <v>7.9690351486206055</v>
      </c>
      <c r="AH55" s="27">
        <f>(AB55+(AG55*'Technical Paramenter'!$E$5))</f>
        <v>191384618.14373398</v>
      </c>
      <c r="AI55" s="27">
        <f>+AG55*'Technical Paramenter'!$D$6+'2 months Losses'!AC55</f>
        <v>27829678.077053573</v>
      </c>
      <c r="AJ55" s="27">
        <f>+AG55*'Technical Paramenter'!$E$6+'2 months Losses'!AD55</f>
        <v>249909491.70611286</v>
      </c>
      <c r="AK55" s="27">
        <f t="shared" si="6"/>
        <v>277739169.78316641</v>
      </c>
      <c r="AL55" s="29">
        <f>Database!T66-Database!AA66-'2 months Losses'!AH55-Database!Z66-Database!W66-Database!Y66-'2 months Losses'!AK55-((Database!V66+Database!X66))</f>
        <v>92024061.086099625</v>
      </c>
      <c r="AM55" s="29">
        <f>Database!T66-Database!AA66-'2 months Losses'!AH55-Database!Z66-Database!W66-Database!Y66-'2 months Losses'!AK55-'2 months Losses'!AL55-Database!V66-Database!X66</f>
        <v>0</v>
      </c>
    </row>
    <row r="56" spans="2:39" x14ac:dyDescent="0.25">
      <c r="B56" s="17">
        <v>41548</v>
      </c>
      <c r="C56" s="36">
        <f>(Database!T67-Database!AA67)*'Technical Paramenter'!$C$5</f>
        <v>109848035.34881999</v>
      </c>
      <c r="D56" s="37">
        <f>(Database!T67+Database!U67-Database!Z67-Database!AA67-'2 months Losses'!C56)*'Technical Paramenter'!$C$7</f>
        <v>28358508.880451795</v>
      </c>
      <c r="E56" s="37">
        <f>((Database!T67+Database!U67-Database!Z67-Database!AA67-'2 months Losses'!C56)-(Database!T67+Database!U67-Database!Z67-Database!AA67-'2 months Losses'!C56)*'Technical Paramenter'!$C$7)*'Technical Paramenter'!$C$6</f>
        <v>126898655.53824568</v>
      </c>
      <c r="F56" s="38">
        <f t="shared" si="0"/>
        <v>155257164.41869748</v>
      </c>
      <c r="G56" s="39">
        <f>(Database!T67-Database!W67-Database!Y67-Database!Z67-Database!AA67+Database!U67-C56-F56)*'Technical Paramenter'!$C$8</f>
        <v>37660492.738254935</v>
      </c>
      <c r="H56" s="40">
        <f t="shared" si="1"/>
        <v>302765692.50577235</v>
      </c>
      <c r="I56" s="51">
        <f>+H56/(Database!T67+Database!U67)*100</f>
        <v>8.2666745742637708</v>
      </c>
      <c r="J56" s="36">
        <f>+AH56-C56</f>
        <v>60044163.228844926</v>
      </c>
      <c r="K56" s="36">
        <f>+AK56-F56</f>
        <v>89857190.887389928</v>
      </c>
      <c r="L56" s="36">
        <f>+AL56-G56</f>
        <v>39572754.671992391</v>
      </c>
      <c r="M56" s="40">
        <f t="shared" si="2"/>
        <v>189474108.78822723</v>
      </c>
      <c r="N56" s="52">
        <f>+M56/(Database!T67+Database!U67)*100</f>
        <v>5.1733761003025904</v>
      </c>
      <c r="O56" s="21">
        <f>Database!T67+Database!U67-Database!V67-Database!W67-Database!X67-Database!Y67-Database!Z67-Database!AA67-'2 months Losses'!H56</f>
        <v>190318996.88822722</v>
      </c>
      <c r="P56" s="3">
        <f>($C56+(O56*'Technical Paramenter'!$D$5))</f>
        <v>169703359.87016743</v>
      </c>
      <c r="Q56" s="23">
        <f>(Database!T67+Database!U67-Database!AA67-Database!Z67-P56)*'Technical Paramenter'!$D$7</f>
        <v>27759955.635238323</v>
      </c>
      <c r="R56" s="23">
        <f>+O56*'Technical Paramenter'!$D$6+'2 months Losses'!E56</f>
        <v>217071796.26388773</v>
      </c>
      <c r="S56" s="3">
        <f t="shared" si="3"/>
        <v>244831751.89912605</v>
      </c>
      <c r="T56" s="3">
        <f>+O56*'Technical Paramenter'!$D$8+'2 months Losses'!G56</f>
        <v>77951024.37949264</v>
      </c>
      <c r="U56" s="14">
        <f>Database!T67+Database!U67-Database!V67-Database!W67-Database!X67-Database!Y67-Database!Z67-Database!AA67-'2 months Losses'!H56-((P56+S56+T56)-H56)</f>
        <v>598553.245213449</v>
      </c>
      <c r="V56" s="3">
        <f>(P56+(U56*'Technical Paramenter'!$D$5))</f>
        <v>169891604.86578706</v>
      </c>
      <c r="W56" s="23">
        <f>(Database!T67+Database!U67-Database!AA67-Database!Z67-V56)*'Technical Paramenter'!$D$7</f>
        <v>27758073.185282126</v>
      </c>
      <c r="X56" s="23">
        <f>+U56*'Technical Paramenter'!$D$6+'2 months Losses'!R56</f>
        <v>217355390.79146987</v>
      </c>
      <c r="Y56" s="3">
        <f t="shared" si="4"/>
        <v>245113463.97675198</v>
      </c>
      <c r="Z56" s="3">
        <f>+U56*'Technical Paramenter'!$D$8+'2 months Losses'!T56</f>
        <v>78077738.101504326</v>
      </c>
      <c r="AA56" s="14">
        <f>Database!T67+Database!U67-Database!AA67-V56-Database!Z67-Y56-Database!Y67-Database!W67-Z56-Database!V67-Database!X67</f>
        <v>1882.4499564170837</v>
      </c>
      <c r="AB56" s="3">
        <f>(V56+(AA56*'Technical Paramenter'!$D$5))</f>
        <v>169892196.89629835</v>
      </c>
      <c r="AC56" s="23">
        <f>(Database!T67+Database!U67-Database!AA67-Database!Z67-AB56)*'Technical Paramenter'!$D$7</f>
        <v>27758067.264977012</v>
      </c>
      <c r="AD56" s="23">
        <f>+AA56*'Technical Paramenter'!$D$6+'2 months Losses'!X56</f>
        <v>217356282.69625923</v>
      </c>
      <c r="AE56" s="3">
        <f t="shared" si="5"/>
        <v>245114349.96123624</v>
      </c>
      <c r="AF56" s="3">
        <f>+AA56*'Technical Paramenter'!$D$8+'2 months Losses'!Z56</f>
        <v>78078136.616160095</v>
      </c>
      <c r="AG56" s="14">
        <f>Database!T67+Database!U67-Database!AA67-'2 months Losses'!AB56-Database!Z67-Database!W67-Database!Y67-'2 months Losses'!AE56-'2 months Losses'!AF56-Database!V67-Database!X67</f>
        <v>5.9203047752380371</v>
      </c>
      <c r="AH56" s="27">
        <f>(AB56+(AG56*'Technical Paramenter'!$E$5))</f>
        <v>169892198.57766491</v>
      </c>
      <c r="AI56" s="27">
        <f>+AG56*'Technical Paramenter'!$D$6+'2 months Losses'!AC56</f>
        <v>27758070.070017416</v>
      </c>
      <c r="AJ56" s="27">
        <f>+AG56*'Technical Paramenter'!$E$6+'2 months Losses'!AD56</f>
        <v>217356285.23606998</v>
      </c>
      <c r="AK56" s="27">
        <f t="shared" si="6"/>
        <v>245114355.3060874</v>
      </c>
      <c r="AL56" s="29">
        <f>Database!T67-Database!AA67-'2 months Losses'!AH56-Database!Z67-Database!W67-Database!Y67-'2 months Losses'!AK56-((Database!V67+Database!X67))</f>
        <v>77233247.410247326</v>
      </c>
      <c r="AM56" s="29">
        <f>Database!T67-Database!AA67-'2 months Losses'!AH56-Database!Z67-Database!W67-Database!Y67-'2 months Losses'!AK56-'2 months Losses'!AL56-Database!V67-Database!X67</f>
        <v>0</v>
      </c>
    </row>
    <row r="57" spans="2:39" x14ac:dyDescent="0.25">
      <c r="B57" s="17">
        <v>41579</v>
      </c>
      <c r="C57" s="36">
        <f>(Database!T68-Database!AA68)*'Technical Paramenter'!$C$5</f>
        <v>105589060.08161999</v>
      </c>
      <c r="D57" s="37">
        <f>(Database!T68+Database!U68-Database!Z68-Database!AA68-'2 months Losses'!C57)*'Technical Paramenter'!$C$7</f>
        <v>27049389.195673794</v>
      </c>
      <c r="E57" s="37">
        <f>((Database!T68+Database!U68-Database!Z68-Database!AA68-'2 months Losses'!C57)-(Database!T68+Database!U68-Database!Z68-Database!AA68-'2 months Losses'!C57)*'Technical Paramenter'!$C$7)*'Technical Paramenter'!$C$6</f>
        <v>121040606.77280109</v>
      </c>
      <c r="F57" s="38">
        <f t="shared" si="0"/>
        <v>148089995.96847486</v>
      </c>
      <c r="G57" s="39">
        <f>(Database!T68-Database!W68-Database!Y68-Database!Z68-Database!AA68+Database!U68-C57-F57)*'Technical Paramenter'!$C$8</f>
        <v>35104357.89189788</v>
      </c>
      <c r="H57" s="40">
        <f t="shared" si="1"/>
        <v>288783413.9419927</v>
      </c>
      <c r="I57" s="51">
        <f>+H57/(Database!T68+Database!U68)*100</f>
        <v>8.2031074241153359</v>
      </c>
      <c r="J57" s="36">
        <f>+AH57-C57</f>
        <v>41888633.857174858</v>
      </c>
      <c r="K57" s="36">
        <f>+AK57-F57</f>
        <v>62687108.390044987</v>
      </c>
      <c r="L57" s="36">
        <f>+AL57-G57</f>
        <v>27456187.864787139</v>
      </c>
      <c r="M57" s="40">
        <f t="shared" si="2"/>
        <v>132031930.11200699</v>
      </c>
      <c r="N57" s="52">
        <f>+M57/(Database!T68+Database!U68)*100</f>
        <v>3.7504650677051563</v>
      </c>
      <c r="O57" s="21">
        <f>Database!T68+Database!U68-Database!V68-Database!W68-Database!X68-Database!Y68-Database!Z68-Database!AA68-'2 months Losses'!H57</f>
        <v>132772318.70700699</v>
      </c>
      <c r="P57" s="3">
        <f>($C57+(O57*'Technical Paramenter'!$D$5))</f>
        <v>147345954.31497368</v>
      </c>
      <c r="Q57" s="23">
        <f>(Database!T68+Database!U68-Database!AA68-Database!Z68-P57)*'Technical Paramenter'!$D$7</f>
        <v>26631820.253340259</v>
      </c>
      <c r="R57" s="23">
        <f>+O57*'Technical Paramenter'!$D$6+'2 months Losses'!E57</f>
        <v>183948131.37618101</v>
      </c>
      <c r="S57" s="3">
        <f t="shared" si="3"/>
        <v>210579951.62952125</v>
      </c>
      <c r="T57" s="3">
        <f>+O57*'Technical Paramenter'!$D$8+'2 months Losses'!G57</f>
        <v>63212257.762171261</v>
      </c>
      <c r="U57" s="14">
        <f>Database!T68+Database!U68-Database!V68-Database!W68-Database!X68-Database!Y68-Database!Z68-Database!AA68-'2 months Losses'!H57-((P57+S57+T57)-H57)</f>
        <v>417568.94233345985</v>
      </c>
      <c r="V57" s="3">
        <f>(P57+(U57*'Technical Paramenter'!$D$5))</f>
        <v>147477279.74733755</v>
      </c>
      <c r="W57" s="23">
        <f>(Database!T68+Database!U68-Database!AA68-Database!Z68-V57)*'Technical Paramenter'!$D$7</f>
        <v>26630506.999016624</v>
      </c>
      <c r="X57" s="23">
        <f>+U57*'Technical Paramenter'!$D$6+'2 months Losses'!R57</f>
        <v>184145975.5410586</v>
      </c>
      <c r="Y57" s="3">
        <f t="shared" si="4"/>
        <v>210776482.54007521</v>
      </c>
      <c r="Z57" s="3">
        <f>+U57*'Technical Paramenter'!$D$8+'2 months Losses'!T57</f>
        <v>63300657.107263252</v>
      </c>
      <c r="AA57" s="14">
        <f>Database!T68+Database!U68-Database!AA68-V57-Database!Z68-Y57-Database!Y68-Database!W68-Z57-Database!V68-Database!X68</f>
        <v>1313.254323720932</v>
      </c>
      <c r="AB57" s="3">
        <f>(V57+(AA57*'Technical Paramenter'!$D$5))</f>
        <v>147477692.76582235</v>
      </c>
      <c r="AC57" s="23">
        <f>(Database!T68+Database!U68-Database!AA68-Database!Z68-AB57)*'Technical Paramenter'!$D$7</f>
        <v>26630502.868831772</v>
      </c>
      <c r="AD57" s="23">
        <f>+AA57*'Technical Paramenter'!$D$6+'2 months Losses'!X57</f>
        <v>184146597.76095718</v>
      </c>
      <c r="AE57" s="3">
        <f t="shared" si="5"/>
        <v>210777100.62978896</v>
      </c>
      <c r="AF57" s="3">
        <f>+AA57*'Technical Paramenter'!$D$8+'2 months Losses'!Z57</f>
        <v>63300935.123203583</v>
      </c>
      <c r="AG57" s="14">
        <f>Database!T68+Database!U68-Database!AA68-'2 months Losses'!AB57-Database!Z68-Database!W68-Database!Y68-'2 months Losses'!AE57-'2 months Losses'!AF57-Database!V68-Database!X68</f>
        <v>4.1301848888397217</v>
      </c>
      <c r="AH57" s="27">
        <f>(AB57+(AG57*'Technical Paramenter'!$E$5))</f>
        <v>147477693.93879485</v>
      </c>
      <c r="AI57" s="27">
        <f>+AG57*'Technical Paramenter'!$D$6+'2 months Losses'!AC57</f>
        <v>26630504.825713374</v>
      </c>
      <c r="AJ57" s="27">
        <f>+AG57*'Technical Paramenter'!$E$6+'2 months Losses'!AD57</f>
        <v>184146599.53280649</v>
      </c>
      <c r="AK57" s="27">
        <f t="shared" si="6"/>
        <v>210777104.35851985</v>
      </c>
      <c r="AL57" s="29">
        <f>Database!T68-Database!AA68-'2 months Losses'!AH57-Database!Z68-Database!W68-Database!Y68-'2 months Losses'!AK57-((Database!V68+Database!X68))</f>
        <v>62560545.756685019</v>
      </c>
      <c r="AM57" s="29">
        <f>Database!T68-Database!AA68-'2 months Losses'!AH57-Database!Z68-Database!W68-Database!Y68-'2 months Losses'!AK57-'2 months Losses'!AL57-Database!V68-Database!X68</f>
        <v>0</v>
      </c>
    </row>
    <row r="58" spans="2:39" x14ac:dyDescent="0.25">
      <c r="B58" s="17">
        <v>41609</v>
      </c>
      <c r="C58" s="36">
        <f>(Database!T69-Database!AA69)*'Technical Paramenter'!$C$5</f>
        <v>99150882.800610006</v>
      </c>
      <c r="D58" s="37">
        <f>(Database!T69+Database!U69-Database!Z69-Database!AA69-'2 months Losses'!C58)*'Technical Paramenter'!$C$7</f>
        <v>25360449.594863903</v>
      </c>
      <c r="E58" s="37">
        <f>((Database!T69+Database!U69-Database!Z69-Database!AA69-'2 months Losses'!C58)-(Database!T69+Database!U69-Database!Z69-Database!AA69-'2 months Losses'!C58)*'Technical Paramenter'!$C$7)*'Technical Paramenter'!$C$6</f>
        <v>113482939.84709698</v>
      </c>
      <c r="F58" s="38">
        <f t="shared" si="0"/>
        <v>138843389.44196087</v>
      </c>
      <c r="G58" s="39">
        <f>(Database!T69-Database!W69-Database!Y69-Database!Z69-Database!AA69+Database!U69-C58-F58)*'Technical Paramenter'!$C$8</f>
        <v>32741070.233097471</v>
      </c>
      <c r="H58" s="40">
        <f t="shared" si="1"/>
        <v>270735342.47566837</v>
      </c>
      <c r="I58" s="51">
        <f>+H58/(Database!T69+Database!U69)*100</f>
        <v>8.1897606853969016</v>
      </c>
      <c r="J58" s="36">
        <f>+AH58-C58</f>
        <v>49794370.4972471</v>
      </c>
      <c r="K58" s="36">
        <f>+AK58-F58</f>
        <v>74518188.184844047</v>
      </c>
      <c r="L58" s="36">
        <f>+AL58-G58</f>
        <v>32809132.52924069</v>
      </c>
      <c r="M58" s="40">
        <f t="shared" si="2"/>
        <v>157121691.21133184</v>
      </c>
      <c r="N58" s="52">
        <f>+M58/(Database!T69+Database!U69)*100</f>
        <v>4.7529407787654625</v>
      </c>
      <c r="O58" s="21">
        <f>Database!T69+Database!U69-Database!V69-Database!W69-Database!X69-Database!Y69-Database!Z69-Database!AA69-'2 months Losses'!H58</f>
        <v>157830738.81133181</v>
      </c>
      <c r="P58" s="3">
        <f>($C58+(O58*'Technical Paramenter'!$D$5))</f>
        <v>148788650.15677387</v>
      </c>
      <c r="Q58" s="23">
        <f>(Database!T69+Database!U69-Database!AA69-Database!Z69-P58)*'Technical Paramenter'!$D$7</f>
        <v>24864071.921302263</v>
      </c>
      <c r="R58" s="23">
        <f>+O58*'Technical Paramenter'!$D$6+'2 months Losses'!E58</f>
        <v>188263143.89590597</v>
      </c>
      <c r="S58" s="3">
        <f t="shared" si="3"/>
        <v>213127215.81720823</v>
      </c>
      <c r="T58" s="3">
        <f>+O58*'Technical Paramenter'!$D$8+'2 months Losses'!G58</f>
        <v>66153837.639456414</v>
      </c>
      <c r="U58" s="14">
        <f>Database!T69+Database!U69-Database!V69-Database!W69-Database!X69-Database!Y69-Database!Z69-Database!AA69-'2 months Losses'!H58-((P58+S58+T58)-H58)</f>
        <v>496377.67356169224</v>
      </c>
      <c r="V58" s="3">
        <f>(P58+(U58*'Technical Paramenter'!$D$5))</f>
        <v>148944760.93510902</v>
      </c>
      <c r="W58" s="23">
        <f>(Database!T69+Database!U69-Database!AA69-Database!Z69-V58)*'Technical Paramenter'!$D$7</f>
        <v>24862510.813518912</v>
      </c>
      <c r="X58" s="23">
        <f>+U58*'Technical Paramenter'!$D$6+'2 months Losses'!R58</f>
        <v>188498327.63763949</v>
      </c>
      <c r="Y58" s="3">
        <f t="shared" si="4"/>
        <v>213360838.4511584</v>
      </c>
      <c r="Z58" s="3">
        <f>+U58*'Technical Paramenter'!$D$8+'2 months Losses'!T58</f>
        <v>66258920.792949423</v>
      </c>
      <c r="AA58" s="14">
        <f>Database!T69+Database!U69-Database!AA69-V58-Database!Z69-Y58-Database!Y69-Database!W69-Z58-Database!V69-Database!X69</f>
        <v>1561.1077830791473</v>
      </c>
      <c r="AB58" s="3">
        <f>(V58+(AA58*'Technical Paramenter'!$D$5))</f>
        <v>148945251.90350679</v>
      </c>
      <c r="AC58" s="23">
        <f>(Database!T69+Database!U69-Database!AA69-Database!Z69-AB58)*'Technical Paramenter'!$D$7</f>
        <v>24862505.903834935</v>
      </c>
      <c r="AD58" s="23">
        <f>+AA58*'Technical Paramenter'!$D$6+'2 months Losses'!X58</f>
        <v>188499067.29050711</v>
      </c>
      <c r="AE58" s="3">
        <f t="shared" si="5"/>
        <v>213361573.19434205</v>
      </c>
      <c r="AF58" s="3">
        <f>+AA58*'Technical Paramenter'!$D$8+'2 months Losses'!Z58</f>
        <v>66259251.279467098</v>
      </c>
      <c r="AG58" s="14">
        <f>Database!T69+Database!U69-Database!AA69-'2 months Losses'!AB58-Database!Z69-Database!W69-Database!Y69-'2 months Losses'!AE58-'2 months Losses'!AF58-Database!V69-Database!X69</f>
        <v>4.9096841812133789</v>
      </c>
      <c r="AH58" s="27">
        <f>(AB58+(AG58*'Technical Paramenter'!$E$5))</f>
        <v>148945253.29785711</v>
      </c>
      <c r="AI58" s="27">
        <f>+AG58*'Technical Paramenter'!$D$6+'2 months Losses'!AC58</f>
        <v>24862508.230043299</v>
      </c>
      <c r="AJ58" s="27">
        <f>+AG58*'Technical Paramenter'!$E$6+'2 months Losses'!AD58</f>
        <v>188499069.39676163</v>
      </c>
      <c r="AK58" s="27">
        <f t="shared" si="6"/>
        <v>213361577.62680492</v>
      </c>
      <c r="AL58" s="29">
        <f>Database!T69-Database!AA69-'2 months Losses'!AH58-Database!Z69-Database!W69-Database!Y69-'2 months Losses'!AK58-((Database!V69+Database!X69))</f>
        <v>65550202.762338161</v>
      </c>
      <c r="AM58" s="29">
        <f>Database!T69-Database!AA69-'2 months Losses'!AH58-Database!Z69-Database!W69-Database!Y69-'2 months Losses'!AK58-'2 months Losses'!AL58-Database!V69-Database!X69</f>
        <v>0</v>
      </c>
    </row>
    <row r="59" spans="2:39" x14ac:dyDescent="0.25">
      <c r="B59" s="17">
        <v>41640</v>
      </c>
      <c r="C59" s="36">
        <f>(Database!T70-Database!AA70)*'Technical Paramenter'!$C$5</f>
        <v>97158908.11947</v>
      </c>
      <c r="D59" s="37">
        <f>(Database!T70+Database!U70-Database!Z70-Database!AA70-'2 months Losses'!C59)*'Technical Paramenter'!$C$7</f>
        <v>24961340.935645301</v>
      </c>
      <c r="E59" s="37">
        <f>((Database!T70+Database!U70-Database!Z70-Database!AA70-'2 months Losses'!C59)-(Database!T70+Database!U70-Database!Z70-Database!AA70-'2 months Losses'!C59)*'Technical Paramenter'!$C$7)*'Technical Paramenter'!$C$6</f>
        <v>111697008.41882558</v>
      </c>
      <c r="F59" s="38">
        <f t="shared" si="0"/>
        <v>136658349.35447088</v>
      </c>
      <c r="G59" s="39">
        <f>(Database!T70-Database!W70-Database!Y70-Database!Z70-Database!AA70+Database!U70-C59-F59)*'Technical Paramenter'!$C$8</f>
        <v>32913356.691933196</v>
      </c>
      <c r="H59" s="40">
        <f t="shared" si="1"/>
        <v>266730614.16587406</v>
      </c>
      <c r="I59" s="51">
        <f>+H59/(Database!T70+Database!U70)*100</f>
        <v>8.2336895593189077</v>
      </c>
      <c r="J59" s="36">
        <f>+AH59-C59</f>
        <v>73985788.918738723</v>
      </c>
      <c r="K59" s="36">
        <f>+AK59-F59</f>
        <v>110721089.28368747</v>
      </c>
      <c r="L59" s="36">
        <f>+AL59-G59</f>
        <v>48997144.980699733</v>
      </c>
      <c r="M59" s="40">
        <f t="shared" si="2"/>
        <v>233704023.18312591</v>
      </c>
      <c r="N59" s="52">
        <f>+M59/(Database!T70+Database!U70)*100</f>
        <v>7.2141939224759559</v>
      </c>
      <c r="O59" s="21">
        <f>Database!T70+Database!U70-Database!V70-Database!W70-Database!X70-Database!Y70-Database!Z70-Database!AA70-'2 months Losses'!H59</f>
        <v>234509074.218126</v>
      </c>
      <c r="P59" s="3">
        <f>($C59+(O59*'Technical Paramenter'!$D$5))</f>
        <v>170912011.96107063</v>
      </c>
      <c r="Q59" s="23">
        <f>(Database!T70+Database!U70-Database!AA70-Database!Z70-P59)*'Technical Paramenter'!$D$7</f>
        <v>24223809.897229295</v>
      </c>
      <c r="R59" s="23">
        <f>+O59*'Technical Paramenter'!$D$6+'2 months Losses'!E59</f>
        <v>222807407.78337368</v>
      </c>
      <c r="S59" s="3">
        <f t="shared" si="3"/>
        <v>247031217.68060297</v>
      </c>
      <c r="T59" s="3">
        <f>+O59*'Technical Paramenter'!$D$8+'2 months Losses'!G59</f>
        <v>82558927.70391047</v>
      </c>
      <c r="U59" s="14">
        <f>Database!T70+Database!U70-Database!V70-Database!W70-Database!X70-Database!Y70-Database!Z70-Database!AA70-'2 months Losses'!H59-((P59+S59+T59)-H59)</f>
        <v>737531.03841602802</v>
      </c>
      <c r="V59" s="3">
        <f>(P59+(U59*'Technical Paramenter'!$D$5))</f>
        <v>171143965.47265247</v>
      </c>
      <c r="W59" s="23">
        <f>(Database!T70+Database!U70-Database!AA70-Database!Z70-V59)*'Technical Paramenter'!$D$7</f>
        <v>24221490.362113476</v>
      </c>
      <c r="X59" s="23">
        <f>+U59*'Technical Paramenter'!$D$6+'2 months Losses'!R59</f>
        <v>223156849.9893752</v>
      </c>
      <c r="Y59" s="3">
        <f t="shared" si="4"/>
        <v>247378340.35148868</v>
      </c>
      <c r="Z59" s="3">
        <f>+U59*'Technical Paramenter'!$D$8+'2 months Losses'!T59</f>
        <v>82715063.02474314</v>
      </c>
      <c r="AA59" s="14">
        <f>Database!T70+Database!U70-Database!AA70-V59-Database!Z70-Y59-Database!Y70-Database!W70-Z59-Database!V70-Database!X70</f>
        <v>2319.5351159572601</v>
      </c>
      <c r="AB59" s="3">
        <f>(V59+(AA59*'Technical Paramenter'!$D$5))</f>
        <v>171144694.96644643</v>
      </c>
      <c r="AC59" s="23">
        <f>(Database!T70+Database!U70-Database!AA70-Database!Z70-AB59)*'Technical Paramenter'!$D$7</f>
        <v>24221483.067175537</v>
      </c>
      <c r="AD59" s="23">
        <f>+AA59*'Technical Paramenter'!$D$6+'2 months Losses'!X59</f>
        <v>223157948.98511314</v>
      </c>
      <c r="AE59" s="3">
        <f t="shared" si="5"/>
        <v>247379432.05228868</v>
      </c>
      <c r="AF59" s="3">
        <f>+AA59*'Technical Paramenter'!$D$8+'2 months Losses'!Z59</f>
        <v>82715554.070327193</v>
      </c>
      <c r="AG59" s="14">
        <f>Database!T70+Database!U70-Database!AA70-'2 months Losses'!AB59-Database!Z70-Database!W70-Database!Y70-'2 months Losses'!AE59-'2 months Losses'!AF59-Database!V70-Database!X70</f>
        <v>7.2949376106262207</v>
      </c>
      <c r="AH59" s="27">
        <f>(AB59+(AG59*'Technical Paramenter'!$E$5))</f>
        <v>171144697.03820872</v>
      </c>
      <c r="AI59" s="27">
        <f>+AG59*'Technical Paramenter'!$D$6+'2 months Losses'!AC59</f>
        <v>24221486.523516979</v>
      </c>
      <c r="AJ59" s="27">
        <f>+AG59*'Technical Paramenter'!$E$6+'2 months Losses'!AD59</f>
        <v>223157952.11464137</v>
      </c>
      <c r="AK59" s="27">
        <f t="shared" si="6"/>
        <v>247379438.63815835</v>
      </c>
      <c r="AL59" s="29">
        <f>Database!T70-Database!AA70-'2 months Losses'!AH59-Database!Z70-Database!W70-Database!Y70-'2 months Losses'!AK59-((Database!V70+Database!X70))</f>
        <v>81910501.672632933</v>
      </c>
      <c r="AM59" s="29">
        <f>Database!T70-Database!AA70-'2 months Losses'!AH59-Database!Z70-Database!W70-Database!Y70-'2 months Losses'!AK59-'2 months Losses'!AL59-Database!V70-Database!X70</f>
        <v>0</v>
      </c>
    </row>
    <row r="60" spans="2:39" x14ac:dyDescent="0.25">
      <c r="B60" s="17">
        <v>41671</v>
      </c>
      <c r="C60" s="36">
        <f>(Database!T71-Database!AA71)*'Technical Paramenter'!$C$5</f>
        <v>92270072.468249992</v>
      </c>
      <c r="D60" s="37">
        <f>(Database!T71+Database!U71-Database!Z71-Database!AA71-'2 months Losses'!C60)*'Technical Paramenter'!$C$7</f>
        <v>23389461.009547498</v>
      </c>
      <c r="E60" s="37">
        <f>((Database!T71+Database!U71-Database!Z71-Database!AA71-'2 months Losses'!C60)-(Database!T71+Database!U71-Database!Z71-Database!AA71-'2 months Losses'!C60)*'Technical Paramenter'!$C$7)*'Technical Paramenter'!$C$6</f>
        <v>104663160.12552312</v>
      </c>
      <c r="F60" s="38">
        <f t="shared" si="0"/>
        <v>128052621.13507062</v>
      </c>
      <c r="G60" s="39">
        <f>(Database!T71-Database!W71-Database!Y71-Database!Z71-Database!AA71+Database!U71-C60-F60)*'Technical Paramenter'!$C$8</f>
        <v>30181560.424953718</v>
      </c>
      <c r="H60" s="40">
        <f t="shared" si="1"/>
        <v>250504254.02827433</v>
      </c>
      <c r="I60" s="51">
        <f>+H60/(Database!T71+Database!U71)*100</f>
        <v>8.1414263402860527</v>
      </c>
      <c r="J60" s="36">
        <f>+AH60-C60</f>
        <v>37090101.999799266</v>
      </c>
      <c r="K60" s="36">
        <f>+AK60-F60</f>
        <v>55506017.50792104</v>
      </c>
      <c r="L60" s="36">
        <f>+AL60-G60</f>
        <v>24175849.241005164</v>
      </c>
      <c r="M60" s="40">
        <f t="shared" si="2"/>
        <v>116771968.74872547</v>
      </c>
      <c r="N60" s="52">
        <f>+M60/(Database!T71+Database!U71)*100</f>
        <v>3.7951067372717322</v>
      </c>
      <c r="O60" s="21">
        <f>Database!T71+Database!U71-Database!V71-Database!W71-Database!X71-Database!Y71-Database!Z71-Database!AA71-'2 months Losses'!H60</f>
        <v>117562651.01372513</v>
      </c>
      <c r="P60" s="3">
        <f>($C60+(O60*'Technical Paramenter'!$D$5))</f>
        <v>129243526.21206655</v>
      </c>
      <c r="Q60" s="23">
        <f>(Database!T71+Database!U71-Database!AA71-Database!Z71-P60)*'Technical Paramenter'!$D$7</f>
        <v>23019726.472109329</v>
      </c>
      <c r="R60" s="23">
        <f>+O60*'Technical Paramenter'!$D$6+'2 months Losses'!E60</f>
        <v>160364344.17582607</v>
      </c>
      <c r="S60" s="3">
        <f t="shared" si="3"/>
        <v>183384070.64793539</v>
      </c>
      <c r="T60" s="3">
        <f>+O60*'Technical Paramenter'!$D$8+'2 months Losses'!G60</f>
        <v>55069573.644559324</v>
      </c>
      <c r="U60" s="14">
        <f>Database!T71+Database!U71-Database!V71-Database!W71-Database!X71-Database!Y71-Database!Z71-Database!AA71-'2 months Losses'!H60-((P60+S60+T60)-H60)</f>
        <v>369734.53743821383</v>
      </c>
      <c r="V60" s="3">
        <f>(P60+(U60*'Technical Paramenter'!$D$5))</f>
        <v>129359807.72409086</v>
      </c>
      <c r="W60" s="23">
        <f>(Database!T71+Database!U71-Database!AA71-Database!Z71-V60)*'Technical Paramenter'!$D$7</f>
        <v>23018563.656989083</v>
      </c>
      <c r="X60" s="23">
        <f>+U60*'Technical Paramenter'!$D$6+'2 months Losses'!R60</f>
        <v>160539524.39966431</v>
      </c>
      <c r="Y60" s="3">
        <f t="shared" si="4"/>
        <v>183558088.05665338</v>
      </c>
      <c r="Z60" s="3">
        <f>+U60*'Technical Paramenter'!$D$8+'2 months Losses'!T60</f>
        <v>55147846.446134992</v>
      </c>
      <c r="AA60" s="14">
        <f>Database!T71+Database!U71-Database!AA71-V60-Database!Z71-Y60-Database!Y71-Database!W71-Z60-Database!V71-Database!X71</f>
        <v>1162.8151197433472</v>
      </c>
      <c r="AB60" s="3">
        <f>(V60+(AA60*'Technical Paramenter'!$D$5))</f>
        <v>129360173.42944601</v>
      </c>
      <c r="AC60" s="23">
        <f>(Database!T71+Database!U71-Database!AA71-Database!Z71-AB60)*'Technical Paramenter'!$D$7</f>
        <v>23018559.999935534</v>
      </c>
      <c r="AD60" s="23">
        <f>+AA60*'Technical Paramenter'!$D$6+'2 months Losses'!X60</f>
        <v>160540075.34146804</v>
      </c>
      <c r="AE60" s="3">
        <f t="shared" si="5"/>
        <v>183558635.34140357</v>
      </c>
      <c r="AF60" s="3">
        <f>+AA60*'Technical Paramenter'!$D$8+'2 months Losses'!Z60</f>
        <v>55148092.614095844</v>
      </c>
      <c r="AG60" s="14">
        <f>Database!T71+Database!U71-Database!AA71-'2 months Losses'!AB60-Database!Z71-Database!W71-Database!Y71-'2 months Losses'!AE60-'2 months Losses'!AF60-Database!V71-Database!X71</f>
        <v>3.6570537090301514</v>
      </c>
      <c r="AH60" s="27">
        <f>(AB60+(AG60*'Technical Paramenter'!$E$5))</f>
        <v>129360174.46804926</v>
      </c>
      <c r="AI60" s="27">
        <f>+AG60*'Technical Paramenter'!$D$6+'2 months Losses'!AC60</f>
        <v>23018561.732647583</v>
      </c>
      <c r="AJ60" s="27">
        <f>+AG60*'Technical Paramenter'!$E$6+'2 months Losses'!AD60</f>
        <v>160540076.91034406</v>
      </c>
      <c r="AK60" s="27">
        <f t="shared" si="6"/>
        <v>183558638.64299166</v>
      </c>
      <c r="AL60" s="29">
        <f>Database!T71-Database!AA71-'2 months Losses'!AH60-Database!Z71-Database!W71-Database!Y71-'2 months Losses'!AK60-((Database!V71+Database!X71))</f>
        <v>54357409.665958881</v>
      </c>
      <c r="AM60" s="29">
        <f>Database!T71-Database!AA71-'2 months Losses'!AH60-Database!Z71-Database!W71-Database!Y71-'2 months Losses'!AK60-'2 months Losses'!AL60-Database!V71-Database!X71</f>
        <v>0</v>
      </c>
    </row>
    <row r="61" spans="2:39" x14ac:dyDescent="0.25">
      <c r="B61" s="17">
        <v>41699</v>
      </c>
      <c r="C61" s="36">
        <f>(Database!T72-Database!AA72)*'Technical Paramenter'!$C$5</f>
        <v>94226927.484029979</v>
      </c>
      <c r="D61" s="37">
        <f>(Database!T72+Database!U72-Database!Z72-Database!AA72-'2 months Losses'!C61)*'Technical Paramenter'!$C$7</f>
        <v>23800097.970099699</v>
      </c>
      <c r="E61" s="37">
        <f>((Database!T72+Database!U72-Database!Z72-Database!AA72-'2 months Losses'!C61)-(Database!T72+Database!U72-Database!Z72-Database!AA72-'2 months Losses'!C61)*'Technical Paramenter'!$C$7)*'Technical Paramenter'!$C$6</f>
        <v>106500678.39660211</v>
      </c>
      <c r="F61" s="38">
        <f t="shared" si="0"/>
        <v>130300776.36670181</v>
      </c>
      <c r="G61" s="39">
        <f>(Database!T72-Database!W72-Database!Y72-Database!Z72-Database!AA72+Database!U72-C61-F61)*'Technical Paramenter'!$C$8</f>
        <v>30805141.926700201</v>
      </c>
      <c r="H61" s="40">
        <f t="shared" si="1"/>
        <v>255332845.77743199</v>
      </c>
      <c r="I61" s="51">
        <f>+H61/(Database!T72+Database!U72)*100</f>
        <v>8.1261883493951572</v>
      </c>
      <c r="J61" s="36">
        <f>+AH61-C61</f>
        <v>48250067.564024359</v>
      </c>
      <c r="K61" s="36">
        <f>+AK61-F61</f>
        <v>72207110.538051218</v>
      </c>
      <c r="L61" s="36">
        <f>+AL61-G61</f>
        <v>31701209.72349206</v>
      </c>
      <c r="M61" s="40">
        <f t="shared" si="2"/>
        <v>152158387.82556763</v>
      </c>
      <c r="N61" s="52">
        <f>+M61/(Database!T72+Database!U72)*100</f>
        <v>4.8425721126716281</v>
      </c>
      <c r="O61" s="21">
        <f>Database!T72+Database!U72-Database!V72-Database!W72-Database!X72-Database!Y72-Database!Z72-Database!AA72-'2 months Losses'!H61</f>
        <v>152935838.63556752</v>
      </c>
      <c r="P61" s="3">
        <f>($C61+(O61*'Technical Paramenter'!$D$5))</f>
        <v>142325248.73491597</v>
      </c>
      <c r="Q61" s="23">
        <f>(Database!T72+Database!U72-Database!AA72-Database!Z72-P61)*'Technical Paramenter'!$D$7</f>
        <v>23319114.757590838</v>
      </c>
      <c r="R61" s="23">
        <f>+O61*'Technical Paramenter'!$D$6+'2 months Losses'!E61</f>
        <v>178961678.742134</v>
      </c>
      <c r="S61" s="3">
        <f t="shared" si="3"/>
        <v>202280793.49972484</v>
      </c>
      <c r="T61" s="3">
        <f>+O61*'Technical Paramenter'!$D$8+'2 months Losses'!G61</f>
        <v>63181658.965849847</v>
      </c>
      <c r="U61" s="14">
        <f>Database!T72+Database!U72-Database!V72-Database!W72-Database!X72-Database!Y72-Database!Z72-Database!AA72-'2 months Losses'!H61-((P61+S61+T61)-H61)</f>
        <v>480983.21250879765</v>
      </c>
      <c r="V61" s="3">
        <f>(P61+(U61*'Technical Paramenter'!$D$5))</f>
        <v>142476517.95524999</v>
      </c>
      <c r="W61" s="23">
        <f>(Database!T72+Database!U72-Database!AA72-Database!Z72-V61)*'Technical Paramenter'!$D$7</f>
        <v>23317602.065387499</v>
      </c>
      <c r="X61" s="23">
        <f>+U61*'Technical Paramenter'!$D$6+'2 months Losses'!R61</f>
        <v>179189568.58822069</v>
      </c>
      <c r="Y61" s="3">
        <f t="shared" si="4"/>
        <v>202507170.65360817</v>
      </c>
      <c r="Z61" s="3">
        <f>+U61*'Technical Paramenter'!$D$8+'2 months Losses'!T61</f>
        <v>63283483.111937962</v>
      </c>
      <c r="AA61" s="14">
        <f>Database!T72+Database!U72-Database!AA72-V61-Database!Z72-Y61-Database!Y72-Database!W72-Z61-Database!V72-Database!X72</f>
        <v>1512.6922035217285</v>
      </c>
      <c r="AB61" s="3">
        <f>(V61+(AA61*'Technical Paramenter'!$D$5))</f>
        <v>142476993.69694799</v>
      </c>
      <c r="AC61" s="23">
        <f>(Database!T72+Database!U72-Database!AA72-Database!Z72-AB61)*'Technical Paramenter'!$D$7</f>
        <v>23317597.307970516</v>
      </c>
      <c r="AD61" s="23">
        <f>+AA61*'Technical Paramenter'!$D$6+'2 months Losses'!X61</f>
        <v>179190285.30178672</v>
      </c>
      <c r="AE61" s="3">
        <f t="shared" si="5"/>
        <v>202507882.60975724</v>
      </c>
      <c r="AF61" s="3">
        <f>+AA61*'Technical Paramenter'!$D$8+'2 months Losses'!Z61</f>
        <v>63283803.348877445</v>
      </c>
      <c r="AG61" s="14">
        <f>Database!T72+Database!U72-Database!AA72-'2 months Losses'!AB61-Database!Z72-Database!W72-Database!Y72-'2 months Losses'!AE61-'2 months Losses'!AF61-Database!V72-Database!X72</f>
        <v>4.7574167251586914</v>
      </c>
      <c r="AH61" s="27">
        <f>(AB61+(AG61*'Technical Paramenter'!$E$5))</f>
        <v>142476995.04805434</v>
      </c>
      <c r="AI61" s="27">
        <f>+AG61*'Technical Paramenter'!$D$6+'2 months Losses'!AC61</f>
        <v>23317599.562034562</v>
      </c>
      <c r="AJ61" s="27">
        <f>+AG61*'Technical Paramenter'!$E$6+'2 months Losses'!AD61</f>
        <v>179190287.34271848</v>
      </c>
      <c r="AK61" s="27">
        <f t="shared" si="6"/>
        <v>202507886.90475303</v>
      </c>
      <c r="AL61" s="29">
        <f>Database!T72-Database!AA72-'2 months Losses'!AH61-Database!Z72-Database!W72-Database!Y72-'2 months Losses'!AK61-((Database!V72+Database!X72))</f>
        <v>62506351.650192261</v>
      </c>
      <c r="AM61" s="29">
        <f>Database!T72-Database!AA72-'2 months Losses'!AH61-Database!Z72-Database!W72-Database!Y72-'2 months Losses'!AK61-'2 months Losses'!AL61-Database!V72-Database!X72</f>
        <v>0</v>
      </c>
    </row>
    <row r="62" spans="2:39" x14ac:dyDescent="0.25">
      <c r="B62" s="17">
        <v>41730</v>
      </c>
      <c r="C62" s="36">
        <f>(Database!T73-Database!AA73)*'Technical Paramenter'!$C$5</f>
        <v>99700324.920029998</v>
      </c>
      <c r="D62" s="37">
        <f>(Database!T73+Database!U73-Database!Z73-Database!AA73-'2 months Losses'!C62)*'Technical Paramenter'!$C$7</f>
        <v>25563376.495559696</v>
      </c>
      <c r="E62" s="37">
        <f>((Database!T73+Database!U73-Database!Z73-Database!AA73-'2 months Losses'!C62)-(Database!T73+Database!U73-Database!Z73-Database!AA73-'2 months Losses'!C62)*'Technical Paramenter'!$C$7)*'Technical Paramenter'!$C$6</f>
        <v>114390997.14233053</v>
      </c>
      <c r="F62" s="38">
        <f t="shared" si="0"/>
        <v>139954373.63789022</v>
      </c>
      <c r="G62" s="39">
        <f>(Database!T73-Database!W73-Database!Y73-Database!Z73-Database!AA73+Database!U73-C62-F62)*'Technical Paramenter'!$C$8</f>
        <v>33758108.637745202</v>
      </c>
      <c r="H62" s="40">
        <f t="shared" si="1"/>
        <v>273412807.19566542</v>
      </c>
      <c r="I62" s="51">
        <f>+H62/(Database!T73+Database!U73)*100</f>
        <v>8.2249415701458464</v>
      </c>
      <c r="J62" s="36">
        <f>+AH62-C62</f>
        <v>89090305.91951713</v>
      </c>
      <c r="K62" s="36">
        <f>+AK62-F62</f>
        <v>133325275.84263605</v>
      </c>
      <c r="L62" s="36">
        <f>+AL62-G62</f>
        <v>59170263.04318136</v>
      </c>
      <c r="M62" s="40">
        <f t="shared" si="2"/>
        <v>281585844.80533457</v>
      </c>
      <c r="N62" s="52">
        <f>+M62/(Database!T73+Database!U73)*100</f>
        <v>8.4708069978835674</v>
      </c>
      <c r="O62" s="21">
        <f>Database!T73+Database!U73-Database!V73-Database!W73-Database!X73-Database!Y73-Database!Z73-Database!AA73-'2 months Losses'!H62</f>
        <v>282385110.28033441</v>
      </c>
      <c r="P62" s="3">
        <f>($C62+(O62*'Technical Paramenter'!$D$5))</f>
        <v>188510442.10319519</v>
      </c>
      <c r="Q62" s="23">
        <f>(Database!T73+Database!U73-Database!AA73-Database!Z73-P62)*'Technical Paramenter'!$D$7</f>
        <v>24675275.323728047</v>
      </c>
      <c r="R62" s="23">
        <f>+O62*'Technical Paramenter'!$D$6+'2 months Losses'!E62</f>
        <v>248185062.39315295</v>
      </c>
      <c r="S62" s="3">
        <f t="shared" si="3"/>
        <v>272860337.71688098</v>
      </c>
      <c r="T62" s="3">
        <f>+O62*'Technical Paramenter'!$D$8+'2 months Losses'!G62</f>
        <v>93539036.484091997</v>
      </c>
      <c r="U62" s="14">
        <f>Database!T73+Database!U73-Database!V73-Database!W73-Database!X73-Database!Y73-Database!Z73-Database!AA73-'2 months Losses'!H62-((P62+S62+T62)-H62)</f>
        <v>888101.17183160782</v>
      </c>
      <c r="V62" s="3">
        <f>(P62+(U62*'Technical Paramenter'!$D$5))</f>
        <v>188789749.92173624</v>
      </c>
      <c r="W62" s="23">
        <f>(Database!T73+Database!U73-Database!AA73-Database!Z73-V62)*'Technical Paramenter'!$D$7</f>
        <v>24672482.245542638</v>
      </c>
      <c r="X62" s="23">
        <f>+U62*'Technical Paramenter'!$D$6+'2 months Losses'!R62</f>
        <v>248605844.72836676</v>
      </c>
      <c r="Y62" s="3">
        <f t="shared" si="4"/>
        <v>273278326.97390938</v>
      </c>
      <c r="Z62" s="3">
        <f>+U62*'Technical Paramenter'!$D$8+'2 months Losses'!T62</f>
        <v>93727047.502168745</v>
      </c>
      <c r="AA62" s="14">
        <f>Database!T73+Database!U73-Database!AA73-V62-Database!Z73-Y62-Database!Y73-Database!W73-Z62-Database!V73-Database!X73</f>
        <v>2793.0781855583191</v>
      </c>
      <c r="AB62" s="3">
        <f>(V62+(AA62*'Technical Paramenter'!$D$5))</f>
        <v>188790628.3448256</v>
      </c>
      <c r="AC62" s="23">
        <f>(Database!T73+Database!U73-Database!AA73-Database!Z73-AB62)*'Technical Paramenter'!$D$7</f>
        <v>24672473.461311743</v>
      </c>
      <c r="AD62" s="23">
        <f>+AA62*'Technical Paramenter'!$D$6+'2 months Losses'!X62</f>
        <v>248607168.08881107</v>
      </c>
      <c r="AE62" s="3">
        <f t="shared" si="5"/>
        <v>273279641.5501228</v>
      </c>
      <c r="AF62" s="3">
        <f>+AA62*'Technical Paramenter'!$D$8+'2 months Losses'!Z62</f>
        <v>93727638.796820626</v>
      </c>
      <c r="AG62" s="14">
        <f>Database!T73+Database!U73-Database!AA73-'2 months Losses'!AB62-Database!Z73-Database!W73-Database!Y73-'2 months Losses'!AE62-'2 months Losses'!AF62-Database!V73-Database!X73</f>
        <v>8.7842307090759277</v>
      </c>
      <c r="AH62" s="27">
        <f>(AB62+(AG62*'Technical Paramenter'!$E$5))</f>
        <v>188790630.83954713</v>
      </c>
      <c r="AI62" s="27">
        <f>+AG62*'Technical Paramenter'!$D$6+'2 months Losses'!AC62</f>
        <v>24672477.623280253</v>
      </c>
      <c r="AJ62" s="27">
        <f>+AG62*'Technical Paramenter'!$E$6+'2 months Losses'!AD62</f>
        <v>248607171.85724604</v>
      </c>
      <c r="AK62" s="27">
        <f t="shared" si="6"/>
        <v>273279649.48052627</v>
      </c>
      <c r="AL62" s="29">
        <f>Database!T73-Database!AA73-'2 months Losses'!AH62-Database!Z73-Database!W73-Database!Y73-'2 months Losses'!AK62-((Database!V73+Database!X73))</f>
        <v>92928371.680926561</v>
      </c>
      <c r="AM62" s="29">
        <f>Database!T73-Database!AA73-'2 months Losses'!AH62-Database!Z73-Database!W73-Database!Y73-'2 months Losses'!AK62-'2 months Losses'!AL62-Database!V73-Database!X73</f>
        <v>0</v>
      </c>
    </row>
    <row r="63" spans="2:39" x14ac:dyDescent="0.25">
      <c r="B63" s="17">
        <v>41760</v>
      </c>
      <c r="C63" s="36">
        <f>(Database!T74-Database!AA74)*'Technical Paramenter'!$C$5</f>
        <v>100911846.06407999</v>
      </c>
      <c r="D63" s="37">
        <f>(Database!T74+Database!U74-Database!Z74-Database!AA74-'2 months Losses'!C63)*'Technical Paramenter'!$C$7</f>
        <v>26110844.020119201</v>
      </c>
      <c r="E63" s="37">
        <f>((Database!T74+Database!U74-Database!Z74-Database!AA74-'2 months Losses'!C63)-(Database!T74+Database!U74-Database!Z74-Database!AA74-'2 months Losses'!C63)*'Technical Paramenter'!$C$7)*'Technical Paramenter'!$C$6</f>
        <v>116840804.82122938</v>
      </c>
      <c r="F63" s="38">
        <f t="shared" si="0"/>
        <v>142951648.84134859</v>
      </c>
      <c r="G63" s="39">
        <f>(Database!T74-Database!W74-Database!Y74-Database!Z74-Database!AA74+Database!U74-C63-F63)*'Technical Paramenter'!$C$8</f>
        <v>34770335.632245533</v>
      </c>
      <c r="H63" s="40">
        <f t="shared" si="1"/>
        <v>278633830.53767413</v>
      </c>
      <c r="I63" s="51">
        <f>+H63/(Database!T74+Database!U74)*100</f>
        <v>8.2815167029237902</v>
      </c>
      <c r="J63" s="36">
        <f>+AH63-C63</f>
        <v>92484342.616060331</v>
      </c>
      <c r="K63" s="36">
        <f>+AK63-F63</f>
        <v>138404513.97204</v>
      </c>
      <c r="L63" s="36">
        <f>+AL63-G63</f>
        <v>61504319.010225065</v>
      </c>
      <c r="M63" s="40">
        <f t="shared" si="2"/>
        <v>292393175.59832537</v>
      </c>
      <c r="N63" s="52">
        <f>+M63/(Database!T74+Database!U74)*100</f>
        <v>8.6904700799103232</v>
      </c>
      <c r="O63" s="21">
        <f>Database!T74+Database!U74-Database!V74-Database!W74-Database!X74-Database!Y74-Database!Z74-Database!AA74-'2 months Losses'!H63</f>
        <v>293143019.53832561</v>
      </c>
      <c r="P63" s="3">
        <f>($C63+(O63*'Technical Paramenter'!$D$5))</f>
        <v>193105325.7088834</v>
      </c>
      <c r="Q63" s="23">
        <f>(Database!T74+Database!U74-Database!AA74-Database!Z74-P63)*'Technical Paramenter'!$D$7</f>
        <v>25188909.223671164</v>
      </c>
      <c r="R63" s="23">
        <f>+O63*'Technical Paramenter'!$D$6+'2 months Losses'!E63</f>
        <v>255731967.47848803</v>
      </c>
      <c r="S63" s="3">
        <f t="shared" si="3"/>
        <v>280920876.70215917</v>
      </c>
      <c r="T63" s="3">
        <f>+O63*'Technical Paramenter'!$D$8+'2 months Losses'!G63</f>
        <v>96828712.868509054</v>
      </c>
      <c r="U63" s="14">
        <f>Database!T74+Database!U74-Database!V74-Database!W74-Database!X74-Database!Y74-Database!Z74-Database!AA74-'2 months Losses'!H63-((P63+S63+T63)-H63)</f>
        <v>921934.79644811153</v>
      </c>
      <c r="V63" s="3">
        <f>(P63+(U63*'Technical Paramenter'!$D$5))</f>
        <v>193395274.20236632</v>
      </c>
      <c r="W63" s="23">
        <f>(Database!T74+Database!U74-Database!AA74-Database!Z74-V63)*'Technical Paramenter'!$D$7</f>
        <v>25186009.738736335</v>
      </c>
      <c r="X63" s="23">
        <f>+U63*'Technical Paramenter'!$D$6+'2 months Losses'!R63</f>
        <v>256168780.18504515</v>
      </c>
      <c r="Y63" s="3">
        <f t="shared" si="4"/>
        <v>281354789.92378151</v>
      </c>
      <c r="Z63" s="3">
        <f>+U63*'Technical Paramenter'!$D$8+'2 months Losses'!T63</f>
        <v>97023886.464917123</v>
      </c>
      <c r="AA63" s="14">
        <f>Database!T74+Database!U74-Database!AA74-V63-Database!Z74-Y63-Database!Y74-Database!W74-Z63-Database!V74-Database!X74</f>
        <v>2899.4849348068237</v>
      </c>
      <c r="AB63" s="3">
        <f>(V63+(AA63*'Technical Paramenter'!$D$5))</f>
        <v>193396186.09037831</v>
      </c>
      <c r="AC63" s="23">
        <f>(Database!T74+Database!U74-Database!AA74-Database!Z74-AB63)*'Technical Paramenter'!$D$7</f>
        <v>25186000.619856216</v>
      </c>
      <c r="AD63" s="23">
        <f>+AA63*'Technical Paramenter'!$D$6+'2 months Losses'!X63</f>
        <v>256170153.96100727</v>
      </c>
      <c r="AE63" s="3">
        <f t="shared" si="5"/>
        <v>281356154.58086348</v>
      </c>
      <c r="AF63" s="3">
        <f>+AA63*'Technical Paramenter'!$D$8+'2 months Losses'!Z63</f>
        <v>97024500.285877824</v>
      </c>
      <c r="AG63" s="14">
        <f>Database!T74+Database!U74-Database!AA74-'2 months Losses'!AB63-Database!Z74-Database!W74-Database!Y74-'2 months Losses'!AE63-'2 months Losses'!AF63-Database!V74-Database!X74</f>
        <v>9.1188802719116211</v>
      </c>
      <c r="AH63" s="27">
        <f>(AB63+(AG63*'Technical Paramenter'!$E$5))</f>
        <v>193396188.68014032</v>
      </c>
      <c r="AI63" s="27">
        <f>+AG63*'Technical Paramenter'!$D$6+'2 months Losses'!AC63</f>
        <v>25186004.940381687</v>
      </c>
      <c r="AJ63" s="27">
        <f>+AG63*'Technical Paramenter'!$E$6+'2 months Losses'!AD63</f>
        <v>256170157.87300691</v>
      </c>
      <c r="AK63" s="27">
        <f t="shared" si="6"/>
        <v>281356162.81338859</v>
      </c>
      <c r="AL63" s="29">
        <f>Database!T74-Database!AA74-'2 months Losses'!AH63-Database!Z74-Database!W74-Database!Y74-'2 months Losses'!AK63-((Database!V74+Database!X74))</f>
        <v>96274654.642470598</v>
      </c>
      <c r="AM63" s="29">
        <f>Database!T74-Database!AA74-'2 months Losses'!AH63-Database!Z74-Database!W74-Database!Y74-'2 months Losses'!AK63-'2 months Losses'!AL63-Database!V74-Database!X74</f>
        <v>0</v>
      </c>
    </row>
    <row r="64" spans="2:39" x14ac:dyDescent="0.25">
      <c r="B64" s="17">
        <v>41791</v>
      </c>
      <c r="C64" s="36">
        <f>(Database!T75-Database!AA75)*'Technical Paramenter'!$C$5</f>
        <v>104110006.82438999</v>
      </c>
      <c r="D64" s="37">
        <f>(Database!T75+Database!U75-Database!Z75-Database!AA75-'2 months Losses'!C64)*'Technical Paramenter'!$C$7</f>
        <v>26850301.5441361</v>
      </c>
      <c r="E64" s="37">
        <f>((Database!T75+Database!U75-Database!Z75-Database!AA75-'2 months Losses'!C64)-(Database!T75+Database!U75-Database!Z75-Database!AA75-'2 months Losses'!C64)*'Technical Paramenter'!$C$7)*'Technical Paramenter'!$C$6</f>
        <v>120149729.34970021</v>
      </c>
      <c r="F64" s="38">
        <f t="shared" si="0"/>
        <v>147000030.89383632</v>
      </c>
      <c r="G64" s="39">
        <f>(Database!T75-Database!W75-Database!Y75-Database!Z75-Database!AA75+Database!U75-C64-F64)*'Technical Paramenter'!$C$8</f>
        <v>35751718.945699424</v>
      </c>
      <c r="H64" s="40">
        <f t="shared" si="1"/>
        <v>286861756.66392577</v>
      </c>
      <c r="I64" s="51">
        <f>+H64/(Database!T75+Database!U75)*100</f>
        <v>8.264348222796869</v>
      </c>
      <c r="J64" s="36">
        <f>+AH64-C64</f>
        <v>85650614.202093959</v>
      </c>
      <c r="K64" s="36">
        <f>+AK64-F64</f>
        <v>128177714.13762462</v>
      </c>
      <c r="L64" s="36">
        <f>+AL64-G64</f>
        <v>56959321.809355289</v>
      </c>
      <c r="M64" s="40">
        <f t="shared" si="2"/>
        <v>270787650.14907384</v>
      </c>
      <c r="N64" s="52">
        <f>+M64/(Database!T75+Database!U75)*100</f>
        <v>7.8012610021301709</v>
      </c>
      <c r="O64" s="21">
        <f>Database!T75+Database!U75-Database!V75-Database!W75-Database!X75-Database!Y75-Database!Z75-Database!AA75-'2 months Losses'!H64</f>
        <v>271482490.57407415</v>
      </c>
      <c r="P64" s="3">
        <f>($C64+(O64*'Technical Paramenter'!$D$5))</f>
        <v>189491250.1099363</v>
      </c>
      <c r="Q64" s="23">
        <f>(Database!T75+Database!U75-Database!AA75-Database!Z75-P64)*'Technical Paramenter'!$D$7</f>
        <v>25996489.111280639</v>
      </c>
      <c r="R64" s="23">
        <f>+O64*'Technical Paramenter'!$D$6+'2 months Losses'!E64</f>
        <v>248778133.38369656</v>
      </c>
      <c r="S64" s="3">
        <f t="shared" si="3"/>
        <v>274774622.49497718</v>
      </c>
      <c r="T64" s="3">
        <f>+O64*'Technical Paramenter'!$D$8+'2 months Losses'!G64</f>
        <v>93224562.200230926</v>
      </c>
      <c r="U64" s="14">
        <f>Database!T75+Database!U75-Database!V75-Database!W75-Database!X75-Database!Y75-Database!Z75-Database!AA75-'2 months Losses'!H64-((P64+S64+T64)-H64)</f>
        <v>853812.43285548687</v>
      </c>
      <c r="V64" s="3">
        <f>(P64+(U64*'Technical Paramenter'!$D$5))</f>
        <v>189759774.12006935</v>
      </c>
      <c r="W64" s="23">
        <f>(Database!T75+Database!U75-Database!AA75-Database!Z75-V64)*'Technical Paramenter'!$D$7</f>
        <v>25993803.871179305</v>
      </c>
      <c r="X64" s="23">
        <f>+U64*'Technical Paramenter'!$D$6+'2 months Losses'!R64</f>
        <v>249182669.71438348</v>
      </c>
      <c r="Y64" s="3">
        <f t="shared" si="4"/>
        <v>275176473.58556277</v>
      </c>
      <c r="Z64" s="3">
        <f>+U64*'Technical Paramenter'!$D$8+'2 months Losses'!T64</f>
        <v>93405314.292266428</v>
      </c>
      <c r="AA64" s="14">
        <f>Database!T75+Database!U75-Database!AA75-V64-Database!Z75-Y64-Database!Y75-Database!W75-Z64-Database!V75-Database!X75</f>
        <v>2685.2401013374329</v>
      </c>
      <c r="AB64" s="3">
        <f>(V64+(AA64*'Technical Paramenter'!$D$5))</f>
        <v>189760618.62808123</v>
      </c>
      <c r="AC64" s="23">
        <f>(Database!T75+Database!U75-Database!AA75-Database!Z75-AB64)*'Technical Paramenter'!$D$7</f>
        <v>25993795.426099185</v>
      </c>
      <c r="AD64" s="23">
        <f>+AA64*'Technical Paramenter'!$D$6+'2 months Losses'!X64</f>
        <v>249183941.9811435</v>
      </c>
      <c r="AE64" s="3">
        <f t="shared" si="5"/>
        <v>275177737.40724272</v>
      </c>
      <c r="AF64" s="3">
        <f>+AA64*'Technical Paramenter'!$D$8+'2 months Losses'!Z64</f>
        <v>93405882.757595882</v>
      </c>
      <c r="AG64" s="14">
        <f>Database!T75+Database!U75-Database!AA75-'2 months Losses'!AB64-Database!Z75-Database!W75-Database!Y75-'2 months Losses'!AE64-'2 months Losses'!AF64-Database!V75-Database!X75</f>
        <v>8.445080041885376</v>
      </c>
      <c r="AH64" s="27">
        <f>(AB64+(AG64*'Technical Paramenter'!$E$5))</f>
        <v>189760621.02648395</v>
      </c>
      <c r="AI64" s="27">
        <f>+AG64*'Technical Paramenter'!$D$6+'2 months Losses'!AC64</f>
        <v>25993799.427378111</v>
      </c>
      <c r="AJ64" s="27">
        <f>+AG64*'Technical Paramenter'!$E$6+'2 months Losses'!AD64</f>
        <v>249183945.60408285</v>
      </c>
      <c r="AK64" s="27">
        <f t="shared" si="6"/>
        <v>275177745.03146094</v>
      </c>
      <c r="AL64" s="29">
        <f>Database!T75-Database!AA75-'2 months Losses'!AH64-Database!Z75-Database!W75-Database!Y75-'2 months Losses'!AK64-((Database!V75+Database!X75))</f>
        <v>92711040.755054712</v>
      </c>
      <c r="AM64" s="29">
        <f>Database!T75-Database!AA75-'2 months Losses'!AH64-Database!Z75-Database!W75-Database!Y75-'2 months Losses'!AK64-'2 months Losses'!AL64-Database!V75-Database!X75</f>
        <v>0</v>
      </c>
    </row>
    <row r="65" spans="2:39" x14ac:dyDescent="0.25">
      <c r="B65" s="17">
        <v>41821</v>
      </c>
      <c r="C65" s="36">
        <f>(Database!T76-Database!AA76)*'Technical Paramenter'!$C$5</f>
        <v>106746429.32817</v>
      </c>
      <c r="D65" s="37">
        <f>(Database!T76+Database!U76-Database!Z76-Database!AA76-'2 months Losses'!C65)*'Technical Paramenter'!$C$7</f>
        <v>27440849.395808302</v>
      </c>
      <c r="E65" s="37">
        <f>((Database!T76+Database!U76-Database!Z76-Database!AA76-'2 months Losses'!C65)-(Database!T76+Database!U76-Database!Z76-Database!AA76-'2 months Losses'!C65)*'Technical Paramenter'!$C$7)*'Technical Paramenter'!$C$6</f>
        <v>122792312.87636298</v>
      </c>
      <c r="F65" s="38">
        <f t="shared" si="0"/>
        <v>150233162.27217129</v>
      </c>
      <c r="G65" s="39">
        <f>(Database!T76-Database!W76-Database!Y76-Database!Z76-Database!AA76+Database!U76-C65-F65)*'Technical Paramenter'!$C$8</f>
        <v>36720262.481434904</v>
      </c>
      <c r="H65" s="40">
        <f t="shared" si="1"/>
        <v>293699854.0817762</v>
      </c>
      <c r="I65" s="51">
        <f>+H65/(Database!T76+Database!U76)*100</f>
        <v>8.2523315592492619</v>
      </c>
      <c r="J65" s="36">
        <f>+AH65-C65</f>
        <v>83867481.583643854</v>
      </c>
      <c r="K65" s="36">
        <f>+AK65-F65</f>
        <v>125509223.48911759</v>
      </c>
      <c r="L65" s="36">
        <f>+AL65-G65</f>
        <v>55722025.784462608</v>
      </c>
      <c r="M65" s="40">
        <f t="shared" si="2"/>
        <v>265098730.85722405</v>
      </c>
      <c r="N65" s="52">
        <f>+M65/(Database!T76+Database!U76)*100</f>
        <v>7.4487017700760232</v>
      </c>
      <c r="O65" s="21">
        <f>Database!T76+Database!U76-Database!V76-Database!W76-Database!X76-Database!Y76-Database!Z76-Database!AA76-'2 months Losses'!H65</f>
        <v>265830583.82722372</v>
      </c>
      <c r="P65" s="3">
        <f>($C65+(O65*'Technical Paramenter'!$D$5))</f>
        <v>190350147.94183186</v>
      </c>
      <c r="Q65" s="23">
        <f>(Database!T76+Database!U76-Database!AA76-Database!Z76-P65)*'Technical Paramenter'!$D$7</f>
        <v>26604812.20967168</v>
      </c>
      <c r="R65" s="23">
        <f>+O65*'Technical Paramenter'!$D$6+'2 months Losses'!E65</f>
        <v>248742843.49370158</v>
      </c>
      <c r="S65" s="3">
        <f t="shared" si="3"/>
        <v>275347655.70337325</v>
      </c>
      <c r="T65" s="3">
        <f>+O65*'Technical Paramenter'!$D$8+'2 months Losses'!G65</f>
        <v>92996597.077658162</v>
      </c>
      <c r="U65" s="14">
        <f>Database!T76+Database!U76-Database!V76-Database!W76-Database!X76-Database!Y76-Database!Z76-Database!AA76-'2 months Losses'!H65-((P65+S65+T65)-H65)</f>
        <v>836037.18613660336</v>
      </c>
      <c r="V65" s="3">
        <f>(P65+(U65*'Technical Paramenter'!$D$5))</f>
        <v>190613081.63687181</v>
      </c>
      <c r="W65" s="23">
        <f>(Database!T76+Database!U76-Database!AA76-Database!Z76-V65)*'Technical Paramenter'!$D$7</f>
        <v>26602182.872721281</v>
      </c>
      <c r="X65" s="23">
        <f>+U65*'Technical Paramenter'!$D$6+'2 months Losses'!R65</f>
        <v>249138957.91249311</v>
      </c>
      <c r="Y65" s="3">
        <f t="shared" si="4"/>
        <v>275741140.78521436</v>
      </c>
      <c r="Z65" s="3">
        <f>+U65*'Technical Paramenter'!$D$8+'2 months Losses'!T65</f>
        <v>93173586.149963275</v>
      </c>
      <c r="AA65" s="14">
        <f>Database!T76+Database!U76-Database!AA76-V65-Database!Z76-Y65-Database!Y76-Database!W76-Z65-Database!V76-Database!X76</f>
        <v>2629.336950302124</v>
      </c>
      <c r="AB65" s="3">
        <f>(V65+(AA65*'Technical Paramenter'!$D$5))</f>
        <v>190613908.56334269</v>
      </c>
      <c r="AC65" s="23">
        <f>(Database!T76+Database!U76-Database!AA76-Database!Z76-AB65)*'Technical Paramenter'!$D$7</f>
        <v>26602174.603456575</v>
      </c>
      <c r="AD65" s="23">
        <f>+AA65*'Technical Paramenter'!$D$6+'2 months Losses'!X65</f>
        <v>249140203.69234017</v>
      </c>
      <c r="AE65" s="3">
        <f t="shared" si="5"/>
        <v>275742378.29579675</v>
      </c>
      <c r="AF65" s="3">
        <f>+AA65*'Technical Paramenter'!$D$8+'2 months Losses'!Z65</f>
        <v>93174142.78059566</v>
      </c>
      <c r="AG65" s="14">
        <f>Database!T76+Database!U76-Database!AA76-'2 months Losses'!AB65-Database!Z76-Database!W76-Database!Y76-'2 months Losses'!AE65-'2 months Losses'!AF65-Database!V76-Database!X76</f>
        <v>8.2692646980285645</v>
      </c>
      <c r="AH65" s="27">
        <f>(AB65+(AG65*'Technical Paramenter'!$E$5))</f>
        <v>190613910.91181386</v>
      </c>
      <c r="AI65" s="27">
        <f>+AG65*'Technical Paramenter'!$D$6+'2 months Losses'!AC65</f>
        <v>26602178.521434188</v>
      </c>
      <c r="AJ65" s="27">
        <f>+AG65*'Technical Paramenter'!$E$6+'2 months Losses'!AD65</f>
        <v>249140207.23985472</v>
      </c>
      <c r="AK65" s="27">
        <f t="shared" si="6"/>
        <v>275742385.76128888</v>
      </c>
      <c r="AL65" s="29">
        <f>Database!T76-Database!AA76-'2 months Losses'!AH65-Database!Z76-Database!W76-Database!Y76-'2 months Losses'!AK65-((Database!V76+Database!X76))</f>
        <v>92442288.265897512</v>
      </c>
      <c r="AM65" s="29">
        <f>Database!T76-Database!AA76-'2 months Losses'!AH65-Database!Z76-Database!W76-Database!Y76-'2 months Losses'!AK65-'2 months Losses'!AL65-Database!V76-Database!X76</f>
        <v>0</v>
      </c>
    </row>
    <row r="66" spans="2:39" x14ac:dyDescent="0.25">
      <c r="B66" s="17">
        <v>41852</v>
      </c>
      <c r="C66" s="36">
        <f>(Database!T77-Database!AA77)*'Technical Paramenter'!$C$5</f>
        <v>108292310.48367001</v>
      </c>
      <c r="D66" s="37">
        <f>(Database!T77+Database!U77-Database!Z77-Database!AA77-'2 months Losses'!C66)*'Technical Paramenter'!$C$7</f>
        <v>28007212.1263033</v>
      </c>
      <c r="E66" s="37">
        <f>((Database!T77+Database!U77-Database!Z77-Database!AA77-'2 months Losses'!C66)-(Database!T77+Database!U77-Database!Z77-Database!AA77-'2 months Losses'!C66)*'Technical Paramenter'!$C$7)*'Technical Paramenter'!$C$6</f>
        <v>125326672.82278201</v>
      </c>
      <c r="F66" s="38">
        <f t="shared" si="0"/>
        <v>153333884.9490853</v>
      </c>
      <c r="G66" s="39">
        <f>(Database!T77-Database!W77-Database!Y77-Database!Z77-Database!AA77+Database!U77-C66-F66)*'Technical Paramenter'!$C$8</f>
        <v>37733225.096307151</v>
      </c>
      <c r="H66" s="40">
        <f t="shared" si="1"/>
        <v>299359420.52906245</v>
      </c>
      <c r="I66" s="51">
        <f>+H66/(Database!T77+Database!U77)*100</f>
        <v>8.2911395977353664</v>
      </c>
      <c r="J66" s="36">
        <f>+AH66-C66</f>
        <v>84468665.013496086</v>
      </c>
      <c r="K66" s="36">
        <f>+AK66-F66</f>
        <v>126408905.51164299</v>
      </c>
      <c r="L66" s="36">
        <f>+AL66-G66</f>
        <v>56053481.184799083</v>
      </c>
      <c r="M66" s="40">
        <f t="shared" si="2"/>
        <v>266931051.70993817</v>
      </c>
      <c r="N66" s="52">
        <f>+M66/(Database!T77+Database!U77)*100</f>
        <v>7.3929947111270433</v>
      </c>
      <c r="O66" s="21">
        <f>Database!T77+Database!U77-Database!V77-Database!W77-Database!X77-Database!Y77-Database!Z77-Database!AA77-'2 months Losses'!H66</f>
        <v>267736125.03493768</v>
      </c>
      <c r="P66" s="3">
        <f>($C66+(O66*'Technical Paramenter'!$D$5))</f>
        <v>192495321.80715793</v>
      </c>
      <c r="Q66" s="23">
        <f>(Database!T77+Database!U77-Database!AA77-Database!Z77-P66)*'Technical Paramenter'!$D$7</f>
        <v>27165182.013068423</v>
      </c>
      <c r="R66" s="23">
        <f>+O66*'Technical Paramenter'!$D$6+'2 months Losses'!E66</f>
        <v>252180048.86433548</v>
      </c>
      <c r="S66" s="3">
        <f t="shared" si="3"/>
        <v>279345230.87740391</v>
      </c>
      <c r="T66" s="3">
        <f>+O66*'Technical Paramenter'!$D$8+'2 months Losses'!G66</f>
        <v>94412962.766203463</v>
      </c>
      <c r="U66" s="14">
        <f>Database!T77+Database!U77-Database!V77-Database!W77-Database!X77-Database!Y77-Database!Z77-Database!AA77-'2 months Losses'!H66-((P66+S66+T66)-H66)</f>
        <v>842030.11323475838</v>
      </c>
      <c r="V66" s="3">
        <f>(P66+(U66*'Technical Paramenter'!$D$5))</f>
        <v>192760140.27777025</v>
      </c>
      <c r="W66" s="23">
        <f>(Database!T77+Database!U77-Database!AA77-Database!Z77-V66)*'Technical Paramenter'!$D$7</f>
        <v>27162533.828362305</v>
      </c>
      <c r="X66" s="23">
        <f>+U66*'Technical Paramenter'!$D$6+'2 months Losses'!R66</f>
        <v>252579002.73198611</v>
      </c>
      <c r="Y66" s="3">
        <f t="shared" si="4"/>
        <v>279741536.56034839</v>
      </c>
      <c r="Z66" s="3">
        <f>+U66*'Technical Paramenter'!$D$8+'2 months Losses'!T66</f>
        <v>94591220.541175261</v>
      </c>
      <c r="AA66" s="14">
        <f>Database!T77+Database!U77-Database!AA77-V66-Database!Z77-Y66-Database!Y77-Database!W77-Z66-Database!V77-Database!X77</f>
        <v>2648.1847064495087</v>
      </c>
      <c r="AB66" s="3">
        <f>(V66+(AA66*'Technical Paramenter'!$D$5))</f>
        <v>192760973.13186044</v>
      </c>
      <c r="AC66" s="23">
        <f>(Database!T77+Database!U77-Database!AA77-Database!Z77-AB66)*'Technical Paramenter'!$D$7</f>
        <v>27162525.499821402</v>
      </c>
      <c r="AD66" s="23">
        <f>+AA66*'Technical Paramenter'!$D$6+'2 months Losses'!X66</f>
        <v>252580257.44190001</v>
      </c>
      <c r="AE66" s="3">
        <f t="shared" si="5"/>
        <v>279742782.94172144</v>
      </c>
      <c r="AF66" s="3">
        <f>+AA66*'Technical Paramenter'!$D$8+'2 months Losses'!Z66</f>
        <v>94591781.161877617</v>
      </c>
      <c r="AG66" s="14">
        <f>Database!T77+Database!U77-Database!AA77-'2 months Losses'!AB66-Database!Z77-Database!W77-Database!Y77-'2 months Losses'!AE66-'2 months Losses'!AF66-Database!V77-Database!X77</f>
        <v>8.3285410404205322</v>
      </c>
      <c r="AH66" s="27">
        <f>(AB66+(AG66*'Technical Paramenter'!$E$5))</f>
        <v>192760975.4971661</v>
      </c>
      <c r="AI66" s="27">
        <f>+AG66*'Technical Paramenter'!$D$6+'2 months Losses'!AC66</f>
        <v>27162529.445884146</v>
      </c>
      <c r="AJ66" s="27">
        <f>+AG66*'Technical Paramenter'!$E$6+'2 months Losses'!AD66</f>
        <v>252580261.01484412</v>
      </c>
      <c r="AK66" s="27">
        <f t="shared" si="6"/>
        <v>279742790.46072829</v>
      </c>
      <c r="AL66" s="29">
        <f>Database!T77-Database!AA77-'2 months Losses'!AH66-Database!Z77-Database!W77-Database!Y77-'2 months Losses'!AK66-((Database!V77+Database!X77))</f>
        <v>93786706.281106234</v>
      </c>
      <c r="AM66" s="29">
        <f>Database!T77-Database!AA77-'2 months Losses'!AH66-Database!Z77-Database!W77-Database!Y77-'2 months Losses'!AK66-'2 months Losses'!AL66-Database!V77-Database!X77</f>
        <v>0</v>
      </c>
    </row>
    <row r="67" spans="2:39" x14ac:dyDescent="0.25">
      <c r="B67" s="17">
        <v>41883</v>
      </c>
      <c r="C67" s="36">
        <f>(Database!T78-Database!AA78)*'Technical Paramenter'!$C$5</f>
        <v>106165359.43683</v>
      </c>
      <c r="D67" s="37">
        <f>(Database!T78+Database!U78-Database!Z78-Database!AA78-'2 months Losses'!C67)*'Technical Paramenter'!$C$7</f>
        <v>27208842.687341701</v>
      </c>
      <c r="E67" s="37">
        <f>((Database!T78+Database!U78-Database!Z78-Database!AA78-'2 months Losses'!C67)-(Database!T78+Database!U78-Database!Z78-Database!AA78-'2 months Losses'!C67)*'Technical Paramenter'!$C$7)*'Technical Paramenter'!$C$6</f>
        <v>121754129.25731663</v>
      </c>
      <c r="F67" s="38">
        <f t="shared" si="0"/>
        <v>148962971.94465834</v>
      </c>
      <c r="G67" s="39">
        <f>(Database!T78-Database!W78-Database!Y78-Database!Z78-Database!AA78+Database!U78-C67-F67)*'Technical Paramenter'!$C$8</f>
        <v>35617522.071976125</v>
      </c>
      <c r="H67" s="40">
        <f t="shared" si="1"/>
        <v>290745853.45346445</v>
      </c>
      <c r="I67" s="51">
        <f>+H67/(Database!T78+Database!U78)*100</f>
        <v>8.2137883534832774</v>
      </c>
      <c r="J67" s="36">
        <f>+AH67-C67</f>
        <v>51399696.062396452</v>
      </c>
      <c r="K67" s="36">
        <f>+AK67-F67</f>
        <v>76920587.318865597</v>
      </c>
      <c r="L67" s="36">
        <f>+AL67-G67</f>
        <v>33769384.396272957</v>
      </c>
      <c r="M67" s="40">
        <f t="shared" si="2"/>
        <v>162089667.77753502</v>
      </c>
      <c r="N67" s="52">
        <f>+M67/(Database!T78+Database!U78)*100</f>
        <v>4.5791546451897531</v>
      </c>
      <c r="O67" s="21">
        <f>Database!T78+Database!U78-Database!V78-Database!W78-Database!X78-Database!Y78-Database!Z78-Database!AA78-'2 months Losses'!H67</f>
        <v>162919059.38753563</v>
      </c>
      <c r="P67" s="3">
        <f>($C67+(O67*'Technical Paramenter'!$D$5))</f>
        <v>157403403.61420995</v>
      </c>
      <c r="Q67" s="23">
        <f>(Database!T78+Database!U78-Database!AA78-Database!Z78-P67)*'Technical Paramenter'!$D$7</f>
        <v>26696462.245567899</v>
      </c>
      <c r="R67" s="23">
        <f>+O67*'Technical Paramenter'!$D$6+'2 months Losses'!E67</f>
        <v>198945179.59513101</v>
      </c>
      <c r="S67" s="3">
        <f t="shared" si="3"/>
        <v>225641641.8406989</v>
      </c>
      <c r="T67" s="3">
        <f>+O67*'Technical Paramenter'!$D$8+'2 months Losses'!G67</f>
        <v>70107486.944317415</v>
      </c>
      <c r="U67" s="14">
        <f>Database!T78+Database!U78-Database!V78-Database!W78-Database!X78-Database!Y78-Database!Z78-Database!AA78-'2 months Losses'!H67-((P67+S67+T67)-H67)</f>
        <v>512380.44177383184</v>
      </c>
      <c r="V67" s="3">
        <f>(P67+(U67*'Technical Paramenter'!$D$5))</f>
        <v>157564547.26314783</v>
      </c>
      <c r="W67" s="23">
        <f>(Database!T78+Database!U78-Database!AA78-Database!Z78-V67)*'Technical Paramenter'!$D$7</f>
        <v>26694850.809078522</v>
      </c>
      <c r="X67" s="23">
        <f>+U67*'Technical Paramenter'!$D$6+'2 months Losses'!R67</f>
        <v>199187945.44844344</v>
      </c>
      <c r="Y67" s="3">
        <f t="shared" si="4"/>
        <v>225882796.25752196</v>
      </c>
      <c r="Z67" s="3">
        <f>+U67*'Technical Paramenter'!$D$8+'2 months Losses'!T67</f>
        <v>70215957.883840933</v>
      </c>
      <c r="AA67" s="14">
        <f>Database!T78+Database!U78-Database!AA78-V67-Database!Z78-Y67-Database!Y78-Database!W78-Z67-Database!V78-Database!X78</f>
        <v>1611.4364891052246</v>
      </c>
      <c r="AB67" s="3">
        <f>(V67+(AA67*'Technical Paramenter'!$D$5))</f>
        <v>157565054.05992365</v>
      </c>
      <c r="AC67" s="23">
        <f>(Database!T78+Database!U78-Database!AA78-Database!Z78-AB67)*'Technical Paramenter'!$D$7</f>
        <v>26694845.741110764</v>
      </c>
      <c r="AD67" s="23">
        <f>+AA67*'Technical Paramenter'!$D$6+'2 months Losses'!X67</f>
        <v>199188708.94705197</v>
      </c>
      <c r="AE67" s="3">
        <f t="shared" si="5"/>
        <v>225883554.68816274</v>
      </c>
      <c r="AF67" s="3">
        <f>+AA67*'Technical Paramenter'!$D$8+'2 months Losses'!Z67</f>
        <v>70216299.024945676</v>
      </c>
      <c r="AG67" s="14">
        <f>Database!T78+Database!U78-Database!AA78-'2 months Losses'!AB67-Database!Z78-Database!W78-Database!Y78-'2 months Losses'!AE67-'2 months Losses'!AF67-Database!V78-Database!X78</f>
        <v>5.0679676532745361</v>
      </c>
      <c r="AH67" s="27">
        <f>(AB67+(AG67*'Technical Paramenter'!$E$5))</f>
        <v>157565055.49922645</v>
      </c>
      <c r="AI67" s="27">
        <f>+AG67*'Technical Paramenter'!$D$6+'2 months Losses'!AC67</f>
        <v>26694848.142313838</v>
      </c>
      <c r="AJ67" s="27">
        <f>+AG67*'Technical Paramenter'!$E$6+'2 months Losses'!AD67</f>
        <v>199188711.1212101</v>
      </c>
      <c r="AK67" s="27">
        <f t="shared" si="6"/>
        <v>225883559.26352394</v>
      </c>
      <c r="AL67" s="29">
        <f>Database!T78-Database!AA78-'2 months Losses'!AH67-Database!Z78-Database!W78-Database!Y78-'2 months Losses'!AK67-((Database!V78+Database!X78))</f>
        <v>69386906.468249083</v>
      </c>
      <c r="AM67" s="29">
        <f>Database!T78-Database!AA78-'2 months Losses'!AH67-Database!Z78-Database!W78-Database!Y78-'2 months Losses'!AK67-'2 months Losses'!AL67-Database!V78-Database!X78</f>
        <v>0</v>
      </c>
    </row>
    <row r="68" spans="2:39" x14ac:dyDescent="0.25">
      <c r="B68" s="17">
        <v>41913</v>
      </c>
      <c r="C68" s="36">
        <f>(Database!T79-Database!AA79)*'Technical Paramenter'!$C$5</f>
        <v>106646255.25138</v>
      </c>
      <c r="D68" s="37">
        <f>(Database!T79+Database!U79-Database!Z79-Database!AA79-'2 months Losses'!C68)*'Technical Paramenter'!$C$7</f>
        <v>27385040.246546201</v>
      </c>
      <c r="E68" s="37">
        <f>((Database!T79+Database!U79-Database!Z79-Database!AA79-'2 months Losses'!C68)-(Database!T79+Database!U79-Database!Z79-Database!AA79-'2 months Losses'!C68)*'Technical Paramenter'!$C$7)*'Technical Paramenter'!$C$6</f>
        <v>122542578.09524493</v>
      </c>
      <c r="F68" s="38">
        <f t="shared" si="0"/>
        <v>149927618.34179112</v>
      </c>
      <c r="G68" s="39">
        <f>(Database!T79-Database!W79-Database!Y79-Database!Z79-Database!AA79+Database!U79-C68-F68)*'Technical Paramenter'!$C$8</f>
        <v>35816915.659579143</v>
      </c>
      <c r="H68" s="40">
        <f t="shared" si="1"/>
        <v>292390789.25275028</v>
      </c>
      <c r="I68" s="51">
        <f>+H68/(Database!T79+Database!U79)*100</f>
        <v>8.2229447719932622</v>
      </c>
      <c r="J68" s="36">
        <f>+AH68-C68</f>
        <v>58178123.974791676</v>
      </c>
      <c r="K68" s="36">
        <f>+AK68-F68</f>
        <v>87064628.939016014</v>
      </c>
      <c r="L68" s="36">
        <f>+AL68-G68</f>
        <v>38297910.329442635</v>
      </c>
      <c r="M68" s="40">
        <f t="shared" si="2"/>
        <v>183540663.24325031</v>
      </c>
      <c r="N68" s="52">
        <f>+M68/(Database!T79+Database!U79)*100</f>
        <v>5.1617383061941471</v>
      </c>
      <c r="O68" s="21">
        <f>Database!T79+Database!U79-Database!V79-Database!W79-Database!X79-Database!Y79-Database!Z79-Database!AA79-'2 months Losses'!H68</f>
        <v>184404305.10325015</v>
      </c>
      <c r="P68" s="3">
        <f>($C68+(O68*'Technical Paramenter'!$D$5))</f>
        <v>164641409.20635217</v>
      </c>
      <c r="Q68" s="23">
        <f>(Database!T79+Database!U79-Database!AA79-Database!Z79-P68)*'Technical Paramenter'!$D$7</f>
        <v>26805088.706996478</v>
      </c>
      <c r="R68" s="23">
        <f>+O68*'Technical Paramenter'!$D$6+'2 months Losses'!E68</f>
        <v>209913337.85316485</v>
      </c>
      <c r="S68" s="3">
        <f t="shared" si="3"/>
        <v>236718426.56016132</v>
      </c>
      <c r="T68" s="3">
        <f>+O68*'Technical Paramenter'!$D$8+'2 months Losses'!G68</f>
        <v>74855307.049937189</v>
      </c>
      <c r="U68" s="14">
        <f>Database!T79+Database!U79-Database!V79-Database!W79-Database!X79-Database!Y79-Database!Z79-Database!AA79-'2 months Losses'!H68-((P68+S68+T68)-H68)</f>
        <v>579951.53954976797</v>
      </c>
      <c r="V68" s="3">
        <f>(P68+(U68*'Technical Paramenter'!$D$5))</f>
        <v>164823803.96554059</v>
      </c>
      <c r="W68" s="23">
        <f>(Database!T79+Database!U79-Database!AA79-Database!Z79-V68)*'Technical Paramenter'!$D$7</f>
        <v>26803264.7594046</v>
      </c>
      <c r="X68" s="23">
        <f>+U68*'Technical Paramenter'!$D$6+'2 months Losses'!R68</f>
        <v>210188118.89260355</v>
      </c>
      <c r="Y68" s="3">
        <f t="shared" si="4"/>
        <v>236991383.65200815</v>
      </c>
      <c r="Z68" s="3">
        <f>+U68*'Technical Paramenter'!$D$8+'2 months Losses'!T68</f>
        <v>74978082.790859878</v>
      </c>
      <c r="AA68" s="14">
        <f>Database!T79+Database!U79-Database!AA79-V68-Database!Z79-Y68-Database!Y79-Database!W79-Z68-Database!V79-Database!X79</f>
        <v>1823.9475917816162</v>
      </c>
      <c r="AB68" s="3">
        <f>(V68+(AA68*'Technical Paramenter'!$D$5))</f>
        <v>164824377.59705821</v>
      </c>
      <c r="AC68" s="23">
        <f>(Database!T79+Database!U79-Database!AA79-Database!Z79-AB68)*'Technical Paramenter'!$D$7</f>
        <v>26803259.02308942</v>
      </c>
      <c r="AD68" s="23">
        <f>+AA68*'Technical Paramenter'!$D$6+'2 months Losses'!X68</f>
        <v>210188983.07897252</v>
      </c>
      <c r="AE68" s="3">
        <f t="shared" si="5"/>
        <v>236992242.10206193</v>
      </c>
      <c r="AF68" s="3">
        <f>+AA68*'Technical Paramenter'!$D$8+'2 months Losses'!Z68</f>
        <v>74978468.920565054</v>
      </c>
      <c r="AG68" s="14">
        <f>Database!T79+Database!U79-Database!AA79-'2 months Losses'!AB68-Database!Z79-Database!W79-Database!Y79-'2 months Losses'!AE68-'2 months Losses'!AF68-Database!V79-Database!X79</f>
        <v>5.7363150119781494</v>
      </c>
      <c r="AH68" s="27">
        <f>(AB68+(AG68*'Technical Paramenter'!$E$5))</f>
        <v>164824379.22617167</v>
      </c>
      <c r="AI68" s="27">
        <f>+AG68*'Technical Paramenter'!$D$6+'2 months Losses'!AC68</f>
        <v>26803261.740955472</v>
      </c>
      <c r="AJ68" s="27">
        <f>+AG68*'Technical Paramenter'!$E$6+'2 months Losses'!AD68</f>
        <v>210188985.53985167</v>
      </c>
      <c r="AK68" s="27">
        <f t="shared" si="6"/>
        <v>236992247.28080714</v>
      </c>
      <c r="AL68" s="29">
        <f>Database!T79-Database!AA79-'2 months Losses'!AH68-Database!Z79-Database!W79-Database!Y79-'2 months Losses'!AK68-((Database!V79+Database!X79))</f>
        <v>74114825.989021778</v>
      </c>
      <c r="AM68" s="29">
        <f>Database!T79-Database!AA79-'2 months Losses'!AH68-Database!Z79-Database!W79-Database!Y79-'2 months Losses'!AK68-'2 months Losses'!AL68-Database!V79-Database!X79</f>
        <v>0</v>
      </c>
    </row>
    <row r="69" spans="2:39" x14ac:dyDescent="0.25">
      <c r="B69" s="17">
        <v>41944</v>
      </c>
      <c r="C69" s="36">
        <f>(Database!T80-Database!AA80)*'Technical Paramenter'!$C$5</f>
        <v>103388936.8335</v>
      </c>
      <c r="D69" s="37">
        <f>(Database!T80+Database!U80-Database!Z80-Database!AA80-'2 months Losses'!C69)*'Technical Paramenter'!$C$7</f>
        <v>26056683.770714998</v>
      </c>
      <c r="E69" s="37">
        <f>((Database!T80+Database!U80-Database!Z80-Database!AA80-'2 months Losses'!C69)-(Database!T80+Database!U80-Database!Z80-Database!AA80-'2 months Losses'!C69)*'Technical Paramenter'!$C$7)*'Technical Paramenter'!$C$6</f>
        <v>116598448.53719547</v>
      </c>
      <c r="F69" s="38">
        <f t="shared" si="0"/>
        <v>142655132.30791047</v>
      </c>
      <c r="G69" s="39">
        <f>(Database!T80-Database!W80-Database!Y80-Database!Z80-Database!AA80+Database!U80-C69-F69)*'Technical Paramenter'!$C$8</f>
        <v>34579985.231714904</v>
      </c>
      <c r="H69" s="40">
        <f t="shared" si="1"/>
        <v>280624054.37312537</v>
      </c>
      <c r="I69" s="51">
        <f>+H69/(Database!T80+Database!U80)*100</f>
        <v>8.1406324235316205</v>
      </c>
      <c r="J69" s="36">
        <f>+AH69-C69</f>
        <v>49102676.270534694</v>
      </c>
      <c r="K69" s="36">
        <f>+AK69-F69</f>
        <v>73483055.095745385</v>
      </c>
      <c r="L69" s="36">
        <f>+AL69-G69</f>
        <v>32205125.212594092</v>
      </c>
      <c r="M69" s="40">
        <f t="shared" si="2"/>
        <v>154790856.57887417</v>
      </c>
      <c r="N69" s="52">
        <f>+M69/(Database!T80+Database!U80)*100</f>
        <v>4.4903330498416887</v>
      </c>
      <c r="O69" s="21">
        <f>Database!T80+Database!U80-Database!V80-Database!W80-Database!X80-Database!Y80-Database!Z80-Database!AA80-'2 months Losses'!H69</f>
        <v>155638310.03387421</v>
      </c>
      <c r="P69" s="3">
        <f>($C69+(O69*'Technical Paramenter'!$D$5))</f>
        <v>152337185.33915344</v>
      </c>
      <c r="Q69" s="23">
        <f>(Database!T80+Database!U80-Database!AA80-Database!Z80-P69)*'Technical Paramenter'!$D$7</f>
        <v>25567201.285658464</v>
      </c>
      <c r="R69" s="23">
        <f>+O69*'Technical Paramenter'!$D$6+'2 months Losses'!E69</f>
        <v>190339879.83124506</v>
      </c>
      <c r="S69" s="3">
        <f t="shared" si="3"/>
        <v>215907081.11690354</v>
      </c>
      <c r="T69" s="3">
        <f>+O69*'Technical Paramenter'!$D$8+'2 months Losses'!G69</f>
        <v>67528615.465886071</v>
      </c>
      <c r="U69" s="14">
        <f>Database!T80+Database!U80-Database!V80-Database!W80-Database!X80-Database!Y80-Database!Z80-Database!AA80-'2 months Losses'!H69-((P69+S69+T69)-H69)</f>
        <v>489482.48505657911</v>
      </c>
      <c r="V69" s="3">
        <f>(P69+(U69*'Technical Paramenter'!$D$5))</f>
        <v>152491127.58070374</v>
      </c>
      <c r="W69" s="23">
        <f>(Database!T80+Database!U80-Database!AA80-Database!Z80-V69)*'Technical Paramenter'!$D$7</f>
        <v>25565661.863242961</v>
      </c>
      <c r="X69" s="23">
        <f>+U69*'Technical Paramenter'!$D$6+'2 months Losses'!R69</f>
        <v>190571796.63266486</v>
      </c>
      <c r="Y69" s="3">
        <f t="shared" si="4"/>
        <v>216137458.49590781</v>
      </c>
      <c r="Z69" s="3">
        <f>+U69*'Technical Paramenter'!$D$8+'2 months Losses'!T69</f>
        <v>67632238.907972544</v>
      </c>
      <c r="AA69" s="14">
        <f>Database!T80+Database!U80-Database!AA80-V69-Database!Z80-Y69-Database!Y80-Database!W80-Z69-Database!V80-Database!X80</f>
        <v>1539.4224157333374</v>
      </c>
      <c r="AB69" s="3">
        <f>(V69+(AA69*'Technical Paramenter'!$D$5))</f>
        <v>152491611.7290535</v>
      </c>
      <c r="AC69" s="23">
        <f>(Database!T80+Database!U80-Database!AA80-Database!Z80-AB69)*'Technical Paramenter'!$D$7</f>
        <v>25565657.021759462</v>
      </c>
      <c r="AD69" s="23">
        <f>+AA69*'Technical Paramenter'!$D$6+'2 months Losses'!X69</f>
        <v>190572526.01100543</v>
      </c>
      <c r="AE69" s="3">
        <f t="shared" si="5"/>
        <v>216138183.03276488</v>
      </c>
      <c r="AF69" s="3">
        <f>+AA69*'Technical Paramenter'!$D$8+'2 months Losses'!Z69</f>
        <v>67632564.803697959</v>
      </c>
      <c r="AG69" s="14">
        <f>Database!T80+Database!U80-Database!AA80-'2 months Losses'!AB69-Database!Z80-Database!W80-Database!Y80-'2 months Losses'!AE69-'2 months Losses'!AF69-Database!V80-Database!X80</f>
        <v>4.8414831161499023</v>
      </c>
      <c r="AH69" s="27">
        <f>(AB69+(AG69*'Technical Paramenter'!$E$5))</f>
        <v>152491613.10403469</v>
      </c>
      <c r="AI69" s="27">
        <f>+AG69*'Technical Paramenter'!$D$6+'2 months Losses'!AC69</f>
        <v>25565659.315654162</v>
      </c>
      <c r="AJ69" s="27">
        <f>+AG69*'Technical Paramenter'!$E$6+'2 months Losses'!AD69</f>
        <v>190572528.0880017</v>
      </c>
      <c r="AK69" s="27">
        <f t="shared" si="6"/>
        <v>216138187.40365586</v>
      </c>
      <c r="AL69" s="29">
        <f>Database!T80-Database!AA80-'2 months Losses'!AH69-Database!Z80-Database!W80-Database!Y80-'2 months Losses'!AK69-((Database!V80+Database!X80))</f>
        <v>66785110.444308996</v>
      </c>
      <c r="AM69" s="29">
        <f>Database!T80-Database!AA80-'2 months Losses'!AH69-Database!Z80-Database!W80-Database!Y80-'2 months Losses'!AK69-'2 months Losses'!AL69-Database!V80-Database!X80</f>
        <v>0</v>
      </c>
    </row>
    <row r="70" spans="2:39" x14ac:dyDescent="0.25">
      <c r="B70" s="17">
        <v>41974</v>
      </c>
      <c r="C70" s="36">
        <f>(Database!T81-Database!AA81)*'Technical Paramenter'!$C$5</f>
        <v>96982158.908699989</v>
      </c>
      <c r="D70" s="37">
        <f>(Database!T81+Database!U81-Database!Z81-Database!AA81-'2 months Losses'!C70)*'Technical Paramenter'!$C$7</f>
        <v>24168587.005363002</v>
      </c>
      <c r="E70" s="37">
        <f>((Database!T81+Database!U81-Database!Z81-Database!AA81-'2 months Losses'!C70)-(Database!T81+Database!U81-Database!Z81-Database!AA81-'2 months Losses'!C70)*'Technical Paramenter'!$C$7)*'Technical Paramenter'!$C$6</f>
        <v>108149593.13159835</v>
      </c>
      <c r="F70" s="38">
        <f t="shared" ref="F70:F133" si="7">SUM(D70:E70)</f>
        <v>132318180.13696136</v>
      </c>
      <c r="G70" s="39">
        <f>(Database!T81-Database!W81-Database!Y81-Database!Z81-Database!AA81+Database!U81-C70-F70)*'Technical Paramenter'!$C$8</f>
        <v>32375657.742787033</v>
      </c>
      <c r="H70" s="40">
        <f t="shared" ref="H70:H133" si="8">+C70+F70+G70</f>
        <v>261675996.78844836</v>
      </c>
      <c r="I70" s="51">
        <f>+H70/(Database!T81+Database!U81)*100</f>
        <v>8.0923114965156238</v>
      </c>
      <c r="J70" s="36">
        <f>+AH70-C70</f>
        <v>54480062.8682307</v>
      </c>
      <c r="K70" s="36">
        <f>+AK70-F70</f>
        <v>81530412.70722343</v>
      </c>
      <c r="L70" s="36">
        <f>+AL70-G70</f>
        <v>35829844.068097204</v>
      </c>
      <c r="M70" s="40">
        <f t="shared" ref="M70:M133" si="9">SUM(J70:L70)</f>
        <v>171840319.64355132</v>
      </c>
      <c r="N70" s="52">
        <f>+M70/(Database!T81+Database!U81)*100</f>
        <v>5.3141496021151955</v>
      </c>
      <c r="O70" s="21">
        <f>Database!T81+Database!U81-Database!V81-Database!W81-Database!X81-Database!Y81-Database!Z81-Database!AA81-'2 months Losses'!H70</f>
        <v>172682744.79855153</v>
      </c>
      <c r="P70" s="3">
        <f>($C70+(O70*'Technical Paramenter'!$D$5))</f>
        <v>151290882.14784443</v>
      </c>
      <c r="Q70" s="23">
        <f>(Database!T81+Database!U81-Database!AA81-Database!Z81-P70)*'Technical Paramenter'!$D$7</f>
        <v>23625499.772971559</v>
      </c>
      <c r="R70" s="23">
        <f>+O70*'Technical Paramenter'!$D$6+'2 months Losses'!E70</f>
        <v>189966677.61715207</v>
      </c>
      <c r="S70" s="3">
        <f t="shared" ref="S70:S133" si="10">+Q70+R70</f>
        <v>213592177.39012364</v>
      </c>
      <c r="T70" s="3">
        <f>+O70*'Technical Paramenter'!$D$8+'2 months Losses'!G70</f>
        <v>68932594.816640392</v>
      </c>
      <c r="U70" s="14">
        <f>Database!T81+Database!U81-Database!V81-Database!W81-Database!X81-Database!Y81-Database!Z81-Database!AA81-'2 months Losses'!H70-((P70+S70+T70)-H70)</f>
        <v>543087.23239147663</v>
      </c>
      <c r="V70" s="3">
        <f>(P70+(U70*'Technical Paramenter'!$D$5))</f>
        <v>151461683.08243155</v>
      </c>
      <c r="W70" s="23">
        <f>(Database!T81+Database!U81-Database!AA81-Database!Z81-V70)*'Technical Paramenter'!$D$7</f>
        <v>23623791.763625689</v>
      </c>
      <c r="X70" s="23">
        <f>+U70*'Technical Paramenter'!$D$6+'2 months Losses'!R70</f>
        <v>190223992.34785914</v>
      </c>
      <c r="Y70" s="3">
        <f t="shared" ref="Y70:Y133" si="11">+W70+X70</f>
        <v>213847784.11148483</v>
      </c>
      <c r="Z70" s="3">
        <f>+U70*'Technical Paramenter'!$D$8+'2 months Losses'!T70</f>
        <v>69047566.383737668</v>
      </c>
      <c r="AA70" s="14">
        <f>Database!T81+Database!U81-Database!AA81-V70-Database!Z81-Y70-Database!Y81-Database!W81-Z70-Database!V81-Database!X81</f>
        <v>1708.0093462467194</v>
      </c>
      <c r="AB70" s="3">
        <f>(V70+(AA70*'Technical Paramenter'!$D$5))</f>
        <v>151462220.25137094</v>
      </c>
      <c r="AC70" s="23">
        <f>(Database!T81+Database!U81-Database!AA81-Database!Z81-AB70)*'Technical Paramenter'!$D$7</f>
        <v>23623786.391936295</v>
      </c>
      <c r="AD70" s="23">
        <f>+AA70*'Technical Paramenter'!$D$6+'2 months Losses'!X70</f>
        <v>190224801.60268739</v>
      </c>
      <c r="AE70" s="3">
        <f t="shared" ref="AE70:AE133" si="12">+AC70+AD70</f>
        <v>213848587.99462369</v>
      </c>
      <c r="AF70" s="3">
        <f>+AA70*'Technical Paramenter'!$D$8+'2 months Losses'!Z70</f>
        <v>69047927.969316274</v>
      </c>
      <c r="AG70" s="14">
        <f>Database!T81+Database!U81-Database!AA81-'2 months Losses'!AB70-Database!Z81-Database!W81-Database!Y81-'2 months Losses'!AE70-'2 months Losses'!AF70-Database!V81-Database!X81</f>
        <v>5.3716893196105957</v>
      </c>
      <c r="AH70" s="27">
        <f>(AB70+(AG70*'Technical Paramenter'!$E$5))</f>
        <v>151462221.77693069</v>
      </c>
      <c r="AI70" s="27">
        <f>+AG70*'Technical Paramenter'!$D$6+'2 months Losses'!AC70</f>
        <v>23623788.937042695</v>
      </c>
      <c r="AJ70" s="27">
        <f>+AG70*'Technical Paramenter'!$E$6+'2 months Losses'!AD70</f>
        <v>190224803.9071421</v>
      </c>
      <c r="AK70" s="27">
        <f t="shared" ref="AK70:AK133" si="13">+AI70+AJ70</f>
        <v>213848592.84418479</v>
      </c>
      <c r="AL70" s="29">
        <f>Database!T81-Database!AA81-'2 months Losses'!AH70-Database!Z81-Database!W81-Database!Y81-'2 months Losses'!AK70-((Database!V81+Database!X81))</f>
        <v>68205501.810884237</v>
      </c>
      <c r="AM70" s="29">
        <f>Database!T81-Database!AA81-'2 months Losses'!AH70-Database!Z81-Database!W81-Database!Y81-'2 months Losses'!AK70-'2 months Losses'!AL70-Database!V81-Database!X81</f>
        <v>0</v>
      </c>
    </row>
    <row r="71" spans="2:39" x14ac:dyDescent="0.25">
      <c r="B71" s="17">
        <v>42005</v>
      </c>
      <c r="C71" s="36">
        <f>(Database!T82-Database!AA82)*'Technical Paramenter'!$C$5</f>
        <v>95315486.151329994</v>
      </c>
      <c r="D71" s="37">
        <f>(Database!T82+Database!U82-Database!Z82-Database!AA82-'2 months Losses'!C71)*'Technical Paramenter'!$C$7</f>
        <v>24341483.340996701</v>
      </c>
      <c r="E71" s="37">
        <f>((Database!T82+Database!U82-Database!Z82-Database!AA82-'2 months Losses'!C71)-(Database!T82+Database!U82-Database!Z82-Database!AA82-'2 months Losses'!C71)*'Technical Paramenter'!$C$7)*'Technical Paramenter'!$C$6</f>
        <v>108923269.65429202</v>
      </c>
      <c r="F71" s="38">
        <f t="shared" si="7"/>
        <v>133264752.99528871</v>
      </c>
      <c r="G71" s="39">
        <f>(Database!T82-Database!W82-Database!Y82-Database!Z82-Database!AA82+Database!U82-C71-F71)*'Technical Paramenter'!$C$8</f>
        <v>32513268.528959304</v>
      </c>
      <c r="H71" s="40">
        <f t="shared" si="8"/>
        <v>261093507.67557803</v>
      </c>
      <c r="I71" s="51">
        <f>+H71/(Database!T82+Database!U82)*100</f>
        <v>8.2154232894909853</v>
      </c>
      <c r="J71" s="36">
        <f>+AH71-C71</f>
        <v>72989314.686169297</v>
      </c>
      <c r="K71" s="36">
        <f>+AK71-F71</f>
        <v>109229847.32917662</v>
      </c>
      <c r="L71" s="36">
        <f>+AL71-G71</f>
        <v>48270124.864076346</v>
      </c>
      <c r="M71" s="40">
        <f t="shared" si="9"/>
        <v>230489286.87942228</v>
      </c>
      <c r="N71" s="52">
        <f>+M71/(Database!T82+Database!U82)*100</f>
        <v>7.2524478768741671</v>
      </c>
      <c r="O71" s="21">
        <f>Database!T82+Database!U82-Database!V82-Database!W82-Database!X82-Database!Y82-Database!Z82-Database!AA82-'2 months Losses'!H71</f>
        <v>231350599.41942176</v>
      </c>
      <c r="P71" s="3">
        <f>($C71+(O71*'Technical Paramenter'!$D$5))</f>
        <v>168075249.66873813</v>
      </c>
      <c r="Q71" s="23">
        <f>(Database!T82+Database!U82-Database!AA82-Database!Z82-P71)*'Technical Paramenter'!$D$7</f>
        <v>23613885.705822621</v>
      </c>
      <c r="R71" s="23">
        <f>+O71*'Technical Paramenter'!$D$6+'2 months Losses'!E71</f>
        <v>218537183.65921405</v>
      </c>
      <c r="S71" s="3">
        <f t="shared" si="10"/>
        <v>242151069.36503667</v>
      </c>
      <c r="T71" s="3">
        <f>+O71*'Technical Paramenter'!$D$8+'2 months Losses'!G71</f>
        <v>81490190.426050901</v>
      </c>
      <c r="U71" s="14">
        <f>Database!T82+Database!U82-Database!V82-Database!W82-Database!X82-Database!Y82-Database!Z82-Database!AA82-'2 months Losses'!H71-((P71+S71+T71)-H71)</f>
        <v>727597.63517409563</v>
      </c>
      <c r="V71" s="3">
        <f>(P71+(U71*'Technical Paramenter'!$D$5))</f>
        <v>168304079.12500039</v>
      </c>
      <c r="W71" s="23">
        <f>(Database!T82+Database!U82-Database!AA82-Database!Z82-V71)*'Technical Paramenter'!$D$7</f>
        <v>23611597.411259994</v>
      </c>
      <c r="X71" s="23">
        <f>+U71*'Technical Paramenter'!$D$6+'2 months Losses'!R71</f>
        <v>218881919.41875952</v>
      </c>
      <c r="Y71" s="3">
        <f t="shared" si="11"/>
        <v>242493516.83001953</v>
      </c>
      <c r="Z71" s="3">
        <f>+U71*'Technical Paramenter'!$D$8+'2 months Losses'!T71</f>
        <v>81644222.845417261</v>
      </c>
      <c r="AA71" s="14">
        <f>Database!T82+Database!U82-Database!AA82-V71-Database!Z82-Y71-Database!Y82-Database!W82-Z71-Database!V82-Database!X82</f>
        <v>2288.2945628166199</v>
      </c>
      <c r="AB71" s="3">
        <f>(V71+(AA71*'Technical Paramenter'!$D$5))</f>
        <v>168304798.7936404</v>
      </c>
      <c r="AC71" s="23">
        <f>(Database!T82+Database!U82-Database!AA82-Database!Z82-AB71)*'Technical Paramenter'!$D$7</f>
        <v>23611590.214573592</v>
      </c>
      <c r="AD71" s="23">
        <f>+AA71*'Technical Paramenter'!$D$6+'2 months Losses'!X71</f>
        <v>218883003.61272338</v>
      </c>
      <c r="AE71" s="3">
        <f t="shared" si="12"/>
        <v>242494593.82729697</v>
      </c>
      <c r="AF71" s="3">
        <f>+AA71*'Technical Paramenter'!$D$8+'2 months Losses'!Z71</f>
        <v>81644707.277376205</v>
      </c>
      <c r="AG71" s="14">
        <f>Database!T82+Database!U82-Database!AA82-'2 months Losses'!AB71-Database!Z82-Database!W82-Database!Y82-'2 months Losses'!AE71-'2 months Losses'!AF71-Database!V82-Database!X82</f>
        <v>7.1966862678527832</v>
      </c>
      <c r="AH71" s="27">
        <f>(AB71+(AG71*'Technical Paramenter'!$E$5))</f>
        <v>168304800.83749929</v>
      </c>
      <c r="AI71" s="27">
        <f>+AG71*'Technical Paramenter'!$D$6+'2 months Losses'!AC71</f>
        <v>23611593.624363545</v>
      </c>
      <c r="AJ71" s="27">
        <f>+AG71*'Technical Paramenter'!$E$6+'2 months Losses'!AD71</f>
        <v>218883006.70010179</v>
      </c>
      <c r="AK71" s="27">
        <f t="shared" si="13"/>
        <v>242494600.32446533</v>
      </c>
      <c r="AL71" s="29">
        <f>Database!T82-Database!AA82-'2 months Losses'!AH71-Database!Z82-Database!W82-Database!Y82-'2 months Losses'!AK71-((Database!V82+Database!X82))</f>
        <v>80783393.39303565</v>
      </c>
      <c r="AM71" s="29">
        <f>Database!T82-Database!AA82-'2 months Losses'!AH71-Database!Z82-Database!W82-Database!Y82-'2 months Losses'!AK71-'2 months Losses'!AL71-Database!V82-Database!X82</f>
        <v>0</v>
      </c>
    </row>
    <row r="72" spans="2:39" x14ac:dyDescent="0.25">
      <c r="B72" s="17">
        <v>42036</v>
      </c>
      <c r="C72" s="36">
        <f>(Database!T83-Database!AA83)*'Technical Paramenter'!$C$5</f>
        <v>90700524.031949982</v>
      </c>
      <c r="D72" s="37">
        <f>(Database!T83+Database!U83-Database!Z83-Database!AA83-'2 months Losses'!C72)*'Technical Paramenter'!$C$7</f>
        <v>22916514.484930497</v>
      </c>
      <c r="E72" s="37">
        <f>((Database!T83+Database!U83-Database!Z83-Database!AA83-'2 months Losses'!C72)-(Database!T83+Database!U83-Database!Z83-Database!AA83-'2 months Losses'!C72)*'Technical Paramenter'!$C$7)*'Technical Paramenter'!$C$6</f>
        <v>102546819.01716697</v>
      </c>
      <c r="F72" s="38">
        <f t="shared" si="7"/>
        <v>125463333.50209747</v>
      </c>
      <c r="G72" s="39">
        <f>(Database!T83-Database!W83-Database!Y83-Database!Z83-Database!AA83+Database!U83-C72-F72)*'Technical Paramenter'!$C$8</f>
        <v>29412727.321453631</v>
      </c>
      <c r="H72" s="40">
        <f t="shared" si="8"/>
        <v>245576584.85550109</v>
      </c>
      <c r="I72" s="51">
        <f>+H72/(Database!T83+Database!U83)*100</f>
        <v>8.1203585347488225</v>
      </c>
      <c r="J72" s="36">
        <f>+AH72-C72</f>
        <v>14761310.846948624</v>
      </c>
      <c r="K72" s="36">
        <f>+AK72-F72</f>
        <v>22090572.258739695</v>
      </c>
      <c r="L72" s="36">
        <f>+AL72-G72</f>
        <v>9123961.0258101821</v>
      </c>
      <c r="M72" s="40">
        <f t="shared" si="9"/>
        <v>45975844.131498501</v>
      </c>
      <c r="N72" s="52">
        <f>+M72/(Database!T83+Database!U83)*100</f>
        <v>1.5202603232925134</v>
      </c>
      <c r="O72" s="21">
        <f>Database!T83+Database!U83-Database!V83-Database!W83-Database!X83-Database!Y83-Database!Z83-Database!AA83-'2 months Losses'!H72</f>
        <v>46788192.591498464</v>
      </c>
      <c r="P72" s="3">
        <f>($C72+(O72*'Technical Paramenter'!$D$5))</f>
        <v>105415410.60197625</v>
      </c>
      <c r="Q72" s="23">
        <f>(Database!T83+Database!U83-Database!AA83-Database!Z83-P72)*'Technical Paramenter'!$D$7</f>
        <v>22769365.619230233</v>
      </c>
      <c r="R72" s="23">
        <f>+O72*'Technical Paramenter'!$D$6+'2 months Losses'!E72</f>
        <v>124715064.66701895</v>
      </c>
      <c r="S72" s="3">
        <f t="shared" si="10"/>
        <v>147484430.28624919</v>
      </c>
      <c r="T72" s="3">
        <f>+O72*'Technical Paramenter'!$D$8+'2 months Losses'!G72</f>
        <v>39317787.693073854</v>
      </c>
      <c r="U72" s="14">
        <f>Database!T83+Database!U83-Database!V83-Database!W83-Database!X83-Database!Y83-Database!Z83-Database!AA83-'2 months Losses'!H72-((P72+S72+T72)-H72)</f>
        <v>147148.8657002449</v>
      </c>
      <c r="V72" s="3">
        <f>(P72+(U72*'Technical Paramenter'!$D$5))</f>
        <v>105461688.92023897</v>
      </c>
      <c r="W72" s="23">
        <f>(Database!T83+Database!U83-Database!AA83-Database!Z83-V72)*'Technical Paramenter'!$D$7</f>
        <v>22768902.836047608</v>
      </c>
      <c r="X72" s="23">
        <f>+U72*'Technical Paramenter'!$D$6+'2 months Losses'!R72</f>
        <v>124784783.79958773</v>
      </c>
      <c r="Y72" s="3">
        <f t="shared" si="11"/>
        <v>147553686.63563535</v>
      </c>
      <c r="Z72" s="3">
        <f>+U72*'Technical Paramenter'!$D$8+'2 months Losses'!T72</f>
        <v>39348939.107942596</v>
      </c>
      <c r="AA72" s="14">
        <f>Database!T83+Database!U83-Database!AA83-V72-Database!Z83-Y72-Database!Y83-Database!W83-Z72-Database!V83-Database!X83</f>
        <v>462.78318285942078</v>
      </c>
      <c r="AB72" s="3">
        <f>(V72+(AA72*'Technical Paramenter'!$D$5))</f>
        <v>105461834.46554998</v>
      </c>
      <c r="AC72" s="23">
        <f>(Database!T83+Database!U83-Database!AA83-Database!Z83-AB72)*'Technical Paramenter'!$D$7</f>
        <v>22768901.380594496</v>
      </c>
      <c r="AD72" s="23">
        <f>+AA72*'Technical Paramenter'!$D$6+'2 months Losses'!X72</f>
        <v>124785003.06625977</v>
      </c>
      <c r="AE72" s="3">
        <f t="shared" si="12"/>
        <v>147553904.44685426</v>
      </c>
      <c r="AF72" s="3">
        <f>+AA72*'Technical Paramenter'!$D$8+'2 months Losses'!Z72</f>
        <v>39349037.079142407</v>
      </c>
      <c r="AG72" s="14">
        <f>Database!T83+Database!U83-Database!AA83-'2 months Losses'!AB72-Database!Z83-Database!W83-Database!Y83-'2 months Losses'!AE72-'2 months Losses'!AF72-Database!V83-Database!X83</f>
        <v>1.4554529190063477</v>
      </c>
      <c r="AH72" s="27">
        <f>(AB72+(AG72*'Technical Paramenter'!$E$5))</f>
        <v>105461834.87889861</v>
      </c>
      <c r="AI72" s="27">
        <f>+AG72*'Technical Paramenter'!$D$6+'2 months Losses'!AC72</f>
        <v>22768902.07018809</v>
      </c>
      <c r="AJ72" s="27">
        <f>+AG72*'Technical Paramenter'!$E$6+'2 months Losses'!AD72</f>
        <v>124785003.69064908</v>
      </c>
      <c r="AK72" s="27">
        <f t="shared" si="13"/>
        <v>147553905.76083717</v>
      </c>
      <c r="AL72" s="29">
        <f>Database!T83-Database!AA83-'2 months Losses'!AH72-Database!Z83-Database!W83-Database!Y83-'2 months Losses'!AK72-((Database!V83+Database!X83))</f>
        <v>38536688.347263813</v>
      </c>
      <c r="AM72" s="29">
        <f>Database!T83-Database!AA83-'2 months Losses'!AH72-Database!Z83-Database!W83-Database!Y83-'2 months Losses'!AK72-'2 months Losses'!AL72-Database!V83-Database!X83</f>
        <v>0</v>
      </c>
    </row>
    <row r="73" spans="2:39" x14ac:dyDescent="0.25">
      <c r="B73" s="17">
        <v>42064</v>
      </c>
      <c r="C73" s="36">
        <f>(Database!T84-Database!AA84)*'Technical Paramenter'!$C$5</f>
        <v>91360342.520699978</v>
      </c>
      <c r="D73" s="37">
        <f>(Database!T84+Database!U84-Database!Z84-Database!AA84-'2 months Losses'!C73)*'Technical Paramenter'!$C$7</f>
        <v>23085169.901442997</v>
      </c>
      <c r="E73" s="37">
        <f>((Database!T84+Database!U84-Database!Z84-Database!AA84-'2 months Losses'!C73)-(Database!T84+Database!U84-Database!Z84-Database!AA84-'2 months Losses'!C73)*'Technical Paramenter'!$C$7)*'Technical Paramenter'!$C$6</f>
        <v>103301518.2749771</v>
      </c>
      <c r="F73" s="38">
        <f t="shared" si="7"/>
        <v>126386688.17642009</v>
      </c>
      <c r="G73" s="39">
        <f>(Database!T84-Database!W84-Database!Y84-Database!Z84-Database!AA84+Database!U84-C73-F73)*'Technical Paramenter'!$C$8</f>
        <v>29959086.420744766</v>
      </c>
      <c r="H73" s="40">
        <f t="shared" si="8"/>
        <v>247706117.11786485</v>
      </c>
      <c r="I73" s="51">
        <f>+H73/(Database!T84+Database!U84)*100</f>
        <v>8.1287855549257877</v>
      </c>
      <c r="J73" s="36">
        <f>+AH73-C73</f>
        <v>34243115.798913389</v>
      </c>
      <c r="K73" s="36">
        <f>+AK73-F73</f>
        <v>51245450.472758114</v>
      </c>
      <c r="L73" s="36">
        <f>+AL73-G73</f>
        <v>22207361.248463284</v>
      </c>
      <c r="M73" s="40">
        <f t="shared" si="9"/>
        <v>107695927.52013479</v>
      </c>
      <c r="N73" s="52">
        <f>+M73/(Database!T84+Database!U84)*100</f>
        <v>3.5341763462928575</v>
      </c>
      <c r="O73" s="21">
        <f>Database!T84+Database!U84-Database!V84-Database!W84-Database!X84-Database!Y84-Database!Z84-Database!AA84-'2 months Losses'!H73</f>
        <v>108538700.49513507</v>
      </c>
      <c r="P73" s="3">
        <f>($C73+(O73*'Technical Paramenter'!$D$5))</f>
        <v>125495763.82641995</v>
      </c>
      <c r="Q73" s="23">
        <f>(Database!T84+Database!U84-Database!AA84-Database!Z84-P73)*'Technical Paramenter'!$D$7</f>
        <v>22743815.688385796</v>
      </c>
      <c r="R73" s="23">
        <f>+O73*'Technical Paramenter'!$D$6+'2 months Losses'!E73</f>
        <v>154727154.56957209</v>
      </c>
      <c r="S73" s="3">
        <f t="shared" si="10"/>
        <v>177470970.25795788</v>
      </c>
      <c r="T73" s="3">
        <f>+O73*'Technical Paramenter'!$D$8+'2 months Losses'!G73</f>
        <v>52936729.315564856</v>
      </c>
      <c r="U73" s="14">
        <f>Database!T84+Database!U84-Database!V84-Database!W84-Database!X84-Database!Y84-Database!Z84-Database!AA84-'2 months Losses'!H73-((P73+S73+T73)-H73)</f>
        <v>341354.21305721998</v>
      </c>
      <c r="V73" s="3">
        <f>(P73+(U73*'Technical Paramenter'!$D$5))</f>
        <v>125603119.72642645</v>
      </c>
      <c r="W73" s="23">
        <f>(Database!T84+Database!U84-Database!AA84-Database!Z84-V73)*'Technical Paramenter'!$D$7</f>
        <v>22742742.129385728</v>
      </c>
      <c r="X73" s="23">
        <f>+U73*'Technical Paramenter'!$D$6+'2 months Losses'!R73</f>
        <v>154888888.19571862</v>
      </c>
      <c r="Y73" s="3">
        <f t="shared" si="11"/>
        <v>177631630.32510436</v>
      </c>
      <c r="Z73" s="3">
        <f>+U73*'Technical Paramenter'!$D$8+'2 months Losses'!T73</f>
        <v>53008994.00246907</v>
      </c>
      <c r="AA73" s="14">
        <f>Database!T84+Database!U84-Database!AA84-V73-Database!Z84-Y73-Database!Y84-Database!W84-Z73-Database!V84-Database!X84</f>
        <v>1073.5589995384216</v>
      </c>
      <c r="AB73" s="3">
        <f>(V73+(AA73*'Technical Paramenter'!$D$5))</f>
        <v>125603457.36073181</v>
      </c>
      <c r="AC73" s="23">
        <f>(Database!T84+Database!U84-Database!AA84-Database!Z84-AB73)*'Technical Paramenter'!$D$7</f>
        <v>22742738.753042679</v>
      </c>
      <c r="AD73" s="23">
        <f>+AA73*'Technical Paramenter'!$D$6+'2 months Losses'!X73</f>
        <v>154889396.8479726</v>
      </c>
      <c r="AE73" s="3">
        <f t="shared" si="12"/>
        <v>177632135.60101527</v>
      </c>
      <c r="AF73" s="3">
        <f>+AA73*'Technical Paramenter'!$D$8+'2 months Losses'!Z73</f>
        <v>53009221.274909273</v>
      </c>
      <c r="AG73" s="14">
        <f>Database!T84+Database!U84-Database!AA84-'2 months Losses'!AB73-Database!Z84-Database!W84-Database!Y84-'2 months Losses'!AE73-'2 months Losses'!AF73-Database!V84-Database!X84</f>
        <v>3.3763434886932373</v>
      </c>
      <c r="AH73" s="27">
        <f>(AB73+(AG73*'Technical Paramenter'!$E$5))</f>
        <v>125603458.31961337</v>
      </c>
      <c r="AI73" s="27">
        <f>+AG73*'Technical Paramenter'!$D$6+'2 months Losses'!AC73</f>
        <v>22742740.352754224</v>
      </c>
      <c r="AJ73" s="27">
        <f>+AG73*'Technical Paramenter'!$E$6+'2 months Losses'!AD73</f>
        <v>154889398.29642397</v>
      </c>
      <c r="AK73" s="27">
        <f t="shared" si="13"/>
        <v>177632138.64917821</v>
      </c>
      <c r="AL73" s="29">
        <f>Database!T84-Database!AA84-'2 months Losses'!AH73-Database!Z84-Database!W84-Database!Y84-'2 months Losses'!AK73-((Database!V84+Database!X84))</f>
        <v>52166447.66920805</v>
      </c>
      <c r="AM73" s="29">
        <f>Database!T84-Database!AA84-'2 months Losses'!AH73-Database!Z84-Database!W84-Database!Y84-'2 months Losses'!AK73-'2 months Losses'!AL73-Database!V84-Database!X84</f>
        <v>0</v>
      </c>
    </row>
    <row r="74" spans="2:39" x14ac:dyDescent="0.25">
      <c r="B74" s="17">
        <v>42095</v>
      </c>
      <c r="C74" s="36">
        <f>(Database!T85-Database!AA85)*'Technical Paramenter'!$C$5</f>
        <v>96305073.703110009</v>
      </c>
      <c r="D74" s="37">
        <f>(Database!T85+Database!U85-Database!Z85-Database!AA85-'2 months Losses'!C74)*'Technical Paramenter'!$C$7</f>
        <v>24607722.095638901</v>
      </c>
      <c r="E74" s="37">
        <f>((Database!T85+Database!U85-Database!Z85-Database!AA85-'2 months Losses'!C74)-(Database!T85+Database!U85-Database!Z85-Database!AA85-'2 months Losses'!C74)*'Technical Paramenter'!$C$7)*'Technical Paramenter'!$C$6</f>
        <v>110114634.83356495</v>
      </c>
      <c r="F74" s="38">
        <f t="shared" si="7"/>
        <v>134722356.92920387</v>
      </c>
      <c r="G74" s="39">
        <f>(Database!T85-Database!W85-Database!Y85-Database!Z85-Database!AA85+Database!U85-C74-F74)*'Technical Paramenter'!$C$8</f>
        <v>33061148.436020665</v>
      </c>
      <c r="H74" s="40">
        <f t="shared" si="8"/>
        <v>264088579.06833455</v>
      </c>
      <c r="I74" s="51">
        <f>+H74/(Database!T85+Database!U85)*100</f>
        <v>8.2213289727348187</v>
      </c>
      <c r="J74" s="36">
        <f>+AH74-C74</f>
        <v>84951002.193927884</v>
      </c>
      <c r="K74" s="36">
        <f>+AK74-F74</f>
        <v>127130731.94344714</v>
      </c>
      <c r="L74" s="36">
        <f>+AL74-G74</f>
        <v>56267542.231290527</v>
      </c>
      <c r="M74" s="40">
        <f t="shared" si="9"/>
        <v>268349276.36866555</v>
      </c>
      <c r="N74" s="52">
        <f>+M74/(Database!T85+Database!U85)*100</f>
        <v>8.3539685373946764</v>
      </c>
      <c r="O74" s="21">
        <f>Database!T85+Database!U85-Database!V85-Database!W85-Database!X85-Database!Y85-Database!Z85-Database!AA85-'2 months Losses'!H74</f>
        <v>269264965.19866562</v>
      </c>
      <c r="P74" s="3">
        <f>($C74+(O74*'Technical Paramenter'!$D$5))</f>
        <v>180988905.25809035</v>
      </c>
      <c r="Q74" s="23">
        <f>(Database!T85+Database!U85-Database!AA85-Database!Z85-P74)*'Technical Paramenter'!$D$7</f>
        <v>23760883.780089099</v>
      </c>
      <c r="R74" s="23">
        <f>+O74*'Technical Paramenter'!$D$6+'2 months Losses'!E74</f>
        <v>237692375.34469271</v>
      </c>
      <c r="S74" s="3">
        <f t="shared" si="10"/>
        <v>261453259.12478182</v>
      </c>
      <c r="T74" s="3">
        <f>+O74*'Technical Paramenter'!$D$8+'2 months Losses'!G74</f>
        <v>90064541.568578184</v>
      </c>
      <c r="U74" s="14">
        <f>Database!T85+Database!U85-Database!V85-Database!W85-Database!X85-Database!Y85-Database!Z85-Database!AA85-'2 months Losses'!H74-((P74+S74+T74)-H74)</f>
        <v>846838.31554982066</v>
      </c>
      <c r="V74" s="3">
        <f>(P74+(U74*'Technical Paramenter'!$D$5))</f>
        <v>181255235.90833077</v>
      </c>
      <c r="W74" s="23">
        <f>(Database!T85+Database!U85-Database!AA85-Database!Z85-V74)*'Technical Paramenter'!$D$7</f>
        <v>23758220.473586693</v>
      </c>
      <c r="X74" s="23">
        <f>+U74*'Technical Paramenter'!$D$6+'2 months Losses'!R74</f>
        <v>238093607.33860022</v>
      </c>
      <c r="Y74" s="3">
        <f t="shared" si="11"/>
        <v>261851827.8121869</v>
      </c>
      <c r="Z74" s="3">
        <f>+U74*'Technical Paramenter'!$D$8+'2 months Losses'!T74</f>
        <v>90243817.239980087</v>
      </c>
      <c r="AA74" s="14">
        <f>Database!T85+Database!U85-Database!AA85-V74-Database!Z85-Y74-Database!Y85-Database!W85-Z74-Database!V85-Database!X85</f>
        <v>2663.3065023422241</v>
      </c>
      <c r="AB74" s="3">
        <f>(V74+(AA74*'Technical Paramenter'!$D$5))</f>
        <v>181256073.51822576</v>
      </c>
      <c r="AC74" s="23">
        <f>(Database!T85+Database!U85-Database!AA85-Database!Z85-AB74)*'Technical Paramenter'!$D$7</f>
        <v>23758212.097487744</v>
      </c>
      <c r="AD74" s="23">
        <f>+AA74*'Technical Paramenter'!$D$6+'2 months Losses'!X74</f>
        <v>238094869.21322101</v>
      </c>
      <c r="AE74" s="3">
        <f t="shared" si="12"/>
        <v>261853081.31070876</v>
      </c>
      <c r="AF74" s="3">
        <f>+AA74*'Technical Paramenter'!$D$8+'2 months Losses'!Z74</f>
        <v>90244381.061966628</v>
      </c>
      <c r="AG74" s="14">
        <f>Database!T85+Database!U85-Database!AA85-'2 months Losses'!AB74-Database!Z85-Database!W85-Database!Y85-'2 months Losses'!AE74-'2 months Losses'!AF74-Database!V85-Database!X85</f>
        <v>8.3760991096496582</v>
      </c>
      <c r="AH74" s="27">
        <f>(AB74+(AG74*'Technical Paramenter'!$E$5))</f>
        <v>181256075.89703789</v>
      </c>
      <c r="AI74" s="27">
        <f>+AG74*'Technical Paramenter'!$D$6+'2 months Losses'!AC74</f>
        <v>23758216.066083502</v>
      </c>
      <c r="AJ74" s="27">
        <f>+AG74*'Technical Paramenter'!$E$6+'2 months Losses'!AD74</f>
        <v>238094872.80656752</v>
      </c>
      <c r="AK74" s="27">
        <f t="shared" si="13"/>
        <v>261853088.87265101</v>
      </c>
      <c r="AL74" s="29">
        <f>Database!T85-Database!AA85-'2 months Losses'!AH74-Database!Z85-Database!W85-Database!Y85-'2 months Losses'!AK74-((Database!V85+Database!X85))</f>
        <v>89328690.667311192</v>
      </c>
      <c r="AM74" s="29">
        <f>Database!T85-Database!AA85-'2 months Losses'!AH74-Database!Z85-Database!W85-Database!Y85-'2 months Losses'!AK74-'2 months Losses'!AL74-Database!V85-Database!X85</f>
        <v>0</v>
      </c>
    </row>
    <row r="75" spans="2:39" x14ac:dyDescent="0.25">
      <c r="B75" s="17">
        <v>42125</v>
      </c>
      <c r="C75" s="36">
        <f>(Database!T86-Database!AA86)*'Technical Paramenter'!$C$5</f>
        <v>100685226.55140001</v>
      </c>
      <c r="D75" s="37">
        <f>(Database!T86+Database!U86-Database!Z86-Database!AA86-'2 months Losses'!C75)*'Technical Paramenter'!$C$7</f>
        <v>25900281.285935998</v>
      </c>
      <c r="E75" s="37">
        <f>((Database!T86+Database!U86-Database!Z86-Database!AA86-'2 months Losses'!C75)-(Database!T86+Database!U86-Database!Z86-Database!AA86-'2 months Losses'!C75)*'Technical Paramenter'!$C$7)*'Technical Paramenter'!$C$6</f>
        <v>115898578.6983064</v>
      </c>
      <c r="F75" s="38">
        <f t="shared" si="7"/>
        <v>141798859.98424238</v>
      </c>
      <c r="G75" s="39">
        <f>(Database!T86-Database!W86-Database!Y86-Database!Z86-Database!AA86+Database!U86-C75-F75)*'Technical Paramenter'!$C$8</f>
        <v>34825339.938109025</v>
      </c>
      <c r="H75" s="40">
        <f t="shared" si="8"/>
        <v>277309426.47375143</v>
      </c>
      <c r="I75" s="51">
        <f>+H75/(Database!T86+Database!U86)*100</f>
        <v>8.2602629868290691</v>
      </c>
      <c r="J75" s="36">
        <f>+AH75-C75</f>
        <v>84006277.920639902</v>
      </c>
      <c r="K75" s="36">
        <f>+AK75-F75</f>
        <v>125716934.7515825</v>
      </c>
      <c r="L75" s="36">
        <f>+AL75-G75</f>
        <v>55684704.234026566</v>
      </c>
      <c r="M75" s="40">
        <f t="shared" si="9"/>
        <v>265407916.90624899</v>
      </c>
      <c r="N75" s="52">
        <f>+M75/(Database!T86+Database!U86)*100</f>
        <v>7.9057506998941065</v>
      </c>
      <c r="O75" s="21">
        <f>Database!T86+Database!U86-Database!V86-Database!W86-Database!X86-Database!Y86-Database!Z86-Database!AA86-'2 months Losses'!H75</f>
        <v>266270519.67124856</v>
      </c>
      <c r="P75" s="3">
        <f>($C75+(O75*'Technical Paramenter'!$D$5))</f>
        <v>184427304.98800766</v>
      </c>
      <c r="Q75" s="23">
        <f>(Database!T86+Database!U86-Database!AA86-Database!Z86-P75)*'Technical Paramenter'!$D$7</f>
        <v>25062860.501569927</v>
      </c>
      <c r="R75" s="23">
        <f>+O75*'Technical Paramenter'!$D$6+'2 months Losses'!E75</f>
        <v>242057550.91854396</v>
      </c>
      <c r="S75" s="3">
        <f t="shared" si="10"/>
        <v>267120411.42011389</v>
      </c>
      <c r="T75" s="3">
        <f>+O75*'Technical Paramenter'!$D$8+'2 months Losses'!G75</f>
        <v>91194808.952512354</v>
      </c>
      <c r="U75" s="14">
        <f>Database!T86+Database!U86-Database!V86-Database!W86-Database!X86-Database!Y86-Database!Z86-Database!AA86-'2 months Losses'!H75-((P75+S75+T75)-H75)</f>
        <v>837420.78436601162</v>
      </c>
      <c r="V75" s="3">
        <f>(P75+(U75*'Technical Paramenter'!$D$5))</f>
        <v>184690673.82469079</v>
      </c>
      <c r="W75" s="23">
        <f>(Database!T86+Database!U86-Database!AA86-Database!Z86-V75)*'Technical Paramenter'!$D$7</f>
        <v>25060226.813203093</v>
      </c>
      <c r="X75" s="23">
        <f>+U75*'Technical Paramenter'!$D$6+'2 months Losses'!R75</f>
        <v>242454320.88617659</v>
      </c>
      <c r="Y75" s="3">
        <f t="shared" si="11"/>
        <v>267514547.69937968</v>
      </c>
      <c r="Z75" s="3">
        <f>+U75*'Technical Paramenter'!$D$8+'2 months Losses'!T75</f>
        <v>91372090.932562634</v>
      </c>
      <c r="AA75" s="14">
        <f>Database!T86+Database!U86-Database!AA86-V75-Database!Z86-Y75-Database!Y86-Database!W86-Z75-Database!V86-Database!X86</f>
        <v>2633.6883671283722</v>
      </c>
      <c r="AB75" s="3">
        <f>(V75+(AA75*'Technical Paramenter'!$D$5))</f>
        <v>184691502.11968225</v>
      </c>
      <c r="AC75" s="23">
        <f>(Database!T86+Database!U86-Database!AA86-Database!Z86-AB75)*'Technical Paramenter'!$D$7</f>
        <v>25060218.530253176</v>
      </c>
      <c r="AD75" s="23">
        <f>+AA75*'Technical Paramenter'!$D$6+'2 months Losses'!X75</f>
        <v>242455568.72772494</v>
      </c>
      <c r="AE75" s="3">
        <f t="shared" si="12"/>
        <v>267515787.25797811</v>
      </c>
      <c r="AF75" s="3">
        <f>+AA75*'Technical Paramenter'!$D$8+'2 months Losses'!Z75</f>
        <v>91372648.484389961</v>
      </c>
      <c r="AG75" s="14">
        <f>Database!T86+Database!U86-Database!AA86-'2 months Losses'!AB75-Database!Z86-Database!W86-Database!Y86-'2 months Losses'!AE75-'2 months Losses'!AF75-Database!V86-Database!X86</f>
        <v>8.2829494476318359</v>
      </c>
      <c r="AH75" s="27">
        <f>(AB75+(AG75*'Technical Paramenter'!$E$5))</f>
        <v>184691504.47203991</v>
      </c>
      <c r="AI75" s="27">
        <f>+AG75*'Technical Paramenter'!$D$6+'2 months Losses'!AC75</f>
        <v>25060222.454714622</v>
      </c>
      <c r="AJ75" s="27">
        <f>+AG75*'Technical Paramenter'!$E$6+'2 months Losses'!AD75</f>
        <v>242455572.28111026</v>
      </c>
      <c r="AK75" s="27">
        <f t="shared" si="13"/>
        <v>267515794.73582488</v>
      </c>
      <c r="AL75" s="29">
        <f>Database!T86-Database!AA86-'2 months Losses'!AH75-Database!Z86-Database!W86-Database!Y86-'2 months Losses'!AK75-((Database!V86+Database!X86))</f>
        <v>90510044.172135592</v>
      </c>
      <c r="AM75" s="29">
        <f>Database!T86-Database!AA86-'2 months Losses'!AH75-Database!Z86-Database!W86-Database!Y86-'2 months Losses'!AK75-'2 months Losses'!AL75-Database!V86-Database!X86</f>
        <v>0</v>
      </c>
    </row>
    <row r="76" spans="2:39" x14ac:dyDescent="0.25">
      <c r="B76" s="17">
        <v>42156</v>
      </c>
      <c r="C76" s="36">
        <f>(Database!T87-Database!AA87)*'Technical Paramenter'!$C$5</f>
        <v>104097787.67201999</v>
      </c>
      <c r="D76" s="37">
        <f>(Database!T87+Database!U87-Database!Z87-Database!AA87-'2 months Losses'!C76)*'Technical Paramenter'!$C$7</f>
        <v>26763160.519569799</v>
      </c>
      <c r="E76" s="37">
        <f>((Database!T87+Database!U87-Database!Z87-Database!AA87-'2 months Losses'!C76)-(Database!T87+Database!U87-Database!Z87-Database!AA87-'2 months Losses'!C76)*'Technical Paramenter'!$C$7)*'Technical Paramenter'!$C$6</f>
        <v>119759790.69297092</v>
      </c>
      <c r="F76" s="38">
        <f t="shared" si="7"/>
        <v>146522951.21254072</v>
      </c>
      <c r="G76" s="39">
        <f>(Database!T87-Database!W87-Database!Y87-Database!Z87-Database!AA87+Database!U87-C76-F76)*'Technical Paramenter'!$C$8</f>
        <v>36076860.917637669</v>
      </c>
      <c r="H76" s="40">
        <f t="shared" si="8"/>
        <v>286697599.80219835</v>
      </c>
      <c r="I76" s="51">
        <f>+H76/(Database!T87+Database!U87)*100</f>
        <v>8.2602873684292817</v>
      </c>
      <c r="J76" s="36">
        <f>+AH76-C76</f>
        <v>81865669.23737824</v>
      </c>
      <c r="K76" s="36">
        <f>+AK76-F76</f>
        <v>122513474.61951354</v>
      </c>
      <c r="L76" s="36">
        <f>+AL76-G76</f>
        <v>54283873.074909844</v>
      </c>
      <c r="M76" s="40">
        <f t="shared" si="9"/>
        <v>258663016.93180162</v>
      </c>
      <c r="N76" s="52">
        <f>+M76/(Database!T87+Database!U87)*100</f>
        <v>7.4525592572651425</v>
      </c>
      <c r="O76" s="21">
        <f>Database!T87+Database!U87-Database!V87-Database!W87-Database!X87-Database!Y87-Database!Z87-Database!AA87-'2 months Losses'!H76</f>
        <v>259485538.82680136</v>
      </c>
      <c r="P76" s="3">
        <f>($C76+(O76*'Technical Paramenter'!$D$5))</f>
        <v>185705989.63304901</v>
      </c>
      <c r="Q76" s="23">
        <f>(Database!T87+Database!U87-Database!AA87-Database!Z87-P76)*'Technical Paramenter'!$D$7</f>
        <v>25947078.499959506</v>
      </c>
      <c r="R76" s="23">
        <f>+O76*'Technical Paramenter'!$D$6+'2 months Losses'!E76</f>
        <v>242704038.9891094</v>
      </c>
      <c r="S76" s="3">
        <f t="shared" si="10"/>
        <v>268651117.48906893</v>
      </c>
      <c r="T76" s="3">
        <f>+O76*'Technical Paramenter'!$D$8+'2 months Losses'!G76</f>
        <v>91009949.487271518</v>
      </c>
      <c r="U76" s="14">
        <f>Database!T87+Database!U87-Database!V87-Database!W87-Database!X87-Database!Y87-Database!Z87-Database!AA87-'2 months Losses'!H76-((P76+S76+T76)-H76)</f>
        <v>816082.01961028576</v>
      </c>
      <c r="V76" s="3">
        <f>(P76+(U76*'Technical Paramenter'!$D$5))</f>
        <v>185962647.42821646</v>
      </c>
      <c r="W76" s="23">
        <f>(Database!T87+Database!U87-Database!AA87-Database!Z87-V76)*'Technical Paramenter'!$D$7</f>
        <v>25944511.922007833</v>
      </c>
      <c r="X76" s="23">
        <f>+U76*'Technical Paramenter'!$D$6+'2 months Losses'!R76</f>
        <v>243090698.65000075</v>
      </c>
      <c r="Y76" s="3">
        <f t="shared" si="11"/>
        <v>269035210.57200861</v>
      </c>
      <c r="Z76" s="3">
        <f>+U76*'Technical Paramenter'!$D$8+'2 months Losses'!T76</f>
        <v>91182714.050823018</v>
      </c>
      <c r="AA76" s="14">
        <f>Database!T87+Database!U87-Database!AA87-V76-Database!Z87-Y76-Database!Y87-Database!W87-Z76-Database!V87-Database!X87</f>
        <v>2566.577951669693</v>
      </c>
      <c r="AB76" s="3">
        <f>(V76+(AA76*'Technical Paramenter'!$D$5))</f>
        <v>185963454.61698225</v>
      </c>
      <c r="AC76" s="23">
        <f>(Database!T87+Database!U87-Database!AA87-Database!Z87-AB76)*'Technical Paramenter'!$D$7</f>
        <v>25944503.850120172</v>
      </c>
      <c r="AD76" s="23">
        <f>+AA76*'Technical Paramenter'!$D$6+'2 months Losses'!X76</f>
        <v>243091914.69463426</v>
      </c>
      <c r="AE76" s="3">
        <f t="shared" si="12"/>
        <v>269036418.54475445</v>
      </c>
      <c r="AF76" s="3">
        <f>+AA76*'Technical Paramenter'!$D$8+'2 months Losses'!Z76</f>
        <v>91183257.395375386</v>
      </c>
      <c r="AG76" s="14">
        <f>Database!T87+Database!U87-Database!AA87-'2 months Losses'!AB76-Database!Z87-Database!W87-Database!Y87-'2 months Losses'!AE76-'2 months Losses'!AF76-Database!V87-Database!X87</f>
        <v>8.0718872547149658</v>
      </c>
      <c r="AH76" s="27">
        <f>(AB76+(AG76*'Technical Paramenter'!$E$5))</f>
        <v>185963456.90939823</v>
      </c>
      <c r="AI76" s="27">
        <f>+AG76*'Technical Paramenter'!$D$6+'2 months Losses'!AC76</f>
        <v>25944507.674580354</v>
      </c>
      <c r="AJ76" s="27">
        <f>+AG76*'Technical Paramenter'!$E$6+'2 months Losses'!AD76</f>
        <v>243091918.15747389</v>
      </c>
      <c r="AK76" s="27">
        <f t="shared" si="13"/>
        <v>269036425.83205426</v>
      </c>
      <c r="AL76" s="29">
        <f>Database!T87-Database!AA87-'2 months Losses'!AH76-Database!Z87-Database!W87-Database!Y87-'2 months Losses'!AK76-((Database!V87+Database!X87))</f>
        <v>90360733.992547512</v>
      </c>
      <c r="AM76" s="29">
        <f>Database!T87-Database!AA87-'2 months Losses'!AH76-Database!Z87-Database!W87-Database!Y87-'2 months Losses'!AK76-'2 months Losses'!AL76-Database!V87-Database!X87</f>
        <v>0</v>
      </c>
    </row>
    <row r="77" spans="2:39" x14ac:dyDescent="0.25">
      <c r="B77" s="17">
        <v>42186</v>
      </c>
      <c r="C77" s="36">
        <f>(Database!T88-Database!AA88)*'Technical Paramenter'!$C$5</f>
        <v>105719841.59589</v>
      </c>
      <c r="D77" s="37">
        <f>(Database!T88+Database!U88-Database!Z88-Database!AA88-'2 months Losses'!C77)*'Technical Paramenter'!$C$7</f>
        <v>27072310.904171102</v>
      </c>
      <c r="E77" s="37">
        <f>((Database!T88+Database!U88-Database!Z88-Database!AA88-'2 months Losses'!C77)-(Database!T88+Database!U88-Database!Z88-Database!AA88-'2 months Losses'!C77)*'Technical Paramenter'!$C$7)*'Technical Paramenter'!$C$6</f>
        <v>121143176.83398484</v>
      </c>
      <c r="F77" s="38">
        <f t="shared" si="7"/>
        <v>148215487.73815593</v>
      </c>
      <c r="G77" s="39">
        <f>(Database!T88-Database!W88-Database!Y88-Database!Z88-Database!AA88+Database!U88-C77-F77)*'Technical Paramenter'!$C$8</f>
        <v>36895271.027240075</v>
      </c>
      <c r="H77" s="40">
        <f t="shared" si="8"/>
        <v>290830600.36128604</v>
      </c>
      <c r="I77" s="51">
        <f>+H77/(Database!T88+Database!U88)*100</f>
        <v>8.2506709667135674</v>
      </c>
      <c r="J77" s="36">
        <f>+AH77-C77</f>
        <v>86332815.756283924</v>
      </c>
      <c r="K77" s="36">
        <f>+AK77-F77</f>
        <v>129198641.2682918</v>
      </c>
      <c r="L77" s="36">
        <f>+AL77-G77</f>
        <v>57220990.72513815</v>
      </c>
      <c r="M77" s="40">
        <f t="shared" si="9"/>
        <v>272752447.74971384</v>
      </c>
      <c r="N77" s="52">
        <f>+M77/(Database!T88+Database!U88)*100</f>
        <v>7.7378057843743475</v>
      </c>
      <c r="O77" s="21">
        <f>Database!T88+Database!U88-Database!V88-Database!W88-Database!X88-Database!Y88-Database!Z88-Database!AA88-'2 months Losses'!H77</f>
        <v>273644830.89971411</v>
      </c>
      <c r="P77" s="3">
        <f>($C77+(O77*'Technical Paramenter'!$D$5))</f>
        <v>191781140.91385007</v>
      </c>
      <c r="Q77" s="23">
        <f>(Database!T88+Database!U88-Database!AA88-Database!Z88-P77)*'Technical Paramenter'!$D$7</f>
        <v>26211697.910991497</v>
      </c>
      <c r="R77" s="23">
        <f>+O77*'Technical Paramenter'!$D$6+'2 months Losses'!E77</f>
        <v>250796097.7142694</v>
      </c>
      <c r="S77" s="3">
        <f t="shared" si="10"/>
        <v>277007795.62526089</v>
      </c>
      <c r="T77" s="3">
        <f>+O77*'Technical Paramenter'!$D$8+'2 months Losses'!G77</f>
        <v>94825881.728709549</v>
      </c>
      <c r="U77" s="14">
        <f>Database!T88+Database!U88-Database!V88-Database!W88-Database!X88-Database!Y88-Database!Z88-Database!AA88-'2 months Losses'!H77-((P77+S77+T77)-H77)</f>
        <v>860612.99317967892</v>
      </c>
      <c r="V77" s="3">
        <f>(P77+(U77*'Technical Paramenter'!$D$5))</f>
        <v>192051803.70020509</v>
      </c>
      <c r="W77" s="23">
        <f>(Database!T88+Database!U88-Database!AA88-Database!Z88-V77)*'Technical Paramenter'!$D$7</f>
        <v>26208991.283127949</v>
      </c>
      <c r="X77" s="23">
        <f>+U77*'Technical Paramenter'!$D$6+'2 months Losses'!R77</f>
        <v>251203856.15043792</v>
      </c>
      <c r="Y77" s="3">
        <f t="shared" si="11"/>
        <v>277412847.43356586</v>
      </c>
      <c r="Z77" s="3">
        <f>+U77*'Technical Paramenter'!$D$8+'2 months Losses'!T77</f>
        <v>95008073.499365687</v>
      </c>
      <c r="AA77" s="14">
        <f>Database!T88+Database!U88-Database!AA88-V77-Database!Z88-Y77-Database!Y88-Database!W88-Z77-Database!V88-Database!X88</f>
        <v>2706.6278626918793</v>
      </c>
      <c r="AB77" s="3">
        <f>(V77+(AA77*'Technical Paramenter'!$D$5))</f>
        <v>192052654.93466792</v>
      </c>
      <c r="AC77" s="23">
        <f>(Database!T88+Database!U88-Database!AA88-Database!Z88-AB77)*'Technical Paramenter'!$D$7</f>
        <v>26208982.77078332</v>
      </c>
      <c r="AD77" s="23">
        <f>+AA77*'Technical Paramenter'!$D$6+'2 months Losses'!X77</f>
        <v>251205138.55071926</v>
      </c>
      <c r="AE77" s="3">
        <f t="shared" si="12"/>
        <v>277414121.32150257</v>
      </c>
      <c r="AF77" s="3">
        <f>+AA77*'Technical Paramenter'!$D$8+'2 months Losses'!Z77</f>
        <v>95008646.492484212</v>
      </c>
      <c r="AG77" s="14">
        <f>Database!T88+Database!U88-Database!AA88-'2 months Losses'!AB77-Database!Z88-Database!W88-Database!Y88-'2 months Losses'!AE77-'2 months Losses'!AF77-Database!V88-Database!X88</f>
        <v>8.5123450756072998</v>
      </c>
      <c r="AH77" s="27">
        <f>(AB77+(AG77*'Technical Paramenter'!$E$5))</f>
        <v>192052657.35217392</v>
      </c>
      <c r="AI77" s="27">
        <f>+AG77*'Technical Paramenter'!$D$6+'2 months Losses'!AC77</f>
        <v>26208986.803932417</v>
      </c>
      <c r="AJ77" s="27">
        <f>+AG77*'Technical Paramenter'!$E$6+'2 months Losses'!AD77</f>
        <v>251205142.2025153</v>
      </c>
      <c r="AK77" s="27">
        <f t="shared" si="13"/>
        <v>277414129.00644773</v>
      </c>
      <c r="AL77" s="29">
        <f>Database!T88-Database!AA88-'2 months Losses'!AH77-Database!Z88-Database!W88-Database!Y88-'2 months Losses'!AK77-((Database!V88+Database!X88))</f>
        <v>94116261.752378225</v>
      </c>
      <c r="AM77" s="29">
        <f>Database!T88-Database!AA88-'2 months Losses'!AH77-Database!Z88-Database!W88-Database!Y88-'2 months Losses'!AK77-'2 months Losses'!AL77-Database!V88-Database!X88</f>
        <v>0</v>
      </c>
    </row>
    <row r="78" spans="2:39" x14ac:dyDescent="0.25">
      <c r="B78" s="17">
        <v>42217</v>
      </c>
      <c r="C78" s="36">
        <f>(Database!T89-Database!AA89)*'Technical Paramenter'!$C$5</f>
        <v>107292081.33185999</v>
      </c>
      <c r="D78" s="37">
        <f>(Database!T89+Database!U89-Database!Z89-Database!AA89-'2 months Losses'!C78)*'Technical Paramenter'!$C$7</f>
        <v>27632670.535401396</v>
      </c>
      <c r="E78" s="37">
        <f>((Database!T89+Database!U89-Database!Z89-Database!AA89-'2 months Losses'!C78)-(Database!T89+Database!U89-Database!Z89-Database!AA89-'2 months Losses'!C78)*'Technical Paramenter'!$C$7)*'Technical Paramenter'!$C$6</f>
        <v>123650674.11181417</v>
      </c>
      <c r="F78" s="38">
        <f t="shared" si="7"/>
        <v>151283344.64721557</v>
      </c>
      <c r="G78" s="39">
        <f>(Database!T89-Database!W89-Database!Y89-Database!Z89-Database!AA89+Database!U89-C78-F78)*'Technical Paramenter'!$C$8</f>
        <v>37501081.616162263</v>
      </c>
      <c r="H78" s="40">
        <f t="shared" si="8"/>
        <v>296076507.59523779</v>
      </c>
      <c r="I78" s="51">
        <f>+H78/(Database!T89+Database!U89)*100</f>
        <v>8.2764239227860479</v>
      </c>
      <c r="J78" s="36">
        <f>+AH78-C78</f>
        <v>80422766.726456359</v>
      </c>
      <c r="K78" s="36">
        <f>+AK78-F78</f>
        <v>120354144.56337383</v>
      </c>
      <c r="L78" s="36">
        <f>+AL78-G78</f>
        <v>53234755.424931802</v>
      </c>
      <c r="M78" s="40">
        <f t="shared" si="9"/>
        <v>254011666.714762</v>
      </c>
      <c r="N78" s="52">
        <f>+M78/(Database!T89+Database!U89)*100</f>
        <v>7.100557393560079</v>
      </c>
      <c r="O78" s="21">
        <f>Database!T89+Database!U89-Database!V89-Database!W89-Database!X89-Database!Y89-Database!Z89-Database!AA89-'2 months Losses'!H78</f>
        <v>254912042.52476209</v>
      </c>
      <c r="P78" s="3">
        <f>($C78+(O78*'Technical Paramenter'!$D$5))</f>
        <v>187461918.70589769</v>
      </c>
      <c r="Q78" s="23">
        <f>(Database!T89+Database!U89-Database!AA89-Database!Z89-P78)*'Technical Paramenter'!$D$7</f>
        <v>26830972.161661021</v>
      </c>
      <c r="R78" s="23">
        <f>+O78*'Technical Paramenter'!$D$6+'2 months Losses'!E78</f>
        <v>244427999.86004645</v>
      </c>
      <c r="S78" s="3">
        <f t="shared" si="10"/>
        <v>271258972.02170748</v>
      </c>
      <c r="T78" s="3">
        <f>+O78*'Technical Paramenter'!$D$8+'2 months Losses'!G78</f>
        <v>91465961.018654406</v>
      </c>
      <c r="U78" s="14">
        <f>Database!T89+Database!U89-Database!V89-Database!W89-Database!X89-Database!Y89-Database!Z89-Database!AA89-'2 months Losses'!H78-((P78+S78+T78)-H78)</f>
        <v>801698.37374031544</v>
      </c>
      <c r="V78" s="3">
        <f>(P78+(U78*'Technical Paramenter'!$D$5))</f>
        <v>187714052.84443903</v>
      </c>
      <c r="W78" s="23">
        <f>(Database!T89+Database!U89-Database!AA89-Database!Z89-V78)*'Technical Paramenter'!$D$7</f>
        <v>26828450.820275608</v>
      </c>
      <c r="X78" s="23">
        <f>+U78*'Technical Paramenter'!$D$6+'2 months Losses'!R78</f>
        <v>244807844.54952461</v>
      </c>
      <c r="Y78" s="3">
        <f t="shared" si="11"/>
        <v>271636295.36980021</v>
      </c>
      <c r="Z78" s="3">
        <f>+U78*'Technical Paramenter'!$D$8+'2 months Losses'!T78</f>
        <v>91635680.564375237</v>
      </c>
      <c r="AA78" s="14">
        <f>Database!T89+Database!U89-Database!AA89-V78-Database!Z89-Y78-Database!Y89-Database!W89-Z78-Database!V89-Database!X89</f>
        <v>2521.3413853645325</v>
      </c>
      <c r="AB78" s="3">
        <f>(V78+(AA78*'Technical Paramenter'!$D$5))</f>
        <v>187714845.80630472</v>
      </c>
      <c r="AC78" s="23">
        <f>(Database!T89+Database!U89-Database!AA89-Database!Z89-AB78)*'Technical Paramenter'!$D$7</f>
        <v>26828442.890656948</v>
      </c>
      <c r="AD78" s="23">
        <f>+AA78*'Technical Paramenter'!$D$6+'2 months Losses'!X78</f>
        <v>244809039.161073</v>
      </c>
      <c r="AE78" s="3">
        <f t="shared" si="12"/>
        <v>271637482.05172992</v>
      </c>
      <c r="AF78" s="3">
        <f>+AA78*'Technical Paramenter'!$D$8+'2 months Losses'!Z78</f>
        <v>91636214.332346514</v>
      </c>
      <c r="AG78" s="14">
        <f>Database!T89+Database!U89-Database!AA89-'2 months Losses'!AB78-Database!Z89-Database!W89-Database!Y89-'2 months Losses'!AE78-'2 months Losses'!AF78-Database!V89-Database!X89</f>
        <v>7.9296183586120605</v>
      </c>
      <c r="AH78" s="27">
        <f>(AB78+(AG78*'Technical Paramenter'!$E$5))</f>
        <v>187714848.05831635</v>
      </c>
      <c r="AI78" s="27">
        <f>+AG78*'Technical Paramenter'!$D$6+'2 months Losses'!AC78</f>
        <v>26828446.647710126</v>
      </c>
      <c r="AJ78" s="27">
        <f>+AG78*'Technical Paramenter'!$E$6+'2 months Losses'!AD78</f>
        <v>244809042.56287926</v>
      </c>
      <c r="AK78" s="27">
        <f t="shared" si="13"/>
        <v>271637489.21058941</v>
      </c>
      <c r="AL78" s="29">
        <f>Database!T89-Database!AA89-'2 months Losses'!AH78-Database!Z89-Database!W89-Database!Y89-'2 months Losses'!AK78-((Database!V89+Database!X89))</f>
        <v>90735837.041094065</v>
      </c>
      <c r="AM78" s="29">
        <f>Database!T89-Database!AA89-'2 months Losses'!AH78-Database!Z89-Database!W89-Database!Y89-'2 months Losses'!AK78-'2 months Losses'!AL78-Database!V89-Database!X89</f>
        <v>0</v>
      </c>
    </row>
    <row r="79" spans="2:39" x14ac:dyDescent="0.25">
      <c r="B79" s="17">
        <v>42248</v>
      </c>
      <c r="C79" s="36">
        <f>(Database!T90-Database!AA90)*'Technical Paramenter'!$C$5</f>
        <v>106070481.56420998</v>
      </c>
      <c r="D79" s="37">
        <f>(Database!T90+Database!U90-Database!Z90-Database!AA90-'2 months Losses'!C79)*'Technical Paramenter'!$C$7</f>
        <v>27307498.692127895</v>
      </c>
      <c r="E79" s="37">
        <f>((Database!T90+Database!U90-Database!Z90-Database!AA90-'2 months Losses'!C79)-(Database!T90+Database!U90-Database!Z90-Database!AA90-'2 months Losses'!C79)*'Technical Paramenter'!$C$7)*'Technical Paramenter'!$C$6</f>
        <v>122195595.14753391</v>
      </c>
      <c r="F79" s="38">
        <f t="shared" si="7"/>
        <v>149503093.83966181</v>
      </c>
      <c r="G79" s="39">
        <f>(Database!T90-Database!W90-Database!Y90-Database!Z90-Database!AA90+Database!U90-C79-F79)*'Technical Paramenter'!$C$8</f>
        <v>37261050.22602918</v>
      </c>
      <c r="H79" s="40">
        <f t="shared" si="8"/>
        <v>292834625.62990093</v>
      </c>
      <c r="I79" s="51">
        <f>+H79/(Database!T90+Database!U90)*100</f>
        <v>8.2801657905583497</v>
      </c>
      <c r="J79" s="36">
        <f>+AH79-C79</f>
        <v>73465041.87672545</v>
      </c>
      <c r="K79" s="36">
        <f>+AK79-F79</f>
        <v>109941781.78997016</v>
      </c>
      <c r="L79" s="36">
        <f>+AL79-G79</f>
        <v>48625455.350403048</v>
      </c>
      <c r="M79" s="40">
        <f t="shared" si="9"/>
        <v>232032279.01709864</v>
      </c>
      <c r="N79" s="52">
        <f>+M79/(Database!T90+Database!U90)*100</f>
        <v>6.560924053601715</v>
      </c>
      <c r="O79" s="21">
        <f>Database!T90+Database!U90-Database!V90-Database!W90-Database!X90-Database!Y90-Database!Z90-Database!AA90-'2 months Losses'!H79</f>
        <v>232858488.2270987</v>
      </c>
      <c r="P79" s="3">
        <f>($C79+(O79*'Technical Paramenter'!$D$5))</f>
        <v>179304476.11163253</v>
      </c>
      <c r="Q79" s="23">
        <f>(Database!T90+Database!U90-Database!AA90-Database!Z90-P79)*'Technical Paramenter'!$D$7</f>
        <v>26575158.746653672</v>
      </c>
      <c r="R79" s="23">
        <f>+O79*'Technical Paramenter'!$D$6+'2 months Losses'!E79</f>
        <v>232523946.86953327</v>
      </c>
      <c r="S79" s="3">
        <f t="shared" si="10"/>
        <v>259099105.61618695</v>
      </c>
      <c r="T79" s="3">
        <f>+O79*'Technical Paramenter'!$D$8+'2 months Losses'!G79</f>
        <v>86557192.183705986</v>
      </c>
      <c r="U79" s="14">
        <f>Database!T90+Database!U90-Database!V90-Database!W90-Database!X90-Database!Y90-Database!Z90-Database!AA90-'2 months Losses'!H79-((P79+S79+T79)-H79)</f>
        <v>732339.9454742074</v>
      </c>
      <c r="V79" s="3">
        <f>(P79+(U79*'Technical Paramenter'!$D$5))</f>
        <v>179534797.02448416</v>
      </c>
      <c r="W79" s="23">
        <f>(Database!T90+Database!U90-Database!AA90-Database!Z90-V79)*'Technical Paramenter'!$D$7</f>
        <v>26572855.537525155</v>
      </c>
      <c r="X79" s="23">
        <f>+U79*'Technical Paramenter'!$D$6+'2 months Losses'!R79</f>
        <v>232870929.53569895</v>
      </c>
      <c r="Y79" s="3">
        <f t="shared" si="11"/>
        <v>259443785.0732241</v>
      </c>
      <c r="Z79" s="3">
        <f>+U79*'Technical Paramenter'!$D$8+'2 months Losses'!T79</f>
        <v>86712228.550162882</v>
      </c>
      <c r="AA79" s="14">
        <f>Database!T90+Database!U90-Database!AA90-V79-Database!Z90-Y79-Database!Y90-Database!W90-Z79-Database!V90-Database!X90</f>
        <v>2303.2091288566589</v>
      </c>
      <c r="AB79" s="3">
        <f>(V79+(AA79*'Technical Paramenter'!$D$5))</f>
        <v>179535521.38375518</v>
      </c>
      <c r="AC79" s="23">
        <f>(Database!T90+Database!U90-Database!AA90-Database!Z90-AB79)*'Technical Paramenter'!$D$7</f>
        <v>26572848.293932442</v>
      </c>
      <c r="AD79" s="23">
        <f>+AA79*'Technical Paramenter'!$D$6+'2 months Losses'!X79</f>
        <v>232872020.79618421</v>
      </c>
      <c r="AE79" s="3">
        <f t="shared" si="12"/>
        <v>259444869.09011665</v>
      </c>
      <c r="AF79" s="3">
        <f>+AA79*'Technical Paramenter'!$D$8+'2 months Losses'!Z79</f>
        <v>86712716.139535457</v>
      </c>
      <c r="AG79" s="14">
        <f>Database!T90+Database!U90-Database!AA90-'2 months Losses'!AB79-Database!Z90-Database!W90-Database!Y90-'2 months Losses'!AE79-'2 months Losses'!AF79-Database!V90-Database!X90</f>
        <v>7.2435925006866455</v>
      </c>
      <c r="AH79" s="27">
        <f>(AB79+(AG79*'Technical Paramenter'!$E$5))</f>
        <v>179535523.44093543</v>
      </c>
      <c r="AI79" s="27">
        <f>+AG79*'Technical Paramenter'!$D$6+'2 months Losses'!AC79</f>
        <v>26572851.725946568</v>
      </c>
      <c r="AJ79" s="27">
        <f>+AG79*'Technical Paramenter'!$E$6+'2 months Losses'!AD79</f>
        <v>232872023.90368539</v>
      </c>
      <c r="AK79" s="27">
        <f t="shared" si="13"/>
        <v>259444875.62963197</v>
      </c>
      <c r="AL79" s="29">
        <f>Database!T90-Database!AA90-'2 months Losses'!AH79-Database!Z90-Database!W90-Database!Y90-'2 months Losses'!AK79-((Database!V90+Database!X90))</f>
        <v>85886505.576432228</v>
      </c>
      <c r="AM79" s="29">
        <f>Database!T90-Database!AA90-'2 months Losses'!AH79-Database!Z90-Database!W90-Database!Y90-'2 months Losses'!AK79-'2 months Losses'!AL79-Database!V90-Database!X90</f>
        <v>0</v>
      </c>
    </row>
    <row r="80" spans="2:39" x14ac:dyDescent="0.25">
      <c r="B80" s="17">
        <v>42278</v>
      </c>
      <c r="C80" s="36">
        <f>(Database!T91-Database!AA91)*'Technical Paramenter'!$C$5</f>
        <v>106223402.91102</v>
      </c>
      <c r="D80" s="37">
        <f>(Database!T91+Database!U91-Database!Z91-Database!AA91-'2 months Losses'!C80)*'Technical Paramenter'!$C$7</f>
        <v>27427323.0850798</v>
      </c>
      <c r="E80" s="37">
        <f>((Database!T91+Database!U91-Database!Z91-Database!AA91-'2 months Losses'!C80)-(Database!T91+Database!U91-Database!Z91-Database!AA91-'2 months Losses'!C80)*'Technical Paramenter'!$C$7)*'Technical Paramenter'!$C$6</f>
        <v>122731785.34111509</v>
      </c>
      <c r="F80" s="38">
        <f t="shared" si="7"/>
        <v>150159108.42619488</v>
      </c>
      <c r="G80" s="39">
        <f>(Database!T91-Database!W91-Database!Y91-Database!Z91-Database!AA91+Database!U91-C80-F80)*'Technical Paramenter'!$C$8</f>
        <v>37696464.411744058</v>
      </c>
      <c r="H80" s="40">
        <f t="shared" si="8"/>
        <v>294078975.74895895</v>
      </c>
      <c r="I80" s="51">
        <f>+H80/(Database!T91+Database!U91)*100</f>
        <v>8.3034090140041705</v>
      </c>
      <c r="J80" s="36">
        <f>+AH80-C80</f>
        <v>79207756.718091175</v>
      </c>
      <c r="K80" s="36">
        <f>+AK80-F80</f>
        <v>118535859.81460252</v>
      </c>
      <c r="L80" s="36">
        <f>+AL80-G80</f>
        <v>52500642.592346728</v>
      </c>
      <c r="M80" s="40">
        <f t="shared" si="9"/>
        <v>250244259.12504041</v>
      </c>
      <c r="N80" s="52">
        <f>+M80/(Database!T91+Database!U91)*100</f>
        <v>7.0657225040644951</v>
      </c>
      <c r="O80" s="21">
        <f>Database!T91+Database!U91-Database!V91-Database!W91-Database!X91-Database!Y91-Database!Z91-Database!AA91-'2 months Losses'!H80</f>
        <v>251060885.75004089</v>
      </c>
      <c r="P80" s="3">
        <f>($C80+(O80*'Technical Paramenter'!$D$5))</f>
        <v>185182051.47940785</v>
      </c>
      <c r="Q80" s="23">
        <f>(Database!T91+Database!U91-Database!AA91-Database!Z91-P80)*'Technical Paramenter'!$D$7</f>
        <v>26637736.59939592</v>
      </c>
      <c r="R80" s="23">
        <f>+O80*'Technical Paramenter'!$D$6+'2 months Losses'!E80</f>
        <v>241684433.00948447</v>
      </c>
      <c r="S80" s="3">
        <f t="shared" si="10"/>
        <v>268322169.6088804</v>
      </c>
      <c r="T80" s="3">
        <f>+O80*'Technical Paramenter'!$D$8+'2 months Losses'!G80</f>
        <v>90846053.925027713</v>
      </c>
      <c r="U80" s="14">
        <f>Database!T91+Database!U91-Database!V91-Database!W91-Database!X91-Database!Y91-Database!Z91-Database!AA91-'2 months Losses'!H80-((P80+S80+T80)-H80)</f>
        <v>789586.485683918</v>
      </c>
      <c r="V80" s="3">
        <f>(P80+(U80*'Technical Paramenter'!$D$5))</f>
        <v>185430376.42915544</v>
      </c>
      <c r="W80" s="23">
        <f>(Database!T91+Database!U91-Database!AA91-Database!Z91-V80)*'Technical Paramenter'!$D$7</f>
        <v>26635253.349898443</v>
      </c>
      <c r="X80" s="23">
        <f>+U80*'Technical Paramenter'!$D$6+'2 months Losses'!R80</f>
        <v>242058539.08640152</v>
      </c>
      <c r="Y80" s="3">
        <f t="shared" si="11"/>
        <v>268693792.43629998</v>
      </c>
      <c r="Z80" s="3">
        <f>+U80*'Technical Paramenter'!$D$8+'2 months Losses'!T80</f>
        <v>91013209.384047002</v>
      </c>
      <c r="AA80" s="14">
        <f>Database!T91+Database!U91-Database!AA91-V80-Database!Z91-Y80-Database!Y91-Database!W91-Z80-Database!V91-Database!X91</f>
        <v>2483.2494974136353</v>
      </c>
      <c r="AB80" s="3">
        <f>(V80+(AA80*'Technical Paramenter'!$D$5))</f>
        <v>185431157.41112238</v>
      </c>
      <c r="AC80" s="23">
        <f>(Database!T91+Database!U91-Database!AA91-Database!Z91-AB80)*'Technical Paramenter'!$D$7</f>
        <v>26635245.540078774</v>
      </c>
      <c r="AD80" s="23">
        <f>+AA80*'Technical Paramenter'!$D$6+'2 months Losses'!X80</f>
        <v>242059715.65001339</v>
      </c>
      <c r="AE80" s="3">
        <f t="shared" si="12"/>
        <v>268694961.19009215</v>
      </c>
      <c r="AF80" s="3">
        <f>+AA80*'Technical Paramenter'!$D$8+'2 months Losses'!Z80</f>
        <v>91013735.087965608</v>
      </c>
      <c r="AG80" s="14">
        <f>Database!T91+Database!U91-Database!AA91-'2 months Losses'!AB80-Database!Z91-Database!W91-Database!Y91-'2 months Losses'!AE80-'2 months Losses'!AF80-Database!V91-Database!X91</f>
        <v>7.8098196983337402</v>
      </c>
      <c r="AH80" s="27">
        <f>(AB80+(AG80*'Technical Paramenter'!$E$5))</f>
        <v>185431159.62911117</v>
      </c>
      <c r="AI80" s="27">
        <f>+AG80*'Technical Paramenter'!$D$6+'2 months Losses'!AC80</f>
        <v>26635249.240371346</v>
      </c>
      <c r="AJ80" s="27">
        <f>+AG80*'Technical Paramenter'!$E$6+'2 months Losses'!AD80</f>
        <v>242059719.00042602</v>
      </c>
      <c r="AK80" s="27">
        <f t="shared" si="13"/>
        <v>268694968.2407974</v>
      </c>
      <c r="AL80" s="29">
        <f>Database!T91-Database!AA91-'2 months Losses'!AH80-Database!Z91-Database!W91-Database!Y91-'2 months Losses'!AK80-((Database!V91+Database!X91))</f>
        <v>90197107.004090786</v>
      </c>
      <c r="AM80" s="29">
        <f>Database!T91-Database!AA91-'2 months Losses'!AH80-Database!Z91-Database!W91-Database!Y91-'2 months Losses'!AK80-'2 months Losses'!AL80-Database!V91-Database!X91</f>
        <v>0</v>
      </c>
    </row>
    <row r="81" spans="2:39" x14ac:dyDescent="0.25">
      <c r="B81" s="17">
        <v>42309</v>
      </c>
      <c r="C81" s="36">
        <f>(Database!T92-Database!AA92)*'Technical Paramenter'!$C$5</f>
        <v>101971309.26333</v>
      </c>
      <c r="D81" s="37">
        <f>(Database!T92+Database!U92-Database!Z92-Database!AA92-'2 months Losses'!C81)*'Technical Paramenter'!$C$7</f>
        <v>26015346.6998767</v>
      </c>
      <c r="E81" s="37">
        <f>((Database!T92+Database!U92-Database!Z92-Database!AA92-'2 months Losses'!C81)-(Database!T92+Database!U92-Database!Z92-Database!AA92-'2 months Losses'!C81)*'Technical Paramenter'!$C$7)*'Technical Paramenter'!$C$6</f>
        <v>116413473.41260824</v>
      </c>
      <c r="F81" s="38">
        <f t="shared" si="7"/>
        <v>142428820.11248493</v>
      </c>
      <c r="G81" s="39">
        <f>(Database!T92-Database!W92-Database!Y92-Database!Z92-Database!AA92+Database!U92-C81-F81)*'Technical Paramenter'!$C$8</f>
        <v>34434958.076478742</v>
      </c>
      <c r="H81" s="40">
        <f t="shared" si="8"/>
        <v>278835087.45229363</v>
      </c>
      <c r="I81" s="51">
        <f>+H81/(Database!T92+Database!U92)*100</f>
        <v>8.2012922295851443</v>
      </c>
      <c r="J81" s="36">
        <f>+AH81-C81</f>
        <v>38299924.372794196</v>
      </c>
      <c r="K81" s="36">
        <f>+AK81-F81</f>
        <v>57316538.865270913</v>
      </c>
      <c r="L81" s="36">
        <f>+AL81-G81</f>
        <v>24978964.4206414</v>
      </c>
      <c r="M81" s="40">
        <f t="shared" si="9"/>
        <v>120595427.65870652</v>
      </c>
      <c r="N81" s="52">
        <f>+M81/(Database!T92+Database!U92)*100</f>
        <v>3.5470368984680358</v>
      </c>
      <c r="O81" s="21">
        <f>Database!T92+Database!U92-Database!V92-Database!W92-Database!X92-Database!Y92-Database!Z92-Database!AA92-'2 months Losses'!H81</f>
        <v>121397364.79870629</v>
      </c>
      <c r="P81" s="3">
        <f>($C81+(O81*'Technical Paramenter'!$D$5))</f>
        <v>140150780.49252313</v>
      </c>
      <c r="Q81" s="23">
        <f>(Database!T92+Database!U92-Database!AA92-Database!Z92-P81)*'Technical Paramenter'!$D$7</f>
        <v>25633551.98758477</v>
      </c>
      <c r="R81" s="23">
        <f>+O81*'Technical Paramenter'!$D$6+'2 months Losses'!E81</f>
        <v>173931544.85423529</v>
      </c>
      <c r="S81" s="3">
        <f t="shared" si="10"/>
        <v>199565096.84182006</v>
      </c>
      <c r="T81" s="3">
        <f>+O81*'Technical Paramenter'!$D$8+'2 months Losses'!G81</f>
        <v>60134780.204364866</v>
      </c>
      <c r="U81" s="14">
        <f>Database!T92+Database!U92-Database!V92-Database!W92-Database!X92-Database!Y92-Database!Z92-Database!AA92-'2 months Losses'!H81-((P81+S81+T81)-H81)</f>
        <v>381794.71229183674</v>
      </c>
      <c r="V81" s="3">
        <f>(P81+(U81*'Technical Paramenter'!$D$5))</f>
        <v>140270854.92953891</v>
      </c>
      <c r="W81" s="23">
        <f>(Database!T92+Database!U92-Database!AA92-Database!Z92-V81)*'Technical Paramenter'!$D$7</f>
        <v>25632351.243214611</v>
      </c>
      <c r="X81" s="23">
        <f>+U81*'Technical Paramenter'!$D$6+'2 months Losses'!R81</f>
        <v>174112439.18891916</v>
      </c>
      <c r="Y81" s="3">
        <f t="shared" si="11"/>
        <v>199744790.43213376</v>
      </c>
      <c r="Z81" s="3">
        <f>+U81*'Technical Paramenter'!$D$8+'2 months Losses'!T81</f>
        <v>60215606.144957051</v>
      </c>
      <c r="AA81" s="14">
        <f>Database!T92+Database!U92-Database!AA92-V81-Database!Z92-Y81-Database!Y92-Database!W92-Z81-Database!V92-Database!X92</f>
        <v>1200.7443704605103</v>
      </c>
      <c r="AB81" s="3">
        <f>(V81+(AA81*'Technical Paramenter'!$D$5))</f>
        <v>140271232.56364343</v>
      </c>
      <c r="AC81" s="23">
        <f>(Database!T92+Database!U92-Database!AA92-Database!Z92-AB81)*'Technical Paramenter'!$D$7</f>
        <v>25632347.466873564</v>
      </c>
      <c r="AD81" s="23">
        <f>+AA81*'Technical Paramenter'!$D$6+'2 months Losses'!X81</f>
        <v>174113008.10160187</v>
      </c>
      <c r="AE81" s="3">
        <f t="shared" si="12"/>
        <v>199745355.56847543</v>
      </c>
      <c r="AF81" s="3">
        <f>+AA81*'Technical Paramenter'!$D$8+'2 months Losses'!Z81</f>
        <v>60215860.342540279</v>
      </c>
      <c r="AG81" s="14">
        <f>Database!T92+Database!U92-Database!AA92-'2 months Losses'!AB81-Database!Z92-Database!W92-Database!Y92-'2 months Losses'!AE81-'2 months Losses'!AF81-Database!V92-Database!X92</f>
        <v>3.7763407230377197</v>
      </c>
      <c r="AH81" s="27">
        <f>(AB81+(AG81*'Technical Paramenter'!$E$5))</f>
        <v>140271233.63612419</v>
      </c>
      <c r="AI81" s="27">
        <f>+AG81*'Technical Paramenter'!$D$6+'2 months Losses'!AC81</f>
        <v>25632349.256103799</v>
      </c>
      <c r="AJ81" s="27">
        <f>+AG81*'Technical Paramenter'!$E$6+'2 months Losses'!AD81</f>
        <v>174113009.72165203</v>
      </c>
      <c r="AK81" s="27">
        <f t="shared" si="13"/>
        <v>199745358.97775584</v>
      </c>
      <c r="AL81" s="29">
        <f>Database!T92-Database!AA92-'2 months Losses'!AH81-Database!Z92-Database!W92-Database!Y92-'2 months Losses'!AK81-((Database!V92+Database!X92))</f>
        <v>59413922.497120142</v>
      </c>
      <c r="AM81" s="29">
        <f>Database!T92-Database!AA92-'2 months Losses'!AH81-Database!Z92-Database!W92-Database!Y92-'2 months Losses'!AK81-'2 months Losses'!AL81-Database!V92-Database!X92</f>
        <v>0</v>
      </c>
    </row>
    <row r="82" spans="2:39" x14ac:dyDescent="0.25">
      <c r="B82" s="17">
        <v>42339</v>
      </c>
      <c r="C82" s="36">
        <f>(Database!T93-Database!AA93)*'Technical Paramenter'!$C$5</f>
        <v>97644050.393639997</v>
      </c>
      <c r="D82" s="37">
        <f>(Database!T93+Database!U93-Database!Z93-Database!AA93-'2 months Losses'!C82)*'Technical Paramenter'!$C$7</f>
        <v>24507475.647493601</v>
      </c>
      <c r="E82" s="37">
        <f>((Database!T93+Database!U93-Database!Z93-Database!AA93-'2 months Losses'!C82)-(Database!T93+Database!U93-Database!Z93-Database!AA93-'2 months Losses'!C82)*'Technical Paramenter'!$C$7)*'Technical Paramenter'!$C$6</f>
        <v>109666052.02740437</v>
      </c>
      <c r="F82" s="38">
        <f t="shared" si="7"/>
        <v>134173527.67489797</v>
      </c>
      <c r="G82" s="39">
        <f>(Database!T93-Database!W93-Database!Y93-Database!Z93-Database!AA93+Database!U93-C82-F82)*'Technical Paramenter'!$C$8</f>
        <v>31839827.730179936</v>
      </c>
      <c r="H82" s="40">
        <f t="shared" si="8"/>
        <v>263657405.79871789</v>
      </c>
      <c r="I82" s="51">
        <f>+H82/(Database!T93+Database!U93)*100</f>
        <v>8.0984726819852462</v>
      </c>
      <c r="J82" s="36">
        <f>+AH82-C82</f>
        <v>25110181.266394079</v>
      </c>
      <c r="K82" s="36">
        <f>+AK82-F82</f>
        <v>37577846.537253678</v>
      </c>
      <c r="L82" s="36">
        <f>+AL82-G82</f>
        <v>16107000.127634615</v>
      </c>
      <c r="M82" s="40">
        <f t="shared" si="9"/>
        <v>78795027.931282371</v>
      </c>
      <c r="N82" s="52">
        <f>+M82/(Database!T93+Database!U93)*100</f>
        <v>2.4202596518942836</v>
      </c>
      <c r="O82" s="21">
        <f>Database!T93+Database!U93-Database!V93-Database!W93-Database!X93-Database!Y93-Database!Z93-Database!AA93-'2 months Losses'!H82</f>
        <v>79590492.286282152</v>
      </c>
      <c r="P82" s="3">
        <f>($C82+(O82*'Technical Paramenter'!$D$5))</f>
        <v>122675260.21767573</v>
      </c>
      <c r="Q82" s="23">
        <f>(Database!T93+Database!U93-Database!AA93-Database!Z93-P82)*'Technical Paramenter'!$D$7</f>
        <v>24257163.549253244</v>
      </c>
      <c r="R82" s="23">
        <f>+O82*'Technical Paramenter'!$D$6+'2 months Losses'!E82</f>
        <v>147376027.27264485</v>
      </c>
      <c r="S82" s="3">
        <f t="shared" si="10"/>
        <v>171633190.8218981</v>
      </c>
      <c r="T82" s="3">
        <f>+O82*'Technical Paramenter'!$D$8+'2 months Losses'!G82</f>
        <v>48689134.947185867</v>
      </c>
      <c r="U82" s="14">
        <f>Database!T93+Database!U93-Database!V93-Database!W93-Database!X93-Database!Y93-Database!Z93-Database!AA93-'2 months Losses'!H82-((P82+S82+T82)-H82)</f>
        <v>250312.09824031591</v>
      </c>
      <c r="V82" s="3">
        <f>(P82+(U82*'Technical Paramenter'!$D$5))</f>
        <v>122753983.3725723</v>
      </c>
      <c r="W82" s="23">
        <f>(Database!T93+Database!U93-Database!AA93-Database!Z93-V82)*'Technical Paramenter'!$D$7</f>
        <v>24256376.317704279</v>
      </c>
      <c r="X82" s="23">
        <f>+U82*'Technical Paramenter'!$D$6+'2 months Losses'!R82</f>
        <v>147494625.1447911</v>
      </c>
      <c r="Y82" s="3">
        <f t="shared" si="11"/>
        <v>171751001.46249539</v>
      </c>
      <c r="Z82" s="3">
        <f>+U82*'Technical Paramenter'!$D$8+'2 months Losses'!T82</f>
        <v>48742126.018383339</v>
      </c>
      <c r="AA82" s="14">
        <f>Database!T93+Database!U93-Database!AA93-V82-Database!Z93-Y82-Database!Y93-Database!W93-Z82-Database!V93-Database!X93</f>
        <v>787.23154926300049</v>
      </c>
      <c r="AB82" s="3">
        <f>(V82+(AA82*'Technical Paramenter'!$D$5))</f>
        <v>122754230.95689455</v>
      </c>
      <c r="AC82" s="23">
        <f>(Database!T93+Database!U93-Database!AA93-Database!Z93-AB82)*'Technical Paramenter'!$D$7</f>
        <v>24256373.841861058</v>
      </c>
      <c r="AD82" s="23">
        <f>+AA82*'Technical Paramenter'!$D$6+'2 months Losses'!X82</f>
        <v>147494998.13509914</v>
      </c>
      <c r="AE82" s="3">
        <f t="shared" si="12"/>
        <v>171751371.97696021</v>
      </c>
      <c r="AF82" s="3">
        <f>+AA82*'Technical Paramenter'!$D$8+'2 months Losses'!Z82</f>
        <v>48742292.675302319</v>
      </c>
      <c r="AG82" s="14">
        <f>Database!T93+Database!U93-Database!AA93-'2 months Losses'!AB82-Database!Z93-Database!W93-Database!Y93-'2 months Losses'!AE82-'2 months Losses'!AF82-Database!V93-Database!X93</f>
        <v>2.4758434295654297</v>
      </c>
      <c r="AH82" s="27">
        <f>(AB82+(AG82*'Technical Paramenter'!$E$5))</f>
        <v>122754231.66003408</v>
      </c>
      <c r="AI82" s="27">
        <f>+AG82*'Technical Paramenter'!$D$6+'2 months Losses'!AC82</f>
        <v>24256375.014915675</v>
      </c>
      <c r="AJ82" s="27">
        <f>+AG82*'Technical Paramenter'!$E$6+'2 months Losses'!AD82</f>
        <v>147494999.19723597</v>
      </c>
      <c r="AK82" s="27">
        <f t="shared" si="13"/>
        <v>171751374.21215165</v>
      </c>
      <c r="AL82" s="29">
        <f>Database!T93-Database!AA93-'2 months Losses'!AH82-Database!Z93-Database!W93-Database!Y93-'2 months Losses'!AK82-((Database!V93+Database!X93))</f>
        <v>47946827.85781455</v>
      </c>
      <c r="AM82" s="29">
        <f>Database!T93-Database!AA93-'2 months Losses'!AH82-Database!Z93-Database!W93-Database!Y93-'2 months Losses'!AK82-'2 months Losses'!AL82-Database!V93-Database!X93</f>
        <v>0</v>
      </c>
    </row>
    <row r="83" spans="2:39" x14ac:dyDescent="0.25">
      <c r="B83" s="17">
        <v>42370</v>
      </c>
      <c r="C83" s="36">
        <f>(Database!T94-Database!AA94)*'Technical Paramenter'!$C$5</f>
        <v>95973632.799360007</v>
      </c>
      <c r="D83" s="37">
        <f>(Database!T94+Database!U94-Database!Z94-Database!AA94-'2 months Losses'!C83)*'Technical Paramenter'!$C$7</f>
        <v>24440177.359676406</v>
      </c>
      <c r="E83" s="37">
        <f>((Database!T94+Database!U94-Database!Z94-Database!AA94-'2 months Losses'!C83)-(Database!T94+Database!U94-Database!Z94-Database!AA94-'2 months Losses'!C83)*'Technical Paramenter'!$C$7)*'Technical Paramenter'!$C$6</f>
        <v>109364905.64907996</v>
      </c>
      <c r="F83" s="38">
        <f t="shared" si="7"/>
        <v>133805083.00875637</v>
      </c>
      <c r="G83" s="39">
        <f>(Database!T94-Database!W94-Database!Y94-Database!Z94-Database!AA94+Database!U94-C83-F83)*'Technical Paramenter'!$C$8</f>
        <v>32404008.980845254</v>
      </c>
      <c r="H83" s="40">
        <f t="shared" si="8"/>
        <v>262182724.78896162</v>
      </c>
      <c r="I83" s="51">
        <f>+H83/(Database!T94+Database!U94)*100</f>
        <v>8.1932359461429201</v>
      </c>
      <c r="J83" s="36">
        <f>+AH83-C83</f>
        <v>43129909.993279219</v>
      </c>
      <c r="K83" s="36">
        <f>+AK83-F83</f>
        <v>64544700.880438834</v>
      </c>
      <c r="L83" s="36">
        <f>+AL83-G83</f>
        <v>28231294.591320712</v>
      </c>
      <c r="M83" s="40">
        <f t="shared" si="9"/>
        <v>135905905.46503878</v>
      </c>
      <c r="N83" s="52">
        <f>+M83/(Database!T94+Database!U94)*100</f>
        <v>4.2470729177353412</v>
      </c>
      <c r="O83" s="21">
        <f>Database!T94+Database!U94-Database!V94-Database!W94-Database!X94-Database!Y94-Database!Z94-Database!AA94-'2 months Losses'!H83</f>
        <v>136706729.92003849</v>
      </c>
      <c r="P83" s="3">
        <f>($C83+(O83*'Technical Paramenter'!$D$5))</f>
        <v>138967899.3592121</v>
      </c>
      <c r="Q83" s="23">
        <f>(Database!T94+Database!U94-Database!AA94-Database!Z94-P83)*'Technical Paramenter'!$D$7</f>
        <v>24010234.694077883</v>
      </c>
      <c r="R83" s="23">
        <f>+O83*'Technical Paramenter'!$D$6+'2 months Losses'!E83</f>
        <v>174136554.28519422</v>
      </c>
      <c r="S83" s="3">
        <f t="shared" si="10"/>
        <v>198146788.9792721</v>
      </c>
      <c r="T83" s="3">
        <f>+O83*'Technical Paramenter'!$D$8+'2 months Losses'!G83</f>
        <v>61344823.704917401</v>
      </c>
      <c r="U83" s="14">
        <f>Database!T94+Database!U94-Database!V94-Database!W94-Database!X94-Database!Y94-Database!Z94-Database!AA94-'2 months Losses'!H83-((P83+S83+T83)-H83)</f>
        <v>429942.6655985117</v>
      </c>
      <c r="V83" s="3">
        <f>(P83+(U83*'Technical Paramenter'!$D$5))</f>
        <v>139103116.32754284</v>
      </c>
      <c r="W83" s="23">
        <f>(Database!T94+Database!U94-Database!AA94-Database!Z94-V83)*'Technical Paramenter'!$D$7</f>
        <v>24008882.524394576</v>
      </c>
      <c r="X83" s="23">
        <f>+U83*'Technical Paramenter'!$D$6+'2 months Losses'!R83</f>
        <v>174340261.1201548</v>
      </c>
      <c r="Y83" s="3">
        <f t="shared" si="11"/>
        <v>198349143.64454937</v>
      </c>
      <c r="Z83" s="3">
        <f>+U83*'Technical Paramenter'!$D$8+'2 months Losses'!T83</f>
        <v>61435842.567224607</v>
      </c>
      <c r="AA83" s="14">
        <f>Database!T94+Database!U94-Database!AA94-V83-Database!Z94-Y83-Database!Y94-Database!W94-Z83-Database!V94-Database!X94</f>
        <v>1352.1696836948395</v>
      </c>
      <c r="AB83" s="3">
        <f>(V83+(AA83*'Technical Paramenter'!$D$5))</f>
        <v>139103541.58490837</v>
      </c>
      <c r="AC83" s="23">
        <f>(Database!T94+Database!U94-Database!AA94-Database!Z94-AB83)*'Technical Paramenter'!$D$7</f>
        <v>24008878.271820918</v>
      </c>
      <c r="AD83" s="23">
        <f>+AA83*'Technical Paramenter'!$D$6+'2 months Losses'!X83</f>
        <v>174340901.77815095</v>
      </c>
      <c r="AE83" s="3">
        <f t="shared" si="12"/>
        <v>198349780.04997188</v>
      </c>
      <c r="AF83" s="3">
        <f>+AA83*'Technical Paramenter'!$D$8+'2 months Losses'!Z83</f>
        <v>61436128.821546644</v>
      </c>
      <c r="AG83" s="14">
        <f>Database!T94+Database!U94-Database!AA94-'2 months Losses'!AB83-Database!Z94-Database!W94-Database!Y94-'2 months Losses'!AE83-'2 months Losses'!AF83-Database!V94-Database!X94</f>
        <v>4.2525734901428223</v>
      </c>
      <c r="AH83" s="27">
        <f>(AB83+(AG83*'Technical Paramenter'!$E$5))</f>
        <v>139103542.79263923</v>
      </c>
      <c r="AI83" s="27">
        <f>+AG83*'Technical Paramenter'!$D$6+'2 months Losses'!AC83</f>
        <v>24008880.286690239</v>
      </c>
      <c r="AJ83" s="27">
        <f>+AG83*'Technical Paramenter'!$E$6+'2 months Losses'!AD83</f>
        <v>174340903.60250497</v>
      </c>
      <c r="AK83" s="27">
        <f t="shared" si="13"/>
        <v>198349783.8891952</v>
      </c>
      <c r="AL83" s="29">
        <f>Database!T94-Database!AA94-'2 months Losses'!AH83-Database!Z94-Database!W94-Database!Y94-'2 months Losses'!AK83-((Database!V94+Database!X94))</f>
        <v>60635303.572165966</v>
      </c>
      <c r="AM83" s="29">
        <f>Database!T94-Database!AA94-'2 months Losses'!AH83-Database!Z94-Database!W94-Database!Y94-'2 months Losses'!AK83-'2 months Losses'!AL83-Database!V94-Database!X94</f>
        <v>0</v>
      </c>
    </row>
    <row r="84" spans="2:39" x14ac:dyDescent="0.25">
      <c r="B84" s="17">
        <v>42401</v>
      </c>
      <c r="C84" s="36">
        <f>(Database!T95-Database!AA95)*'Technical Paramenter'!$C$5</f>
        <v>91644646.987769991</v>
      </c>
      <c r="D84" s="37">
        <f>(Database!T95+Database!U95-Database!Z95-Database!AA95-'2 months Losses'!C84)*'Technical Paramenter'!$C$7</f>
        <v>23473900.228962298</v>
      </c>
      <c r="E84" s="37">
        <f>((Database!T95+Database!U95-Database!Z95-Database!AA95-'2 months Losses'!C84)-(Database!T95+Database!U95-Database!Z95-Database!AA95-'2 months Losses'!C84)*'Technical Paramenter'!$C$7)*'Technical Paramenter'!$C$6</f>
        <v>105041008.74456048</v>
      </c>
      <c r="F84" s="38">
        <f t="shared" si="7"/>
        <v>128514908.97352278</v>
      </c>
      <c r="G84" s="39">
        <f>(Database!T95-Database!W95-Database!Y95-Database!Z95-Database!AA95+Database!U95-C84-F84)*'Technical Paramenter'!$C$8</f>
        <v>30897488.162838683</v>
      </c>
      <c r="H84" s="40">
        <f t="shared" si="8"/>
        <v>251057044.12413144</v>
      </c>
      <c r="I84" s="51">
        <f>+H84/(Database!T95+Database!U95)*100</f>
        <v>8.216011002522885</v>
      </c>
      <c r="J84" s="36">
        <f>+AH84-C84</f>
        <v>30268534.457656503</v>
      </c>
      <c r="K84" s="36">
        <f>+AK84-F84</f>
        <v>45297416.641099811</v>
      </c>
      <c r="L84" s="36">
        <f>+AL84-G84</f>
        <v>19561072.036112085</v>
      </c>
      <c r="M84" s="40">
        <f t="shared" si="9"/>
        <v>95127023.134868398</v>
      </c>
      <c r="N84" s="52">
        <f>+M84/(Database!T95+Database!U95)*100</f>
        <v>3.1130959557019828</v>
      </c>
      <c r="O84" s="21">
        <f>Database!T95+Database!U95-Database!V95-Database!W95-Database!X95-Database!Y95-Database!Z95-Database!AA95-'2 months Losses'!H84</f>
        <v>95940667.759868383</v>
      </c>
      <c r="P84" s="3">
        <f>($C84+(O84*'Technical Paramenter'!$D$5))</f>
        <v>121817986.99824861</v>
      </c>
      <c r="Q84" s="23">
        <f>(Database!T95+Database!U95-Database!AA95-Database!Z95-P84)*'Technical Paramenter'!$D$7</f>
        <v>23172166.828857511</v>
      </c>
      <c r="R84" s="23">
        <f>+O84*'Technical Paramenter'!$D$6+'2 months Losses'!E84</f>
        <v>150497697.12918612</v>
      </c>
      <c r="S84" s="3">
        <f t="shared" si="10"/>
        <v>173669863.95804363</v>
      </c>
      <c r="T84" s="3">
        <f>+O84*'Technical Paramenter'!$D$8+'2 months Losses'!G84</f>
        <v>51208127.527602822</v>
      </c>
      <c r="U84" s="14">
        <f>Database!T95+Database!U95-Database!V95-Database!W95-Database!X95-Database!Y95-Database!Z95-Database!AA95-'2 months Losses'!H84-((P84+S84+T84)-H84)</f>
        <v>301733.40010476112</v>
      </c>
      <c r="V84" s="3">
        <f>(P84+(U84*'Technical Paramenter'!$D$5))</f>
        <v>121912882.15258156</v>
      </c>
      <c r="W84" s="23">
        <f>(Database!T95+Database!U95-Database!AA95-Database!Z95-V84)*'Technical Paramenter'!$D$7</f>
        <v>23171217.87731418</v>
      </c>
      <c r="X84" s="23">
        <f>+U84*'Technical Paramenter'!$D$6+'2 months Losses'!R84</f>
        <v>150640658.41415575</v>
      </c>
      <c r="Y84" s="3">
        <f t="shared" si="11"/>
        <v>173811876.29146993</v>
      </c>
      <c r="Z84" s="3">
        <f>+U84*'Technical Paramenter'!$D$8+'2 months Losses'!T84</f>
        <v>51272004.488404997</v>
      </c>
      <c r="AA84" s="14">
        <f>Database!T95+Database!U95-Database!AA95-V84-Database!Z95-Y84-Database!Y95-Database!W95-Z84-Database!V95-Database!X95</f>
        <v>948.95154309272766</v>
      </c>
      <c r="AB84" s="3">
        <f>(V84+(AA84*'Technical Paramenter'!$D$5))</f>
        <v>121913180.59784186</v>
      </c>
      <c r="AC84" s="23">
        <f>(Database!T95+Database!U95-Database!AA95-Database!Z95-AB84)*'Technical Paramenter'!$D$7</f>
        <v>23171214.892861582</v>
      </c>
      <c r="AD84" s="23">
        <f>+AA84*'Technical Paramenter'!$D$6+'2 months Losses'!X84</f>
        <v>150641108.02739686</v>
      </c>
      <c r="AE84" s="3">
        <f t="shared" si="12"/>
        <v>173812322.92025843</v>
      </c>
      <c r="AF84" s="3">
        <f>+AA84*'Technical Paramenter'!$D$8+'2 months Losses'!Z84</f>
        <v>51272205.381446667</v>
      </c>
      <c r="AG84" s="14">
        <f>Database!T95+Database!U95-Database!AA95-'2 months Losses'!AB84-Database!Z95-Database!W95-Database!Y95-'2 months Losses'!AE84-'2 months Losses'!AF84-Database!V95-Database!X95</f>
        <v>2.9844529628753662</v>
      </c>
      <c r="AH84" s="27">
        <f>(AB84+(AG84*'Technical Paramenter'!$E$5))</f>
        <v>121913181.44542649</v>
      </c>
      <c r="AI84" s="27">
        <f>+AG84*'Technical Paramenter'!$D$6+'2 months Losses'!AC84</f>
        <v>23171216.306895398</v>
      </c>
      <c r="AJ84" s="27">
        <f>+AG84*'Technical Paramenter'!$E$6+'2 months Losses'!AD84</f>
        <v>150641109.30772719</v>
      </c>
      <c r="AK84" s="27">
        <f t="shared" si="13"/>
        <v>173812325.61462259</v>
      </c>
      <c r="AL84" s="29">
        <f>Database!T95-Database!AA95-'2 months Losses'!AH84-Database!Z95-Database!W95-Database!Y95-'2 months Losses'!AK84-((Database!V95+Database!X95))</f>
        <v>50458560.198950768</v>
      </c>
      <c r="AM84" s="29">
        <f>Database!T95-Database!AA95-'2 months Losses'!AH84-Database!Z95-Database!W95-Database!Y95-'2 months Losses'!AK84-'2 months Losses'!AL84-Database!V95-Database!X95</f>
        <v>0</v>
      </c>
    </row>
    <row r="85" spans="2:39" x14ac:dyDescent="0.25">
      <c r="B85" s="17">
        <v>42430</v>
      </c>
      <c r="C85" s="36">
        <f>(Database!T96-Database!AA96)*'Technical Paramenter'!$C$5</f>
        <v>92843992.002750009</v>
      </c>
      <c r="D85" s="37">
        <f>(Database!T96+Database!U96-Database!Z96-Database!AA96-'2 months Losses'!C85)*'Technical Paramenter'!$C$7</f>
        <v>23476301.371922504</v>
      </c>
      <c r="E85" s="37">
        <f>((Database!T96+Database!U96-Database!Z96-Database!AA96-'2 months Losses'!C85)-(Database!T96+Database!U96-Database!Z96-Database!AA96-'2 months Losses'!C85)*'Technical Paramenter'!$C$7)*'Technical Paramenter'!$C$6</f>
        <v>105051753.37907881</v>
      </c>
      <c r="F85" s="38">
        <f t="shared" si="7"/>
        <v>128528054.75100131</v>
      </c>
      <c r="G85" s="39">
        <f>(Database!T96-Database!W96-Database!Y96-Database!Z96-Database!AA96+Database!U96-C85-F85)*'Technical Paramenter'!$C$8</f>
        <v>30551054.927678224</v>
      </c>
      <c r="H85" s="40">
        <f t="shared" si="8"/>
        <v>251923101.68142956</v>
      </c>
      <c r="I85" s="51">
        <f>+H85/(Database!T96+Database!U96)*100</f>
        <v>8.1378083425227778</v>
      </c>
      <c r="J85" s="36">
        <f>+AH85-C85</f>
        <v>35012605.230667412</v>
      </c>
      <c r="K85" s="36">
        <f>+AK85-F85</f>
        <v>52397005.512194678</v>
      </c>
      <c r="L85" s="36">
        <f>+AL85-G85</f>
        <v>22705756.350708369</v>
      </c>
      <c r="M85" s="40">
        <f t="shared" si="9"/>
        <v>110115367.09357046</v>
      </c>
      <c r="N85" s="52">
        <f>+M85/(Database!T96+Database!U96)*100</f>
        <v>3.5570288988708154</v>
      </c>
      <c r="O85" s="21">
        <f>Database!T96+Database!U96-Database!V96-Database!W96-Database!X96-Database!Y96-Database!Z96-Database!AA96-'2 months Losses'!H85</f>
        <v>110977712.86357051</v>
      </c>
      <c r="P85" s="3">
        <f>($C85+(O85*'Technical Paramenter'!$D$5))</f>
        <v>127746482.69834293</v>
      </c>
      <c r="Q85" s="23">
        <f>(Database!T96+Database!U96-Database!AA96-Database!Z96-P85)*'Technical Paramenter'!$D$7</f>
        <v>23127276.464966573</v>
      </c>
      <c r="R85" s="23">
        <f>+O85*'Technical Paramenter'!$D$6+'2 months Losses'!E85</f>
        <v>157632993.7338385</v>
      </c>
      <c r="S85" s="3">
        <f t="shared" si="10"/>
        <v>180760270.19880506</v>
      </c>
      <c r="T85" s="3">
        <f>+O85*'Technical Paramenter'!$D$8+'2 months Losses'!G85</f>
        <v>54045036.740896106</v>
      </c>
      <c r="U85" s="14">
        <f>Database!T96+Database!U96-Database!V96-Database!W96-Database!X96-Database!Y96-Database!Z96-Database!AA96-'2 months Losses'!H85-((P85+S85+T85)-H85)</f>
        <v>349024.90695595741</v>
      </c>
      <c r="V85" s="3">
        <f>(P85+(U85*'Technical Paramenter'!$D$5))</f>
        <v>127856251.03158058</v>
      </c>
      <c r="W85" s="23">
        <f>(Database!T96+Database!U96-Database!AA96-Database!Z96-V85)*'Technical Paramenter'!$D$7</f>
        <v>23126178.781634197</v>
      </c>
      <c r="X85" s="23">
        <f>+U85*'Technical Paramenter'!$D$6+'2 months Losses'!R85</f>
        <v>157798361.73475423</v>
      </c>
      <c r="Y85" s="3">
        <f t="shared" si="11"/>
        <v>180924540.51638842</v>
      </c>
      <c r="Z85" s="3">
        <f>+U85*'Technical Paramenter'!$D$8+'2 months Losses'!T85</f>
        <v>54118925.313698679</v>
      </c>
      <c r="AA85" s="14">
        <f>Database!T96+Database!U96-Database!AA96-V85-Database!Z96-Y85-Database!Y96-Database!W96-Z85-Database!V96-Database!X96</f>
        <v>1097.6833326816559</v>
      </c>
      <c r="AB85" s="3">
        <f>(V85+(AA85*'Technical Paramenter'!$D$5))</f>
        <v>127856596.25298871</v>
      </c>
      <c r="AC85" s="23">
        <f>(Database!T96+Database!U96-Database!AA96-Database!Z96-AB85)*'Technical Paramenter'!$D$7</f>
        <v>23126175.329420116</v>
      </c>
      <c r="AD85" s="23">
        <f>+AA85*'Technical Paramenter'!$D$6+'2 months Losses'!X85</f>
        <v>157798881.81711727</v>
      </c>
      <c r="AE85" s="3">
        <f t="shared" si="12"/>
        <v>180925057.14653739</v>
      </c>
      <c r="AF85" s="3">
        <f>+AA85*'Technical Paramenter'!$D$8+'2 months Losses'!Z85</f>
        <v>54119157.693260208</v>
      </c>
      <c r="AG85" s="14">
        <f>Database!T96+Database!U96-Database!AA96-'2 months Losses'!AB85-Database!Z96-Database!W96-Database!Y96-'2 months Losses'!AE85-'2 months Losses'!AF85-Database!V96-Database!X96</f>
        <v>3.4522137641906738</v>
      </c>
      <c r="AH85" s="27">
        <f>(AB85+(AG85*'Technical Paramenter'!$E$5))</f>
        <v>127856597.23341742</v>
      </c>
      <c r="AI85" s="27">
        <f>+AG85*'Technical Paramenter'!$D$6+'2 months Losses'!AC85</f>
        <v>23126176.965078998</v>
      </c>
      <c r="AJ85" s="27">
        <f>+AG85*'Technical Paramenter'!$E$6+'2 months Losses'!AD85</f>
        <v>157798883.29811698</v>
      </c>
      <c r="AK85" s="27">
        <f t="shared" si="13"/>
        <v>180925060.26319599</v>
      </c>
      <c r="AL85" s="29">
        <f>Database!T96-Database!AA96-'2 months Losses'!AH85-Database!Z96-Database!W96-Database!Y96-'2 months Losses'!AK85-((Database!V96+Database!X96))</f>
        <v>53256811.278386593</v>
      </c>
      <c r="AM85" s="29">
        <f>Database!T96-Database!AA96-'2 months Losses'!AH85-Database!Z96-Database!W96-Database!Y96-'2 months Losses'!AK85-'2 months Losses'!AL85-Database!V96-Database!X96</f>
        <v>0</v>
      </c>
    </row>
    <row r="86" spans="2:39" x14ac:dyDescent="0.25">
      <c r="B86" s="17">
        <v>42461</v>
      </c>
      <c r="C86" s="36">
        <f>(Database!T97-Database!AA97)*'Technical Paramenter'!$C$5</f>
        <v>96214786.55430001</v>
      </c>
      <c r="D86" s="37">
        <f>(Database!T97+Database!U97-Database!Z97-Database!AA97-'2 months Losses'!C86)*'Technical Paramenter'!$C$7</f>
        <v>24500457.080107007</v>
      </c>
      <c r="E86" s="37">
        <f>((Database!T97+Database!U97-Database!Z97-Database!AA97-'2 months Losses'!C86)-(Database!T97+Database!U97-Database!Z97-Database!AA97-'2 months Losses'!C86)*'Technical Paramenter'!$C$7)*'Technical Paramenter'!$C$6</f>
        <v>109634645.34206282</v>
      </c>
      <c r="F86" s="38">
        <f t="shared" si="7"/>
        <v>134135102.42216982</v>
      </c>
      <c r="G86" s="39">
        <f>(Database!T97-Database!W97-Database!Y97-Database!Z97-Database!AA97+Database!U97-C86-F86)*'Technical Paramenter'!$C$8</f>
        <v>32541450.411623519</v>
      </c>
      <c r="H86" s="40">
        <f t="shared" si="8"/>
        <v>262891339.38809332</v>
      </c>
      <c r="I86" s="51">
        <f>+H86/(Database!T97+Database!U97)*100</f>
        <v>8.1948302254303975</v>
      </c>
      <c r="J86" s="36">
        <f>+AH86-C86</f>
        <v>61396975.569246978</v>
      </c>
      <c r="K86" s="36">
        <f>+AK86-F86</f>
        <v>91881699.351985291</v>
      </c>
      <c r="L86" s="36">
        <f>+AL86-G86</f>
        <v>40522264.18267484</v>
      </c>
      <c r="M86" s="40">
        <f t="shared" si="9"/>
        <v>193800939.10390711</v>
      </c>
      <c r="N86" s="52">
        <f>+M86/(Database!T97+Database!U97)*100</f>
        <v>6.0411491576029608</v>
      </c>
      <c r="O86" s="21">
        <f>Database!T97+Database!U97-Database!V97-Database!W97-Database!X97-Database!Y97-Database!Z97-Database!AA97-'2 months Losses'!H86</f>
        <v>194606938.85890737</v>
      </c>
      <c r="P86" s="3">
        <f>($C86+(O86*'Technical Paramenter'!$D$5))</f>
        <v>157418668.82542637</v>
      </c>
      <c r="Q86" s="23">
        <f>(Database!T97+Database!U97-Database!AA97-Database!Z97-P86)*'Technical Paramenter'!$D$7</f>
        <v>23888418.257395741</v>
      </c>
      <c r="R86" s="23">
        <f>+O86*'Technical Paramenter'!$D$6+'2 months Losses'!E86</f>
        <v>201839412.97341311</v>
      </c>
      <c r="S86" s="3">
        <f t="shared" si="10"/>
        <v>225727831.23080885</v>
      </c>
      <c r="T86" s="3">
        <f>+O86*'Technical Paramenter'!$D$8+'2 months Losses'!G86</f>
        <v>73739739.368054211</v>
      </c>
      <c r="U86" s="14">
        <f>Database!T97+Database!U97-Database!V97-Database!W97-Database!X97-Database!Y97-Database!Z97-Database!AA97-'2 months Losses'!H86-((P86+S86+T86)-H86)</f>
        <v>612038.82271128893</v>
      </c>
      <c r="V86" s="3">
        <f>(P86+(U86*'Technical Paramenter'!$D$5))</f>
        <v>157611155.03516906</v>
      </c>
      <c r="W86" s="23">
        <f>(Database!T97+Database!U97-Database!AA97-Database!Z97-V86)*'Technical Paramenter'!$D$7</f>
        <v>23886493.395298313</v>
      </c>
      <c r="X86" s="23">
        <f>+U86*'Technical Paramenter'!$D$6+'2 months Losses'!R86</f>
        <v>202129396.96761373</v>
      </c>
      <c r="Y86" s="3">
        <f t="shared" si="11"/>
        <v>226015890.36291203</v>
      </c>
      <c r="Z86" s="3">
        <f>+U86*'Technical Paramenter'!$D$8+'2 months Losses'!T86</f>
        <v>73869307.986822188</v>
      </c>
      <c r="AA86" s="14">
        <f>Database!T97+Database!U97-Database!AA97-V86-Database!Z97-Y86-Database!Y97-Database!W97-Z86-Database!V97-Database!X97</f>
        <v>1924.8620970249176</v>
      </c>
      <c r="AB86" s="3">
        <f>(V86+(AA86*'Technical Paramenter'!$D$5))</f>
        <v>157611760.40429857</v>
      </c>
      <c r="AC86" s="23">
        <f>(Database!T97+Database!U97-Database!AA97-Database!Z97-AB86)*'Technical Paramenter'!$D$7</f>
        <v>23886487.341607019</v>
      </c>
      <c r="AD86" s="23">
        <f>+AA86*'Technical Paramenter'!$D$6+'2 months Losses'!X86</f>
        <v>202130308.96727529</v>
      </c>
      <c r="AE86" s="3">
        <f t="shared" si="12"/>
        <v>226016796.3088823</v>
      </c>
      <c r="AF86" s="3">
        <f>+AA86*'Technical Paramenter'!$D$8+'2 months Losses'!Z86</f>
        <v>73869715.480128124</v>
      </c>
      <c r="AG86" s="14">
        <f>Database!T97+Database!U97-Database!AA97-'2 months Losses'!AB86-Database!Z97-Database!W97-Database!Y97-'2 months Losses'!AE86-'2 months Losses'!AF86-Database!V97-Database!X97</f>
        <v>6.0536916255950928</v>
      </c>
      <c r="AH86" s="27">
        <f>(AB86+(AG86*'Technical Paramenter'!$E$5))</f>
        <v>157611762.12354699</v>
      </c>
      <c r="AI86" s="27">
        <f>+AG86*'Technical Paramenter'!$D$6+'2 months Losses'!AC86</f>
        <v>23886490.209846113</v>
      </c>
      <c r="AJ86" s="27">
        <f>+AG86*'Technical Paramenter'!$E$6+'2 months Losses'!AD86</f>
        <v>202130311.564309</v>
      </c>
      <c r="AK86" s="27">
        <f t="shared" si="13"/>
        <v>226016801.77415511</v>
      </c>
      <c r="AL86" s="29">
        <f>Database!T97-Database!AA97-'2 months Losses'!AH86-Database!Z97-Database!W97-Database!Y97-'2 months Losses'!AK86-((Database!V97+Database!X97))</f>
        <v>73063714.594298363</v>
      </c>
      <c r="AM86" s="29">
        <f>Database!T97-Database!AA97-'2 months Losses'!AH86-Database!Z97-Database!W97-Database!Y97-'2 months Losses'!AK86-'2 months Losses'!AL86-Database!V97-Database!X97</f>
        <v>0</v>
      </c>
    </row>
    <row r="87" spans="2:39" x14ac:dyDescent="0.25">
      <c r="B87" s="17">
        <v>42491</v>
      </c>
      <c r="C87" s="36">
        <f>(Database!T98-Database!AA98)*'Technical Paramenter'!$C$5</f>
        <v>100482603.96123001</v>
      </c>
      <c r="D87" s="37">
        <f>(Database!T98+Database!U98-Database!Z98-Database!AA98-'2 months Losses'!C87)*'Technical Paramenter'!$C$7</f>
        <v>25989050.456097707</v>
      </c>
      <c r="E87" s="37">
        <f>((Database!T98+Database!U98-Database!Z98-Database!AA98-'2 months Losses'!C87)-(Database!T98+Database!U98-Database!Z98-Database!AA98-'2 months Losses'!C87)*'Technical Paramenter'!$C$7)*'Technical Paramenter'!$C$6</f>
        <v>116295802.98094602</v>
      </c>
      <c r="F87" s="38">
        <f t="shared" si="7"/>
        <v>142284853.43704373</v>
      </c>
      <c r="G87" s="39">
        <f>(Database!T98-Database!W98-Database!Y98-Database!Z98-Database!AA98+Database!U98-C87-F87)*'Technical Paramenter'!$C$8</f>
        <v>35310824.596633673</v>
      </c>
      <c r="H87" s="40">
        <f t="shared" si="8"/>
        <v>278078281.99490738</v>
      </c>
      <c r="I87" s="51">
        <f>+H87/(Database!T98+Database!U98)*100</f>
        <v>8.3001909973416979</v>
      </c>
      <c r="J87" s="36">
        <f>+AH87-C87</f>
        <v>93092428.734013408</v>
      </c>
      <c r="K87" s="36">
        <f>+AK87-F87</f>
        <v>139314525.99383491</v>
      </c>
      <c r="L87" s="36">
        <f>+AL87-G87</f>
        <v>61863401.595244646</v>
      </c>
      <c r="M87" s="40">
        <f t="shared" si="9"/>
        <v>294270356.32309294</v>
      </c>
      <c r="N87" s="52">
        <f>+M87/(Database!T98+Database!U98)*100</f>
        <v>8.7834984624300887</v>
      </c>
      <c r="O87" s="21">
        <f>Database!T98+Database!U98-Database!V98-Database!W98-Database!X98-Database!Y98-Database!Z98-Database!AA98-'2 months Losses'!H87</f>
        <v>295070439.85309315</v>
      </c>
      <c r="P87" s="3">
        <f>($C87+(O87*'Technical Paramenter'!$D$5))</f>
        <v>193282257.29502779</v>
      </c>
      <c r="Q87" s="23">
        <f>(Database!T98+Database!U98-Database!AA98-Database!Z98-P87)*'Technical Paramenter'!$D$7</f>
        <v>25061053.92275973</v>
      </c>
      <c r="R87" s="23">
        <f>+O87*'Technical Paramenter'!$D$6+'2 months Losses'!E87</f>
        <v>256100177.38334155</v>
      </c>
      <c r="S87" s="3">
        <f t="shared" si="10"/>
        <v>281161231.30610126</v>
      </c>
      <c r="T87" s="3">
        <f>+O87*'Technical Paramenter'!$D$8+'2 months Losses'!G87</f>
        <v>97777236.713533491</v>
      </c>
      <c r="U87" s="14">
        <f>Database!T98+Database!U98-Database!V98-Database!W98-Database!X98-Database!Y98-Database!Z98-Database!AA98-'2 months Losses'!H87-((P87+S87+T87)-H87)</f>
        <v>927996.53333795071</v>
      </c>
      <c r="V87" s="3">
        <f>(P87+(U87*'Technical Paramenter'!$D$5))</f>
        <v>193574112.20476258</v>
      </c>
      <c r="W87" s="23">
        <f>(Database!T98+Database!U98-Database!AA98-Database!Z98-V87)*'Technical Paramenter'!$D$7</f>
        <v>25058135.373662382</v>
      </c>
      <c r="X87" s="23">
        <f>+U87*'Technical Paramenter'!$D$6+'2 months Losses'!R87</f>
        <v>256539862.14083707</v>
      </c>
      <c r="Y87" s="3">
        <f t="shared" si="11"/>
        <v>281597997.51449943</v>
      </c>
      <c r="Z87" s="3">
        <f>+U87*'Technical Paramenter'!$D$8+'2 months Losses'!T87</f>
        <v>97973693.579641134</v>
      </c>
      <c r="AA87" s="14">
        <f>Database!T98+Database!U98-Database!AA98-V87-Database!Z98-Y87-Database!Y98-Database!W98-Z87-Database!V98-Database!X98</f>
        <v>2918.5490980148315</v>
      </c>
      <c r="AB87" s="3">
        <f>(V87+(AA87*'Technical Paramenter'!$D$5))</f>
        <v>193575030.08845389</v>
      </c>
      <c r="AC87" s="23">
        <f>(Database!T98+Database!U98-Database!AA98-Database!Z98-AB87)*'Technical Paramenter'!$D$7</f>
        <v>25058126.19482547</v>
      </c>
      <c r="AD87" s="23">
        <f>+AA87*'Technical Paramenter'!$D$6+'2 months Losses'!X87</f>
        <v>256541244.94939971</v>
      </c>
      <c r="AE87" s="3">
        <f t="shared" si="12"/>
        <v>281599371.14422518</v>
      </c>
      <c r="AF87" s="3">
        <f>+AA87*'Technical Paramenter'!$D$8+'2 months Losses'!Z87</f>
        <v>97974311.436485186</v>
      </c>
      <c r="AG87" s="14">
        <f>Database!T98+Database!U98-Database!AA98-'2 months Losses'!AB87-Database!Z98-Database!W98-Database!Y98-'2 months Losses'!AE87-'2 months Losses'!AF87-Database!V98-Database!X98</f>
        <v>9.1788363456726074</v>
      </c>
      <c r="AH87" s="27">
        <f>(AB87+(AG87*'Technical Paramenter'!$E$5))</f>
        <v>193575032.69524342</v>
      </c>
      <c r="AI87" s="27">
        <f>+AG87*'Technical Paramenter'!$D$6+'2 months Losses'!AC87</f>
        <v>25058130.543758132</v>
      </c>
      <c r="AJ87" s="27">
        <f>+AG87*'Technical Paramenter'!$E$6+'2 months Losses'!AD87</f>
        <v>256541248.88712052</v>
      </c>
      <c r="AK87" s="27">
        <f t="shared" si="13"/>
        <v>281599379.43087864</v>
      </c>
      <c r="AL87" s="29">
        <f>Database!T98-Database!AA98-'2 months Losses'!AH87-Database!Z98-Database!W98-Database!Y98-'2 months Losses'!AK87-((Database!V98+Database!X98))</f>
        <v>97174226.191878319</v>
      </c>
      <c r="AM87" s="29">
        <f>Database!T98-Database!AA98-'2 months Losses'!AH87-Database!Z98-Database!W98-Database!Y98-'2 months Losses'!AK87-'2 months Losses'!AL87-Database!V98-Database!X98</f>
        <v>0</v>
      </c>
    </row>
    <row r="88" spans="2:39" x14ac:dyDescent="0.25">
      <c r="B88" s="17">
        <v>42522</v>
      </c>
      <c r="C88" s="36">
        <f>(Database!T99-Database!AA99)*'Technical Paramenter'!$C$5</f>
        <v>104184514.06721999</v>
      </c>
      <c r="D88" s="37">
        <f>(Database!T99+Database!U99-Database!Z99-Database!AA99-'2 months Losses'!C88)*'Technical Paramenter'!$C$7</f>
        <v>26918692.860217795</v>
      </c>
      <c r="E88" s="37">
        <f>((Database!T99+Database!U99-Database!Z99-Database!AA99-'2 months Losses'!C88)-(Database!T99+Database!U99-Database!Z99-Database!AA99-'2 months Losses'!C88)*'Technical Paramenter'!$C$7)*'Technical Paramenter'!$C$6</f>
        <v>120455766.8109026</v>
      </c>
      <c r="F88" s="38">
        <f t="shared" si="7"/>
        <v>147374459.67112041</v>
      </c>
      <c r="G88" s="39">
        <f>(Database!T99-Database!W99-Database!Y99-Database!Z99-Database!AA99+Database!U99-C88-F88)*'Technical Paramenter'!$C$8</f>
        <v>36523819.139450923</v>
      </c>
      <c r="H88" s="40">
        <f t="shared" si="8"/>
        <v>288082792.87779129</v>
      </c>
      <c r="I88" s="51">
        <f>+H88/(Database!T99+Database!U99)*100</f>
        <v>8.2903713742508245</v>
      </c>
      <c r="J88" s="36">
        <f>+AH88-C88</f>
        <v>85201583.477135643</v>
      </c>
      <c r="K88" s="36">
        <f>+AK88-F88</f>
        <v>127505731.42694706</v>
      </c>
      <c r="L88" s="36">
        <f>+AL88-G88</f>
        <v>56504817.806125745</v>
      </c>
      <c r="M88" s="40">
        <f t="shared" si="9"/>
        <v>269212132.71020848</v>
      </c>
      <c r="N88" s="52">
        <f>+M88/(Database!T99+Database!U99)*100</f>
        <v>7.7473164444379572</v>
      </c>
      <c r="O88" s="21">
        <f>Database!T99+Database!U99-Database!V99-Database!W99-Database!X99-Database!Y99-Database!Z99-Database!AA99-'2 months Losses'!H88</f>
        <v>270059220.2252084</v>
      </c>
      <c r="P88" s="3">
        <f>($C88+(O88*'Technical Paramenter'!$D$5))</f>
        <v>189118138.82804805</v>
      </c>
      <c r="Q88" s="23">
        <f>(Database!T99+Database!U99-Database!AA99-Database!Z99-P88)*'Technical Paramenter'!$D$7</f>
        <v>26069356.612609517</v>
      </c>
      <c r="R88" s="23">
        <f>+O88*'Technical Paramenter'!$D$6+'2 months Losses'!E88</f>
        <v>248409825.35360634</v>
      </c>
      <c r="S88" s="3">
        <f t="shared" si="10"/>
        <v>274479181.96621585</v>
      </c>
      <c r="T88" s="3">
        <f>+O88*'Technical Paramenter'!$D$8+'2 months Losses'!G88</f>
        <v>93695356.061127543</v>
      </c>
      <c r="U88" s="14">
        <f>Database!T99+Database!U99-Database!V99-Database!W99-Database!X99-Database!Y99-Database!Z99-Database!AA99-'2 months Losses'!H88-((P88+S88+T88)-H88)</f>
        <v>849336.24760818481</v>
      </c>
      <c r="V88" s="3">
        <f>(P88+(U88*'Technical Paramenter'!$D$5))</f>
        <v>189385255.07792082</v>
      </c>
      <c r="W88" s="23">
        <f>(Database!T99+Database!U99-Database!AA99-Database!Z99-V88)*'Technical Paramenter'!$D$7</f>
        <v>26066685.450110789</v>
      </c>
      <c r="X88" s="23">
        <f>+U88*'Technical Paramenter'!$D$6+'2 months Losses'!R88</f>
        <v>248812240.86772311</v>
      </c>
      <c r="Y88" s="3">
        <f t="shared" si="11"/>
        <v>274878926.3178339</v>
      </c>
      <c r="Z88" s="3">
        <f>+U88*'Technical Paramenter'!$D$8+'2 months Losses'!T88</f>
        <v>93875160.54474619</v>
      </c>
      <c r="AA88" s="14">
        <f>Database!T99+Database!U99-Database!AA99-V88-Database!Z99-Y88-Database!Y99-Database!W99-Z88-Database!V99-Database!X99</f>
        <v>2671.1624989509583</v>
      </c>
      <c r="AB88" s="3">
        <f>(V88+(AA88*'Technical Paramenter'!$D$5))</f>
        <v>189386095.15852675</v>
      </c>
      <c r="AC88" s="23">
        <f>(Database!T99+Database!U99-Database!AA99-Database!Z99-AB88)*'Technical Paramenter'!$D$7</f>
        <v>26066677.049304727</v>
      </c>
      <c r="AD88" s="23">
        <f>+AA88*'Technical Paramenter'!$D$6+'2 months Losses'!X88</f>
        <v>248813506.46451512</v>
      </c>
      <c r="AE88" s="3">
        <f t="shared" si="12"/>
        <v>274880183.51381987</v>
      </c>
      <c r="AF88" s="3">
        <f>+AA88*'Technical Paramenter'!$D$8+'2 months Losses'!Z88</f>
        <v>93875726.02984722</v>
      </c>
      <c r="AG88" s="14">
        <f>Database!T99+Database!U99-Database!AA99-'2 months Losses'!AB88-Database!Z99-Database!W99-Database!Y99-'2 months Losses'!AE88-'2 months Losses'!AF88-Database!V99-Database!X99</f>
        <v>8.4008059501647949</v>
      </c>
      <c r="AH88" s="27">
        <f>(AB88+(AG88*'Technical Paramenter'!$E$5))</f>
        <v>189386097.54435563</v>
      </c>
      <c r="AI88" s="27">
        <f>+AG88*'Technical Paramenter'!$D$6+'2 months Losses'!AC88</f>
        <v>26066681.029606588</v>
      </c>
      <c r="AJ88" s="27">
        <f>+AG88*'Technical Paramenter'!$E$6+'2 months Losses'!AD88</f>
        <v>248813510.06846088</v>
      </c>
      <c r="AK88" s="27">
        <f t="shared" si="13"/>
        <v>274880191.09806746</v>
      </c>
      <c r="AL88" s="29">
        <f>Database!T99-Database!AA99-'2 months Losses'!AH88-Database!Z99-Database!W99-Database!Y99-'2 months Losses'!AK88-((Database!V99+Database!X99))</f>
        <v>93028636.945576668</v>
      </c>
      <c r="AM88" s="29">
        <f>Database!T99-Database!AA99-'2 months Losses'!AH88-Database!Z99-Database!W99-Database!Y99-'2 months Losses'!AK88-'2 months Losses'!AL88-Database!V99-Database!X99</f>
        <v>0</v>
      </c>
    </row>
    <row r="89" spans="2:39" x14ac:dyDescent="0.25">
      <c r="B89" s="17">
        <v>42552</v>
      </c>
      <c r="C89" s="36">
        <f>(Database!T100-Database!AA100)*'Technical Paramenter'!$C$5</f>
        <v>104954451.32615998</v>
      </c>
      <c r="D89" s="37">
        <f>(Database!T100+Database!U100-Database!Z100-Database!AA100-'2 months Losses'!C89)*'Technical Paramenter'!$C$7</f>
        <v>27035983.676058397</v>
      </c>
      <c r="E89" s="37">
        <f>((Database!T100+Database!U100-Database!Z100-Database!AA100-'2 months Losses'!C89)-(Database!T100+Database!U100-Database!Z100-Database!AA100-'2 months Losses'!C89)*'Technical Paramenter'!$C$7)*'Technical Paramenter'!$C$6</f>
        <v>120980619.75362611</v>
      </c>
      <c r="F89" s="38">
        <f t="shared" si="7"/>
        <v>148016603.42968452</v>
      </c>
      <c r="G89" s="39">
        <f>(Database!T100-Database!W100-Database!Y100-Database!Z100-Database!AA100+Database!U100-C89-F89)*'Technical Paramenter'!$C$8</f>
        <v>36540252.857641935</v>
      </c>
      <c r="H89" s="40">
        <f t="shared" si="8"/>
        <v>289511307.61348641</v>
      </c>
      <c r="I89" s="51">
        <f>+H89/(Database!T100+Database!U100)*100</f>
        <v>8.2704361388731371</v>
      </c>
      <c r="J89" s="36">
        <f>+AH89-C89</f>
        <v>60225111.464250773</v>
      </c>
      <c r="K89" s="36">
        <f>+AK89-F89</f>
        <v>90127983.238473654</v>
      </c>
      <c r="L89" s="36">
        <f>+AL89-G89</f>
        <v>39708900.744788885</v>
      </c>
      <c r="M89" s="40">
        <f t="shared" si="9"/>
        <v>190061995.44751331</v>
      </c>
      <c r="N89" s="52">
        <f>+M89/(Database!T100+Database!U100)*100</f>
        <v>5.429479106474222</v>
      </c>
      <c r="O89" s="21">
        <f>Database!T100+Database!U100-Database!V100-Database!W100-Database!X100-Database!Y100-Database!Z100-Database!AA100-'2 months Losses'!H89</f>
        <v>190892539.5075134</v>
      </c>
      <c r="P89" s="3">
        <f>($C89+(O89*'Technical Paramenter'!$D$5))</f>
        <v>164990155.00127295</v>
      </c>
      <c r="Q89" s="23">
        <f>(Database!T100+Database!U100-Database!AA100-Database!Z100-P89)*'Technical Paramenter'!$D$7</f>
        <v>26435626.639307264</v>
      </c>
      <c r="R89" s="23">
        <f>+O89*'Technical Paramenter'!$D$6+'2 months Losses'!E89</f>
        <v>211425504.97228596</v>
      </c>
      <c r="S89" s="3">
        <f t="shared" si="10"/>
        <v>237861131.61159322</v>
      </c>
      <c r="T89" s="3">
        <f>+O89*'Technical Paramenter'!$D$8+'2 months Losses'!G89</f>
        <v>76952203.471382529</v>
      </c>
      <c r="U89" s="14">
        <f>Database!T100+Database!U100-Database!V100-Database!W100-Database!X100-Database!Y100-Database!Z100-Database!AA100-'2 months Losses'!H89-((P89+S89+T89)-H89)</f>
        <v>600357.03675115108</v>
      </c>
      <c r="V89" s="3">
        <f>(P89+(U89*'Technical Paramenter'!$D$5))</f>
        <v>165178967.2893312</v>
      </c>
      <c r="W89" s="23">
        <f>(Database!T100+Database!U100-Database!AA100-Database!Z100-V89)*'Technical Paramenter'!$D$7</f>
        <v>26433738.516426686</v>
      </c>
      <c r="X89" s="23">
        <f>+U89*'Technical Paramenter'!$D$6+'2 months Losses'!R89</f>
        <v>211709954.13629866</v>
      </c>
      <c r="Y89" s="3">
        <f t="shared" si="11"/>
        <v>238143692.65272534</v>
      </c>
      <c r="Z89" s="3">
        <f>+U89*'Technical Paramenter'!$D$8+'2 months Losses'!T89</f>
        <v>77079299.056062743</v>
      </c>
      <c r="AA89" s="14">
        <f>Database!T100+Database!U100-Database!AA100-V89-Database!Z100-Y89-Database!Y100-Database!W100-Z89-Database!V100-Database!X100</f>
        <v>1888.1228809356689</v>
      </c>
      <c r="AB89" s="3">
        <f>(V89+(AA89*'Technical Paramenter'!$D$5))</f>
        <v>165179561.10397726</v>
      </c>
      <c r="AC89" s="23">
        <f>(Database!T100+Database!U100-Database!AA100-Database!Z100-AB89)*'Technical Paramenter'!$D$7</f>
        <v>26433732.578280225</v>
      </c>
      <c r="AD89" s="23">
        <f>+AA89*'Technical Paramenter'!$D$6+'2 months Losses'!X89</f>
        <v>211710848.72891966</v>
      </c>
      <c r="AE89" s="3">
        <f t="shared" si="12"/>
        <v>238144581.3071999</v>
      </c>
      <c r="AF89" s="3">
        <f>+AA89*'Technical Paramenter'!$D$8+'2 months Losses'!Z89</f>
        <v>77079698.77167663</v>
      </c>
      <c r="AG89" s="14">
        <f>Database!T100+Database!U100-Database!AA100-'2 months Losses'!AB89-Database!Z100-Database!W100-Database!Y100-'2 months Losses'!AE89-'2 months Losses'!AF89-Database!V100-Database!X100</f>
        <v>5.9381461143493652</v>
      </c>
      <c r="AH89" s="27">
        <f>(AB89+(AG89*'Technical Paramenter'!$E$5))</f>
        <v>165179562.79041076</v>
      </c>
      <c r="AI89" s="27">
        <f>+AG89*'Technical Paramenter'!$D$6+'2 months Losses'!AC89</f>
        <v>26433735.391773853</v>
      </c>
      <c r="AJ89" s="27">
        <f>+AG89*'Technical Paramenter'!$E$6+'2 months Losses'!AD89</f>
        <v>211710851.27638432</v>
      </c>
      <c r="AK89" s="27">
        <f t="shared" si="13"/>
        <v>238144586.66815817</v>
      </c>
      <c r="AL89" s="29">
        <f>Database!T100-Database!AA100-'2 months Losses'!AH89-Database!Z100-Database!W100-Database!Y100-'2 months Losses'!AK89-((Database!V100+Database!X100))</f>
        <v>76249153.60243082</v>
      </c>
      <c r="AM89" s="29">
        <f>Database!T100-Database!AA100-'2 months Losses'!AH89-Database!Z100-Database!W100-Database!Y100-'2 months Losses'!AK89-'2 months Losses'!AL89-Database!V100-Database!X100</f>
        <v>0</v>
      </c>
    </row>
    <row r="90" spans="2:39" x14ac:dyDescent="0.25">
      <c r="B90" s="17">
        <v>42583</v>
      </c>
      <c r="C90" s="36">
        <f>(Database!T101-Database!AA101)*'Technical Paramenter'!$C$5</f>
        <v>107228021.07203999</v>
      </c>
      <c r="D90" s="37">
        <f>(Database!T101+Database!U101-Database!Z101-Database!AA101-'2 months Losses'!C90)*'Technical Paramenter'!$C$7</f>
        <v>27821594.254759599</v>
      </c>
      <c r="E90" s="37">
        <f>((Database!T101+Database!U101-Database!Z101-Database!AA101-'2 months Losses'!C90)-(Database!T101+Database!U101-Database!Z101-Database!AA101-'2 months Losses'!C90)*'Technical Paramenter'!$C$7)*'Technical Paramenter'!$C$6</f>
        <v>124496069.97119823</v>
      </c>
      <c r="F90" s="38">
        <f t="shared" si="7"/>
        <v>152317664.22595784</v>
      </c>
      <c r="G90" s="39">
        <f>(Database!T101-Database!W101-Database!Y101-Database!Z101-Database!AA101+Database!U101-C90-F90)*'Technical Paramenter'!$C$8</f>
        <v>38292853.695340432</v>
      </c>
      <c r="H90" s="40">
        <f t="shared" si="8"/>
        <v>297838538.99333829</v>
      </c>
      <c r="I90" s="51">
        <f>+H90/(Database!T101+Database!U101)*100</f>
        <v>8.3308820954062384</v>
      </c>
      <c r="J90" s="36">
        <f>+AH90-C90</f>
        <v>79985915.105102777</v>
      </c>
      <c r="K90" s="36">
        <f>+AK90-F90</f>
        <v>119700388.10448506</v>
      </c>
      <c r="L90" s="36">
        <f>+AL90-G90</f>
        <v>53036783.985073768</v>
      </c>
      <c r="M90" s="40">
        <f t="shared" si="9"/>
        <v>252723087.19466162</v>
      </c>
      <c r="N90" s="52">
        <f>+M90/(Database!T101+Database!U101)*100</f>
        <v>7.0689516854394965</v>
      </c>
      <c r="O90" s="21">
        <f>Database!T101+Database!U101-Database!V101-Database!W101-Database!X101-Database!Y101-Database!Z101-Database!AA101-'2 months Losses'!H90</f>
        <v>253527375.67466146</v>
      </c>
      <c r="P90" s="3">
        <f>($C90+(O90*'Technical Paramenter'!$D$5))</f>
        <v>186962380.72172102</v>
      </c>
      <c r="Q90" s="23">
        <f>(Database!T101+Database!U101-Database!AA101-Database!Z101-P90)*'Technical Paramenter'!$D$7</f>
        <v>27024250.658262789</v>
      </c>
      <c r="R90" s="23">
        <f>+O90*'Technical Paramenter'!$D$6+'2 months Losses'!E90</f>
        <v>244617340.56585282</v>
      </c>
      <c r="S90" s="3">
        <f t="shared" si="10"/>
        <v>271641591.22411561</v>
      </c>
      <c r="T90" s="3">
        <f>+O90*'Technical Paramenter'!$D$8+'2 months Losses'!G90</f>
        <v>91964599.125666261</v>
      </c>
      <c r="U90" s="14">
        <f>Database!T101+Database!U101-Database!V101-Database!W101-Database!X101-Database!Y101-Database!Z101-Database!AA101-'2 months Losses'!H90-((P90+S90+T90)-H90)</f>
        <v>797343.59649682045</v>
      </c>
      <c r="V90" s="3">
        <f>(P90+(U90*'Technical Paramenter'!$D$5))</f>
        <v>187213145.28281927</v>
      </c>
      <c r="W90" s="23">
        <f>(Database!T101+Database!U101-Database!AA101-Database!Z101-V90)*'Technical Paramenter'!$D$7</f>
        <v>27021743.012651805</v>
      </c>
      <c r="X90" s="23">
        <f>+U90*'Technical Paramenter'!$D$6+'2 months Losses'!R90</f>
        <v>244995121.96187302</v>
      </c>
      <c r="Y90" s="3">
        <f t="shared" si="11"/>
        <v>272016864.97452486</v>
      </c>
      <c r="Z90" s="3">
        <f>+U90*'Technical Paramenter'!$D$8+'2 months Losses'!T90</f>
        <v>92133396.765044644</v>
      </c>
      <c r="AA90" s="14">
        <f>Database!T101+Database!U101-Database!AA101-V90-Database!Z101-Y90-Database!Y101-Database!W101-Z90-Database!V101-Database!X101</f>
        <v>2507.6456110477448</v>
      </c>
      <c r="AB90" s="3">
        <f>(V90+(AA90*'Technical Paramenter'!$D$5))</f>
        <v>187213933.93736395</v>
      </c>
      <c r="AC90" s="23">
        <f>(Database!T101+Database!U101-Database!AA101-Database!Z101-AB90)*'Technical Paramenter'!$D$7</f>
        <v>27021735.126106359</v>
      </c>
      <c r="AD90" s="23">
        <f>+AA90*'Technical Paramenter'!$D$6+'2 months Losses'!X90</f>
        <v>244996310.08436355</v>
      </c>
      <c r="AE90" s="3">
        <f t="shared" si="12"/>
        <v>272018045.2104699</v>
      </c>
      <c r="AF90" s="3">
        <f>+AA90*'Technical Paramenter'!$D$8+'2 months Losses'!Z90</f>
        <v>92133927.633620501</v>
      </c>
      <c r="AG90" s="14">
        <f>Database!T101+Database!U101-Database!AA101-'2 months Losses'!AB90-Database!Z101-Database!W101-Database!Y101-'2 months Losses'!AE90-'2 months Losses'!AF90-Database!V101-Database!X101</f>
        <v>7.8865451812744141</v>
      </c>
      <c r="AH90" s="27">
        <f>(AB90+(AG90*'Technical Paramenter'!$E$5))</f>
        <v>187213936.17714277</v>
      </c>
      <c r="AI90" s="27">
        <f>+AG90*'Technical Paramenter'!$D$6+'2 months Losses'!AC90</f>
        <v>27021738.862751465</v>
      </c>
      <c r="AJ90" s="27">
        <f>+AG90*'Technical Paramenter'!$E$6+'2 months Losses'!AD90</f>
        <v>244996313.46769142</v>
      </c>
      <c r="AK90" s="27">
        <f t="shared" si="13"/>
        <v>272018052.33044291</v>
      </c>
      <c r="AL90" s="29">
        <f>Database!T101-Database!AA101-'2 months Losses'!AH90-Database!Z101-Database!W101-Database!Y101-'2 months Losses'!AK90-((Database!V101+Database!X101))</f>
        <v>91329637.6804142</v>
      </c>
      <c r="AM90" s="29">
        <f>Database!T101-Database!AA101-'2 months Losses'!AH90-Database!Z101-Database!W101-Database!Y101-'2 months Losses'!AK90-'2 months Losses'!AL90-Database!V101-Database!X101</f>
        <v>0</v>
      </c>
    </row>
    <row r="91" spans="2:39" x14ac:dyDescent="0.25">
      <c r="B91" s="17">
        <v>42614</v>
      </c>
      <c r="C91" s="36">
        <f>(Database!T102-Database!AA102)*'Technical Paramenter'!$C$5</f>
        <v>103966810.86774001</v>
      </c>
      <c r="D91" s="37">
        <f>(Database!T102+Database!U102-Database!Z102-Database!AA102-'2 months Losses'!C91)*'Technical Paramenter'!$C$7</f>
        <v>26809253.765502606</v>
      </c>
      <c r="E91" s="37">
        <f>((Database!T102+Database!U102-Database!Z102-Database!AA102-'2 months Losses'!C91)-(Database!T102+Database!U102-Database!Z102-Database!AA102-'2 months Losses'!C91)*'Technical Paramenter'!$C$7)*'Technical Paramenter'!$C$6</f>
        <v>119966048.74987106</v>
      </c>
      <c r="F91" s="38">
        <f t="shared" si="7"/>
        <v>146775302.51537368</v>
      </c>
      <c r="G91" s="39">
        <f>(Database!T102-Database!W102-Database!Y102-Database!Z102-Database!AA102+Database!U102-C91-F91)*'Technical Paramenter'!$C$8</f>
        <v>36184347.903630719</v>
      </c>
      <c r="H91" s="40">
        <f t="shared" si="8"/>
        <v>286926461.28674442</v>
      </c>
      <c r="I91" s="51">
        <f>+H91/(Database!T102+Database!U102)*100</f>
        <v>8.2774563374641534</v>
      </c>
      <c r="J91" s="36">
        <f>+AH91-C91</f>
        <v>38764917.854845822</v>
      </c>
      <c r="K91" s="36">
        <f>+AK91-F91</f>
        <v>58012410.134537697</v>
      </c>
      <c r="L91" s="36">
        <f>+AL91-G91</f>
        <v>25336080.235172763</v>
      </c>
      <c r="M91" s="40">
        <f t="shared" si="9"/>
        <v>122113408.22455628</v>
      </c>
      <c r="N91" s="52">
        <f>+M91/(Database!T102+Database!U102)*100</f>
        <v>3.5228134772399176</v>
      </c>
      <c r="O91" s="21">
        <f>Database!T102+Database!U102-Database!V102-Database!W102-Database!X102-Database!Y102-Database!Z102-Database!AA102-'2 months Losses'!H91</f>
        <v>122871231.50455624</v>
      </c>
      <c r="P91" s="3">
        <f>($C91+(O91*'Technical Paramenter'!$D$5))</f>
        <v>142609813.17592293</v>
      </c>
      <c r="Q91" s="23">
        <f>(Database!T102+Database!U102-Database!AA102-Database!Z102-P91)*'Technical Paramenter'!$D$7</f>
        <v>26422823.742420778</v>
      </c>
      <c r="R91" s="23">
        <f>+O91*'Technical Paramenter'!$D$6+'2 months Losses'!E91</f>
        <v>178182438.2367298</v>
      </c>
      <c r="S91" s="3">
        <f t="shared" si="10"/>
        <v>204605261.97915059</v>
      </c>
      <c r="T91" s="3">
        <f>+O91*'Technical Paramenter'!$D$8+'2 months Losses'!G91</f>
        <v>62196187.613145277</v>
      </c>
      <c r="U91" s="14">
        <f>Database!T102+Database!U102-Database!V102-Database!W102-Database!X102-Database!Y102-Database!Z102-Database!AA102-'2 months Losses'!H91-((P91+S91+T91)-H91)</f>
        <v>386430.02308183908</v>
      </c>
      <c r="V91" s="3">
        <f>(P91+(U91*'Technical Paramenter'!$D$5))</f>
        <v>142731345.41818216</v>
      </c>
      <c r="W91" s="23">
        <f>(Database!T102+Database!U102-Database!AA102-Database!Z102-V91)*'Technical Paramenter'!$D$7</f>
        <v>26421608.419998184</v>
      </c>
      <c r="X91" s="23">
        <f>+U91*'Technical Paramenter'!$D$6+'2 months Losses'!R91</f>
        <v>178365528.78166598</v>
      </c>
      <c r="Y91" s="3">
        <f t="shared" si="11"/>
        <v>204787137.20166415</v>
      </c>
      <c r="Z91" s="3">
        <f>+U91*'Technical Paramenter'!$D$8+'2 months Losses'!T91</f>
        <v>62277994.849031702</v>
      </c>
      <c r="AA91" s="14">
        <f>Database!T102+Database!U102-Database!AA102-V91-Database!Z102-Y91-Database!Y102-Database!W102-Z91-Database!V102-Database!X102</f>
        <v>1215.3224227428436</v>
      </c>
      <c r="AB91" s="3">
        <f>(V91+(AA91*'Technical Paramenter'!$D$5))</f>
        <v>142731727.63708413</v>
      </c>
      <c r="AC91" s="23">
        <f>(Database!T102+Database!U102-Database!AA102-Database!Z102-AB91)*'Technical Paramenter'!$D$7</f>
        <v>26421604.597809166</v>
      </c>
      <c r="AD91" s="23">
        <f>+AA91*'Technical Paramenter'!$D$6+'2 months Losses'!X91</f>
        <v>178366104.60142988</v>
      </c>
      <c r="AE91" s="3">
        <f t="shared" si="12"/>
        <v>204787709.19923905</v>
      </c>
      <c r="AF91" s="3">
        <f>+AA91*'Technical Paramenter'!$D$8+'2 months Losses'!Z91</f>
        <v>62278252.132788599</v>
      </c>
      <c r="AG91" s="14">
        <f>Database!T102+Database!U102-Database!AA102-'2 months Losses'!AB91-Database!Z102-Database!W102-Database!Y102-'2 months Losses'!AE91-'2 months Losses'!AF91-Database!V102-Database!X102</f>
        <v>3.8221890926361084</v>
      </c>
      <c r="AH91" s="27">
        <f>(AB91+(AG91*'Technical Paramenter'!$E$5))</f>
        <v>142731728.72258583</v>
      </c>
      <c r="AI91" s="27">
        <f>+AG91*'Technical Paramenter'!$D$6+'2 months Losses'!AC91</f>
        <v>26421606.408762358</v>
      </c>
      <c r="AJ91" s="27">
        <f>+AG91*'Technical Paramenter'!$E$6+'2 months Losses'!AD91</f>
        <v>178366106.24114901</v>
      </c>
      <c r="AK91" s="27">
        <f t="shared" si="13"/>
        <v>204787712.64991137</v>
      </c>
      <c r="AL91" s="29">
        <f>Database!T102-Database!AA102-'2 months Losses'!AH91-Database!Z102-Database!W102-Database!Y102-'2 months Losses'!AK91-((Database!V102+Database!X102))</f>
        <v>61520428.138803482</v>
      </c>
      <c r="AM91" s="29">
        <f>Database!T102-Database!AA102-'2 months Losses'!AH91-Database!Z102-Database!W102-Database!Y102-'2 months Losses'!AK91-'2 months Losses'!AL91-Database!V102-Database!X102</f>
        <v>0</v>
      </c>
    </row>
    <row r="92" spans="2:39" x14ac:dyDescent="0.25">
      <c r="B92" s="17">
        <v>42644</v>
      </c>
      <c r="C92" s="36">
        <f>(Database!T103-Database!AA103)*'Technical Paramenter'!$C$5</f>
        <v>101569361.60631</v>
      </c>
      <c r="D92" s="37">
        <f>(Database!T103+Database!U103-Database!Z103-Database!AA103-'2 months Losses'!C92)*'Technical Paramenter'!$C$7</f>
        <v>26211710.714056902</v>
      </c>
      <c r="E92" s="37">
        <f>((Database!T103+Database!U103-Database!Z103-Database!AA103-'2 months Losses'!C92)-(Database!T103+Database!U103-Database!Z103-Database!AA103-'2 months Losses'!C92)*'Technical Paramenter'!$C$7)*'Technical Paramenter'!$C$6</f>
        <v>117292163.10326181</v>
      </c>
      <c r="F92" s="38">
        <f t="shared" si="7"/>
        <v>143503873.81731871</v>
      </c>
      <c r="G92" s="39">
        <f>(Database!T103-Database!W103-Database!Y103-Database!Z103-Database!AA103+Database!U103-C92-F92)*'Technical Paramenter'!$C$8</f>
        <v>34977889.300011106</v>
      </c>
      <c r="H92" s="40">
        <f t="shared" si="8"/>
        <v>280051124.72363979</v>
      </c>
      <c r="I92" s="51">
        <f>+H92/(Database!T103+Database!U103)*100</f>
        <v>8.2694096424434829</v>
      </c>
      <c r="J92" s="36">
        <f>+AH92-C92</f>
        <v>31256679.412594691</v>
      </c>
      <c r="K92" s="36">
        <f>+AK92-F92</f>
        <v>46776193.678958982</v>
      </c>
      <c r="L92" s="36">
        <f>+AL92-G92</f>
        <v>20368360.315106444</v>
      </c>
      <c r="M92" s="40">
        <f t="shared" si="9"/>
        <v>98401233.40666011</v>
      </c>
      <c r="N92" s="52">
        <f>+M92/(Database!T103+Database!U103)*100</f>
        <v>2.9056127132657035</v>
      </c>
      <c r="O92" s="21">
        <f>Database!T103+Database!U103-Database!V103-Database!W103-Database!X103-Database!Y103-Database!Z103-Database!AA103-'2 months Losses'!H92</f>
        <v>99072741.661660135</v>
      </c>
      <c r="P92" s="3">
        <f>($C92+(O92*'Technical Paramenter'!$D$5))</f>
        <v>132727738.85890211</v>
      </c>
      <c r="Q92" s="23">
        <f>(Database!T103+Database!U103-Database!AA103-Database!Z103-P92)*'Technical Paramenter'!$D$7</f>
        <v>25900126.94153098</v>
      </c>
      <c r="R92" s="23">
        <f>+O92*'Technical Paramenter'!$D$6+'2 months Losses'!E92</f>
        <v>164232828.10255638</v>
      </c>
      <c r="S92" s="3">
        <f t="shared" si="10"/>
        <v>190132955.04408735</v>
      </c>
      <c r="T92" s="3">
        <f>+O92*'Technical Paramenter'!$D$8+'2 months Losses'!G92</f>
        <v>55951588.709784552</v>
      </c>
      <c r="U92" s="14">
        <f>Database!T103+Database!U103-Database!V103-Database!W103-Database!X103-Database!Y103-Database!Z103-Database!AA103-'2 months Losses'!H92-((P92+S92+T92)-H92)</f>
        <v>311583.77252590656</v>
      </c>
      <c r="V92" s="3">
        <f>(P92+(U92*'Technical Paramenter'!$D$5))</f>
        <v>132825731.95536152</v>
      </c>
      <c r="W92" s="23">
        <f>(Database!T103+Database!U103-Database!AA103-Database!Z103-V92)*'Technical Paramenter'!$D$7</f>
        <v>25899147.010566387</v>
      </c>
      <c r="X92" s="23">
        <f>+U92*'Technical Paramenter'!$D$6+'2 months Losses'!R92</f>
        <v>164380456.49397916</v>
      </c>
      <c r="Y92" s="3">
        <f t="shared" si="11"/>
        <v>190279603.50454554</v>
      </c>
      <c r="Z92" s="3">
        <f>+U92*'Technical Paramenter'!$D$8+'2 months Losses'!T92</f>
        <v>56017550.994428284</v>
      </c>
      <c r="AA92" s="14">
        <f>Database!T103+Database!U103-Database!AA103-V92-Database!Z103-Y92-Database!Y103-Database!W103-Z92-Database!V103-Database!X103</f>
        <v>979.93096470832825</v>
      </c>
      <c r="AB92" s="3">
        <f>(V92+(AA92*'Technical Paramenter'!$D$5))</f>
        <v>132826040.14364992</v>
      </c>
      <c r="AC92" s="23">
        <f>(Database!T103+Database!U103-Database!AA103-Database!Z103-AB92)*'Technical Paramenter'!$D$7</f>
        <v>25899143.928683501</v>
      </c>
      <c r="AD92" s="23">
        <f>+AA92*'Technical Paramenter'!$D$6+'2 months Losses'!X92</f>
        <v>164380920.78527024</v>
      </c>
      <c r="AE92" s="3">
        <f t="shared" si="12"/>
        <v>190280064.71395373</v>
      </c>
      <c r="AF92" s="3">
        <f>+AA92*'Technical Paramenter'!$D$8+'2 months Losses'!Z92</f>
        <v>56017758.445813514</v>
      </c>
      <c r="AG92" s="14">
        <f>Database!T103+Database!U103-Database!AA103-'2 months Losses'!AB92-Database!Z103-Database!W103-Database!Y103-'2 months Losses'!AE92-'2 months Losses'!AF92-Database!V103-Database!X103</f>
        <v>3.0818829536437988</v>
      </c>
      <c r="AH92" s="27">
        <f>(AB92+(AG92*'Technical Paramenter'!$E$5))</f>
        <v>132826041.01890469</v>
      </c>
      <c r="AI92" s="27">
        <f>+AG92*'Technical Paramenter'!$D$6+'2 months Losses'!AC92</f>
        <v>25899145.388879646</v>
      </c>
      <c r="AJ92" s="27">
        <f>+AG92*'Technical Paramenter'!$E$6+'2 months Losses'!AD92</f>
        <v>164380922.10739803</v>
      </c>
      <c r="AK92" s="27">
        <f t="shared" si="13"/>
        <v>190280067.49627769</v>
      </c>
      <c r="AL92" s="29">
        <f>Database!T103-Database!AA103-'2 months Losses'!AH92-Database!Z103-Database!W103-Database!Y103-'2 months Losses'!AK92-((Database!V103+Database!X103))</f>
        <v>55346249.61511755</v>
      </c>
      <c r="AM92" s="29">
        <f>Database!T103-Database!AA103-'2 months Losses'!AH92-Database!Z103-Database!W103-Database!Y103-'2 months Losses'!AK92-'2 months Losses'!AL92-Database!V103-Database!X103</f>
        <v>0</v>
      </c>
    </row>
    <row r="93" spans="2:39" x14ac:dyDescent="0.25">
      <c r="B93" s="17">
        <v>42675</v>
      </c>
      <c r="C93" s="36">
        <f>(Database!T104-Database!AA104)*'Technical Paramenter'!$C$5</f>
        <v>99333585.18618001</v>
      </c>
      <c r="D93" s="37">
        <f>(Database!T104+Database!U104-Database!Z104-Database!AA104-'2 months Losses'!C93)*'Technical Paramenter'!$C$7</f>
        <v>25178925.109348204</v>
      </c>
      <c r="E93" s="37">
        <f>((Database!T104+Database!U104-Database!Z104-Database!AA104-'2 months Losses'!C93)-(Database!T104+Database!U104-Database!Z104-Database!AA104-'2 months Losses'!C93)*'Technical Paramenter'!$C$7)*'Technical Paramenter'!$C$6</f>
        <v>112670654.07931133</v>
      </c>
      <c r="F93" s="38">
        <f t="shared" si="7"/>
        <v>137849579.18865952</v>
      </c>
      <c r="G93" s="39">
        <f>(Database!T104-Database!W104-Database!Y104-Database!Z104-Database!AA104+Database!U104-C93-F93)*'Technical Paramenter'!$C$8</f>
        <v>34185555.864284642</v>
      </c>
      <c r="H93" s="40">
        <f t="shared" si="8"/>
        <v>271368720.23912418</v>
      </c>
      <c r="I93" s="51">
        <f>+H93/(Database!T104+Database!U104)*100</f>
        <v>8.193250464062114</v>
      </c>
      <c r="J93" s="36">
        <f>+AH93-C93</f>
        <v>43859464.67807959</v>
      </c>
      <c r="K93" s="36">
        <f>+AK93-F93</f>
        <v>65636492.839051902</v>
      </c>
      <c r="L93" s="36">
        <f>+AL93-G93</f>
        <v>28888371.675744645</v>
      </c>
      <c r="M93" s="40">
        <f t="shared" si="9"/>
        <v>138384329.19287613</v>
      </c>
      <c r="N93" s="52">
        <f>+M93/(Database!T104+Database!U104)*100</f>
        <v>4.178143554567975</v>
      </c>
      <c r="O93" s="21">
        <f>Database!T104+Database!U104-Database!V104-Database!W104-Database!X104-Database!Y104-Database!Z104-Database!AA104-'2 months Losses'!H93</f>
        <v>139019163.10787594</v>
      </c>
      <c r="P93" s="3">
        <f>($C93+(O93*'Technical Paramenter'!$D$5))</f>
        <v>143055111.98360699</v>
      </c>
      <c r="Q93" s="23">
        <f>(Database!T104+Database!U104-Database!AA104-Database!Z104-P93)*'Technical Paramenter'!$D$7</f>
        <v>24741709.841373935</v>
      </c>
      <c r="R93" s="23">
        <f>+O93*'Technical Paramenter'!$D$6+'2 months Losses'!E93</f>
        <v>178537933.55982295</v>
      </c>
      <c r="S93" s="3">
        <f t="shared" si="10"/>
        <v>203279643.4011969</v>
      </c>
      <c r="T93" s="3">
        <f>+O93*'Technical Paramenter'!$D$8+'2 months Losses'!G93</f>
        <v>63615912.694221981</v>
      </c>
      <c r="U93" s="14">
        <f>Database!T104+Database!U104-Database!V104-Database!W104-Database!X104-Database!Y104-Database!Z104-Database!AA104-'2 months Losses'!H93-((P93+S93+T93)-H93)</f>
        <v>437215.26797425747</v>
      </c>
      <c r="V93" s="3">
        <f>(P93+(U93*'Technical Paramenter'!$D$5))</f>
        <v>143192616.1853849</v>
      </c>
      <c r="W93" s="23">
        <f>(Database!T104+Database!U104-Database!AA104-Database!Z104-V93)*'Technical Paramenter'!$D$7</f>
        <v>24740334.799356155</v>
      </c>
      <c r="X93" s="23">
        <f>+U93*'Technical Paramenter'!$D$6+'2 months Losses'!R93</f>
        <v>178745086.15378916</v>
      </c>
      <c r="Y93" s="3">
        <f t="shared" si="11"/>
        <v>203485420.95314533</v>
      </c>
      <c r="Z93" s="3">
        <f>+U93*'Technical Paramenter'!$D$8+'2 months Losses'!T93</f>
        <v>63708471.166452132</v>
      </c>
      <c r="AA93" s="14">
        <f>Database!T104+Database!U104-Database!AA104-V93-Database!Z104-Y93-Database!Y104-Database!W104-Z93-Database!V104-Database!X104</f>
        <v>1375.0420179367065</v>
      </c>
      <c r="AB93" s="3">
        <f>(V93+(AA93*'Technical Paramenter'!$D$5))</f>
        <v>143193048.63609955</v>
      </c>
      <c r="AC93" s="23">
        <f>(Database!T104+Database!U104-Database!AA104-Database!Z104-AB93)*'Technical Paramenter'!$D$7</f>
        <v>24740330.474849012</v>
      </c>
      <c r="AD93" s="23">
        <f>+AA93*'Technical Paramenter'!$D$6+'2 months Losses'!X93</f>
        <v>178745737.64869726</v>
      </c>
      <c r="AE93" s="3">
        <f t="shared" si="12"/>
        <v>203486068.12354627</v>
      </c>
      <c r="AF93" s="3">
        <f>+AA93*'Technical Paramenter'!$D$8+'2 months Losses'!Z93</f>
        <v>63708762.262847327</v>
      </c>
      <c r="AG93" s="14">
        <f>Database!T104+Database!U104-Database!AA104-'2 months Losses'!AB93-Database!Z104-Database!W104-Database!Y104-'2 months Losses'!AE93-'2 months Losses'!AF93-Database!V104-Database!X104</f>
        <v>4.3245072364807129</v>
      </c>
      <c r="AH93" s="27">
        <f>(AB93+(AG93*'Technical Paramenter'!$E$5))</f>
        <v>143193049.8642596</v>
      </c>
      <c r="AI93" s="27">
        <f>+AG93*'Technical Paramenter'!$D$6+'2 months Losses'!AC93</f>
        <v>24740332.523800541</v>
      </c>
      <c r="AJ93" s="27">
        <f>+AG93*'Technical Paramenter'!$E$6+'2 months Losses'!AD93</f>
        <v>178745739.50391087</v>
      </c>
      <c r="AK93" s="27">
        <f t="shared" si="13"/>
        <v>203486072.02771142</v>
      </c>
      <c r="AL93" s="29">
        <f>Database!T104-Database!AA104-'2 months Losses'!AH93-Database!Z104-Database!W104-Database!Y104-'2 months Losses'!AK93-((Database!V104+Database!X104))</f>
        <v>63073927.540029287</v>
      </c>
      <c r="AM93" s="29">
        <f>Database!T104-Database!AA104-'2 months Losses'!AH93-Database!Z104-Database!W104-Database!Y104-'2 months Losses'!AK93-'2 months Losses'!AL93-Database!V104-Database!X104</f>
        <v>0</v>
      </c>
    </row>
    <row r="94" spans="2:39" x14ac:dyDescent="0.25">
      <c r="B94" s="17">
        <v>42705</v>
      </c>
      <c r="C94" s="36">
        <f>(Database!T105-Database!AA105)*'Technical Paramenter'!$C$5</f>
        <v>95375887.420710012</v>
      </c>
      <c r="D94" s="37">
        <f>(Database!T105+Database!U105-Database!Z105-Database!AA105-'2 months Losses'!C94)*'Technical Paramenter'!$C$7</f>
        <v>23870263.392562903</v>
      </c>
      <c r="E94" s="37">
        <f>((Database!T105+Database!U105-Database!Z105-Database!AA105-'2 months Losses'!C94)-(Database!T105+Database!U105-Database!Z105-Database!AA105-'2 months Losses'!C94)*'Technical Paramenter'!$C$7)*'Technical Paramenter'!$C$6</f>
        <v>106814654.62904048</v>
      </c>
      <c r="F94" s="38">
        <f t="shared" si="7"/>
        <v>130684918.02160338</v>
      </c>
      <c r="G94" s="39">
        <f>(Database!T105-Database!W105-Database!Y105-Database!Z105-Database!AA105+Database!U105-C94-F94)*'Technical Paramenter'!$C$8</f>
        <v>31710034.158152871</v>
      </c>
      <c r="H94" s="40">
        <f t="shared" si="8"/>
        <v>257770839.60046625</v>
      </c>
      <c r="I94" s="51">
        <f>+H94/(Database!T105+Database!U105)*100</f>
        <v>8.106038307030131</v>
      </c>
      <c r="J94" s="36">
        <f>+AH94-C94</f>
        <v>17125568.138432965</v>
      </c>
      <c r="K94" s="36">
        <f>+AK94-F94</f>
        <v>25628726.632515013</v>
      </c>
      <c r="L94" s="36">
        <f>+AL94-G94</f>
        <v>10781329.211586185</v>
      </c>
      <c r="M94" s="40">
        <f t="shared" si="9"/>
        <v>53535623.982534163</v>
      </c>
      <c r="N94" s="52">
        <f>+M94/(Database!T105+Database!U105)*100</f>
        <v>1.6835178853659518</v>
      </c>
      <c r="O94" s="21">
        <f>Database!T105+Database!U105-Database!V105-Database!W105-Database!X105-Database!Y105-Database!Z105-Database!AA105-'2 months Losses'!H94</f>
        <v>54282061.302534103</v>
      </c>
      <c r="P94" s="3">
        <f>($C94+(O94*'Technical Paramenter'!$D$5))</f>
        <v>112447595.70035699</v>
      </c>
      <c r="Q94" s="23">
        <f>(Database!T105+Database!U105-Database!AA105-Database!Z105-P94)*'Technical Paramenter'!$D$7</f>
        <v>23699546.309766438</v>
      </c>
      <c r="R94" s="23">
        <f>+O94*'Technical Paramenter'!$D$6+'2 months Losses'!E94</f>
        <v>132533495.27418114</v>
      </c>
      <c r="S94" s="3">
        <f t="shared" si="10"/>
        <v>156233041.58394757</v>
      </c>
      <c r="T94" s="3">
        <f>+O94*'Technical Paramenter'!$D$8+'2 months Losses'!G94</f>
        <v>43201546.535899341</v>
      </c>
      <c r="U94" s="14">
        <f>Database!T105+Database!U105-Database!V105-Database!W105-Database!X105-Database!Y105-Database!Z105-Database!AA105-'2 months Losses'!H94-((P94+S94+T94)-H94)</f>
        <v>170717.08279645443</v>
      </c>
      <c r="V94" s="3">
        <f>(P94+(U94*'Technical Paramenter'!$D$5))</f>
        <v>112501286.22289647</v>
      </c>
      <c r="W94" s="23">
        <f>(Database!T105+Database!U105-Database!AA105-Database!Z105-V94)*'Technical Paramenter'!$D$7</f>
        <v>23699009.404541042</v>
      </c>
      <c r="X94" s="23">
        <f>+U94*'Technical Paramenter'!$D$6+'2 months Losses'!R94</f>
        <v>132614381.0280101</v>
      </c>
      <c r="Y94" s="3">
        <f t="shared" si="11"/>
        <v>156313390.43255115</v>
      </c>
      <c r="Z94" s="3">
        <f>+U94*'Technical Paramenter'!$D$8+'2 months Losses'!T94</f>
        <v>43237687.342327349</v>
      </c>
      <c r="AA94" s="14">
        <f>Database!T105+Database!U105-Database!AA105-V94-Database!Z105-Y94-Database!Y105-Database!W105-Z94-Database!V105-Database!X105</f>
        <v>536.90522575378418</v>
      </c>
      <c r="AB94" s="3">
        <f>(V94+(AA94*'Technical Paramenter'!$D$5))</f>
        <v>112501455.07958998</v>
      </c>
      <c r="AC94" s="23">
        <f>(Database!T105+Database!U105-Database!AA105-Database!Z105-AB94)*'Technical Paramenter'!$D$7</f>
        <v>23699007.715974107</v>
      </c>
      <c r="AD94" s="23">
        <f>+AA94*'Technical Paramenter'!$D$6+'2 months Losses'!X94</f>
        <v>132614635.41370606</v>
      </c>
      <c r="AE94" s="3">
        <f t="shared" si="12"/>
        <v>156313643.12968016</v>
      </c>
      <c r="AF94" s="3">
        <f>+AA94*'Technical Paramenter'!$D$8+'2 months Losses'!Z94</f>
        <v>43237801.00516364</v>
      </c>
      <c r="AG94" s="14">
        <f>Database!T105+Database!U105-Database!AA105-'2 months Losses'!AB94-Database!Z105-Database!W105-Database!Y105-'2 months Losses'!AE94-'2 months Losses'!AF94-Database!V105-Database!X105</f>
        <v>1.6885669231414795</v>
      </c>
      <c r="AH94" s="27">
        <f>(AB94+(AG94*'Technical Paramenter'!$E$5))</f>
        <v>112501455.55914298</v>
      </c>
      <c r="AI94" s="27">
        <f>+AG94*'Technical Paramenter'!$D$6+'2 months Losses'!AC94</f>
        <v>23699008.516017117</v>
      </c>
      <c r="AJ94" s="27">
        <f>+AG94*'Technical Paramenter'!$E$6+'2 months Losses'!AD94</f>
        <v>132614636.13810128</v>
      </c>
      <c r="AK94" s="27">
        <f t="shared" si="13"/>
        <v>156313644.65411839</v>
      </c>
      <c r="AL94" s="29">
        <f>Database!T105-Database!AA105-'2 months Losses'!AH94-Database!Z105-Database!W105-Database!Y105-'2 months Losses'!AK94-((Database!V105+Database!X105))</f>
        <v>42491363.369739056</v>
      </c>
      <c r="AM94" s="29">
        <f>Database!T105-Database!AA105-'2 months Losses'!AH94-Database!Z105-Database!W105-Database!Y105-'2 months Losses'!AK94-'2 months Losses'!AL94-Database!V105-Database!X105</f>
        <v>0</v>
      </c>
    </row>
    <row r="95" spans="2:39" x14ac:dyDescent="0.25">
      <c r="B95" s="17">
        <v>42736</v>
      </c>
      <c r="C95" s="36">
        <f>(Database!T106-Database!AA106)*'Technical Paramenter'!$C$5</f>
        <v>92602233.823079988</v>
      </c>
      <c r="D95" s="37">
        <f>(Database!T106+Database!U106-Database!Z106-Database!AA106-'2 months Losses'!C95)*'Technical Paramenter'!$C$7</f>
        <v>23595965.978929199</v>
      </c>
      <c r="E95" s="37">
        <f>((Database!T106+Database!U106-Database!Z106-Database!AA106-'2 months Losses'!C95)-(Database!T106+Database!U106-Database!Z106-Database!AA106-'2 months Losses'!C95)*'Technical Paramenter'!$C$7)*'Technical Paramenter'!$C$6</f>
        <v>105587228.56251238</v>
      </c>
      <c r="F95" s="38">
        <f t="shared" si="7"/>
        <v>129183194.54144159</v>
      </c>
      <c r="G95" s="39">
        <f>(Database!T106-Database!W106-Database!Y106-Database!Z106-Database!AA106+Database!U106-C95-F95)*'Technical Paramenter'!$C$8</f>
        <v>30720156.613499857</v>
      </c>
      <c r="H95" s="40">
        <f t="shared" si="8"/>
        <v>252505584.97802141</v>
      </c>
      <c r="I95" s="51">
        <f>+H95/(Database!T106+Database!U106)*100</f>
        <v>8.1781150789937005</v>
      </c>
      <c r="J95" s="36">
        <f>+AH95-C95</f>
        <v>17988404.168022484</v>
      </c>
      <c r="K95" s="36">
        <f>+AK95-F95</f>
        <v>26919976.566664964</v>
      </c>
      <c r="L95" s="36">
        <f>+AL95-G95</f>
        <v>11243855.723290704</v>
      </c>
      <c r="M95" s="40">
        <f t="shared" si="9"/>
        <v>56152236.457978152</v>
      </c>
      <c r="N95" s="52">
        <f>+M95/(Database!T106+Database!U106)*100</f>
        <v>1.8186506715729962</v>
      </c>
      <c r="O95" s="21">
        <f>Database!T106+Database!U106-Database!V106-Database!W106-Database!X106-Database!Y106-Database!Z106-Database!AA106-'2 months Losses'!H95</f>
        <v>57016949.737978667</v>
      </c>
      <c r="P95" s="3">
        <f>($C95+(O95*'Technical Paramenter'!$D$5))</f>
        <v>110534064.51567428</v>
      </c>
      <c r="Q95" s="23">
        <f>(Database!T106+Database!U106-Database!AA106-Database!Z106-P95)*'Technical Paramenter'!$D$7</f>
        <v>23416647.672003262</v>
      </c>
      <c r="R95" s="23">
        <f>+O95*'Technical Paramenter'!$D$6+'2 months Losses'!E95</f>
        <v>132601859.34836668</v>
      </c>
      <c r="S95" s="3">
        <f t="shared" si="10"/>
        <v>156018507.02036995</v>
      </c>
      <c r="T95" s="3">
        <f>+O95*'Technical Paramenter'!$D$8+'2 months Losses'!G95</f>
        <v>42790644.87302994</v>
      </c>
      <c r="U95" s="14">
        <f>Database!T106+Database!U106-Database!V106-Database!W106-Database!X106-Database!Y106-Database!Z106-Database!AA106-'2 months Losses'!H95-((P95+S95+T95)-H95)</f>
        <v>179318.30692589283</v>
      </c>
      <c r="V95" s="3">
        <f>(P95+(U95*'Technical Paramenter'!$D$5))</f>
        <v>110590460.12320247</v>
      </c>
      <c r="W95" s="23">
        <f>(Database!T106+Database!U106-Database!AA106-Database!Z106-V95)*'Technical Paramenter'!$D$7</f>
        <v>23416083.715927977</v>
      </c>
      <c r="X95" s="23">
        <f>+U95*'Technical Paramenter'!$D$6+'2 months Losses'!R95</f>
        <v>132686820.36218816</v>
      </c>
      <c r="Y95" s="3">
        <f t="shared" si="11"/>
        <v>156102904.07811615</v>
      </c>
      <c r="Z95" s="3">
        <f>+U95*'Technical Paramenter'!$D$8+'2 months Losses'!T95</f>
        <v>42828606.558606148</v>
      </c>
      <c r="AA95" s="14">
        <f>Database!T106+Database!U106-Database!AA106-V95-Database!Z106-Y95-Database!Y106-Database!W106-Z95-Database!V106-Database!X106</f>
        <v>563.95607566833496</v>
      </c>
      <c r="AB95" s="3">
        <f>(V95+(AA95*'Technical Paramenter'!$D$5))</f>
        <v>110590637.48738827</v>
      </c>
      <c r="AC95" s="23">
        <f>(Database!T106+Database!U106-Database!AA106-Database!Z106-AB95)*'Technical Paramenter'!$D$7</f>
        <v>23416081.942286119</v>
      </c>
      <c r="AD95" s="23">
        <f>+AA95*'Technical Paramenter'!$D$6+'2 months Losses'!X95</f>
        <v>132687087.5645768</v>
      </c>
      <c r="AE95" s="3">
        <f t="shared" si="12"/>
        <v>156103169.50686294</v>
      </c>
      <c r="AF95" s="3">
        <f>+AA95*'Technical Paramenter'!$D$8+'2 months Losses'!Z95</f>
        <v>42828725.948107369</v>
      </c>
      <c r="AG95" s="14">
        <f>Database!T106+Database!U106-Database!AA106-'2 months Losses'!AB95-Database!Z106-Database!W106-Database!Y106-'2 months Losses'!AE95-'2 months Losses'!AF95-Database!V106-Database!X106</f>
        <v>1.7736415863037109</v>
      </c>
      <c r="AH95" s="27">
        <f>(AB95+(AG95*'Technical Paramenter'!$E$5))</f>
        <v>110590637.99110247</v>
      </c>
      <c r="AI95" s="27">
        <f>+AG95*'Technical Paramenter'!$D$6+'2 months Losses'!AC95</f>
        <v>23416082.782637503</v>
      </c>
      <c r="AJ95" s="27">
        <f>+AG95*'Technical Paramenter'!$E$6+'2 months Losses'!AD95</f>
        <v>132687088.32546905</v>
      </c>
      <c r="AK95" s="27">
        <f t="shared" si="13"/>
        <v>156103171.10810655</v>
      </c>
      <c r="AL95" s="29">
        <f>Database!T106-Database!AA106-'2 months Losses'!AH95-Database!Z106-Database!W106-Database!Y106-'2 months Losses'!AK95-((Database!V106+Database!X106))</f>
        <v>41964012.336790562</v>
      </c>
      <c r="AM95" s="29">
        <f>Database!T106-Database!AA106-'2 months Losses'!AH95-Database!Z106-Database!W106-Database!Y106-'2 months Losses'!AK95-'2 months Losses'!AL95-Database!V106-Database!X106</f>
        <v>0</v>
      </c>
    </row>
    <row r="96" spans="2:39" x14ac:dyDescent="0.25">
      <c r="B96" s="17">
        <v>42767</v>
      </c>
      <c r="C96" s="36">
        <f>(Database!T107-Database!AA107)*'Technical Paramenter'!$C$5</f>
        <v>86372012.498370007</v>
      </c>
      <c r="D96" s="37">
        <f>(Database!T107+Database!U107-Database!Z107-Database!AA107-'2 months Losses'!C96)*'Technical Paramenter'!$C$7</f>
        <v>21932062.049256302</v>
      </c>
      <c r="E96" s="37">
        <f>((Database!T107+Database!U107-Database!Z107-Database!AA107-'2 months Losses'!C96)-(Database!T107+Database!U107-Database!Z107-Database!AA107-'2 months Losses'!C96)*'Technical Paramenter'!$C$7)*'Technical Paramenter'!$C$6</f>
        <v>98141591.258012086</v>
      </c>
      <c r="F96" s="38">
        <f t="shared" si="7"/>
        <v>120073653.30726838</v>
      </c>
      <c r="G96" s="39">
        <f>(Database!T107-Database!W107-Database!Y107-Database!Z107-Database!AA107+Database!U107-C96-F96)*'Technical Paramenter'!$C$8</f>
        <v>28225071.388286509</v>
      </c>
      <c r="H96" s="40">
        <f t="shared" si="8"/>
        <v>234670737.19392487</v>
      </c>
      <c r="I96" s="51">
        <f>+H96/(Database!T107+Database!U107)*100</f>
        <v>8.1483469362050247</v>
      </c>
      <c r="J96" s="36">
        <f>+AH96-C96</f>
        <v>8165167.3552393764</v>
      </c>
      <c r="K96" s="36">
        <f>+AK96-F96</f>
        <v>12219322.615437135</v>
      </c>
      <c r="L96" s="36">
        <f>+AL96-G96</f>
        <v>4627522.6193986759</v>
      </c>
      <c r="M96" s="40">
        <f t="shared" si="9"/>
        <v>25012012.590075187</v>
      </c>
      <c r="N96" s="52">
        <f>+M96/(Database!T107+Database!U107)*100</f>
        <v>0.86847878262827893</v>
      </c>
      <c r="O96" s="21">
        <f>Database!T107+Database!U107-Database!V107-Database!W107-Database!X107-Database!Y107-Database!Z107-Database!AA107-'2 months Losses'!H96</f>
        <v>25880724.735075504</v>
      </c>
      <c r="P96" s="3">
        <f>($C96+(O96*'Technical Paramenter'!$D$5))</f>
        <v>94511500.427551255</v>
      </c>
      <c r="Q96" s="23">
        <f>(Database!T107+Database!U107-Database!AA107-Database!Z107-P96)*'Technical Paramenter'!$D$7</f>
        <v>21850667.169964489</v>
      </c>
      <c r="R96" s="23">
        <f>+O96*'Technical Paramenter'!$D$6+'2 months Losses'!E96</f>
        <v>110403878.63749085</v>
      </c>
      <c r="S96" s="3">
        <f t="shared" si="10"/>
        <v>132254545.80745535</v>
      </c>
      <c r="T96" s="3">
        <f>+O96*'Technical Paramenter'!$D$8+'2 months Losses'!G96</f>
        <v>33704020.814701989</v>
      </c>
      <c r="U96" s="14">
        <f>Database!T107+Database!U107-Database!V107-Database!W107-Database!X107-Database!Y107-Database!Z107-Database!AA107-'2 months Losses'!H96-((P96+S96+T96)-H96)</f>
        <v>81394.879291772842</v>
      </c>
      <c r="V96" s="3">
        <f>(P96+(U96*'Technical Paramenter'!$D$5))</f>
        <v>94537099.117088512</v>
      </c>
      <c r="W96" s="23">
        <f>(Database!T107+Database!U107-Database!AA107-Database!Z107-V96)*'Technical Paramenter'!$D$7</f>
        <v>21850411.183069121</v>
      </c>
      <c r="X96" s="23">
        <f>+U96*'Technical Paramenter'!$D$6+'2 months Losses'!R96</f>
        <v>110442443.53129929</v>
      </c>
      <c r="Y96" s="3">
        <f t="shared" si="11"/>
        <v>132292854.71436842</v>
      </c>
      <c r="Z96" s="3">
        <f>+U96*'Technical Paramenter'!$D$8+'2 months Losses'!T96</f>
        <v>33721252.110648058</v>
      </c>
      <c r="AA96" s="14">
        <f>Database!T107+Database!U107-Database!AA107-V96-Database!Z107-Y96-Database!Y107-Database!W107-Z96-Database!V107-Database!X107</f>
        <v>255.98689532279968</v>
      </c>
      <c r="AB96" s="3">
        <f>(V96+(AA96*'Technical Paramenter'!$D$5))</f>
        <v>94537179.624967083</v>
      </c>
      <c r="AC96" s="23">
        <f>(Database!T107+Database!U107-Database!AA107-Database!Z107-AB96)*'Technical Paramenter'!$D$7</f>
        <v>21850410.377990332</v>
      </c>
      <c r="AD96" s="23">
        <f>+AA96*'Technical Paramenter'!$D$6+'2 months Losses'!X96</f>
        <v>110442564.8178903</v>
      </c>
      <c r="AE96" s="3">
        <f t="shared" si="12"/>
        <v>132292975.19588064</v>
      </c>
      <c r="AF96" s="3">
        <f>+AA96*'Technical Paramenter'!$D$8+'2 months Losses'!Z96</f>
        <v>33721306.303073801</v>
      </c>
      <c r="AG96" s="14">
        <f>Database!T107+Database!U107-Database!AA107-'2 months Losses'!AB96-Database!Z107-Database!W107-Database!Y107-'2 months Losses'!AE96-'2 months Losses'!AF96-Database!V107-Database!X107</f>
        <v>0.80507850646972656</v>
      </c>
      <c r="AH96" s="27">
        <f>(AB96+(AG96*'Technical Paramenter'!$E$5))</f>
        <v>94537179.853609383</v>
      </c>
      <c r="AI96" s="27">
        <f>+AG96*'Technical Paramenter'!$D$6+'2 months Losses'!AC96</f>
        <v>21850410.759436529</v>
      </c>
      <c r="AJ96" s="27">
        <f>+AG96*'Technical Paramenter'!$E$6+'2 months Losses'!AD96</f>
        <v>110442565.16326898</v>
      </c>
      <c r="AK96" s="27">
        <f t="shared" si="13"/>
        <v>132292975.92270552</v>
      </c>
      <c r="AL96" s="29">
        <f>Database!T107-Database!AA107-'2 months Losses'!AH96-Database!Z107-Database!W107-Database!Y107-'2 months Losses'!AK96-((Database!V107+Database!X107))</f>
        <v>32852594.007685184</v>
      </c>
      <c r="AM96" s="29">
        <f>Database!T107-Database!AA107-'2 months Losses'!AH96-Database!Z107-Database!W107-Database!Y107-'2 months Losses'!AK96-'2 months Losses'!AL96-Database!V107-Database!X107</f>
        <v>0</v>
      </c>
    </row>
    <row r="97" spans="2:39" x14ac:dyDescent="0.25">
      <c r="B97" s="17">
        <v>42795</v>
      </c>
      <c r="C97" s="36">
        <f>(Database!T108-Database!AA108)*'Technical Paramenter'!$C$5</f>
        <v>88251125.799389988</v>
      </c>
      <c r="D97" s="37">
        <f>(Database!T108+Database!U108-Database!Z108-Database!AA108-'2 months Losses'!C97)*'Technical Paramenter'!$C$7</f>
        <v>22297676.0318361</v>
      </c>
      <c r="E97" s="37">
        <f>((Database!T108+Database!U108-Database!Z108-Database!AA108-'2 months Losses'!C97)-(Database!T108+Database!U108-Database!Z108-Database!AA108-'2 months Losses'!C97)*'Technical Paramenter'!$C$7)*'Technical Paramenter'!$C$6</f>
        <v>99777640.707260177</v>
      </c>
      <c r="F97" s="38">
        <f t="shared" si="7"/>
        <v>122075316.73909628</v>
      </c>
      <c r="G97" s="39">
        <f>(Database!T108-Database!W108-Database!Y108-Database!Z108-Database!AA108+Database!U108-C97-F97)*'Technical Paramenter'!$C$8</f>
        <v>28843860.102037769</v>
      </c>
      <c r="H97" s="40">
        <f t="shared" si="8"/>
        <v>239170302.64052403</v>
      </c>
      <c r="I97" s="51">
        <f>+H97/(Database!T108+Database!U108)*100</f>
        <v>8.127878449215185</v>
      </c>
      <c r="J97" s="36">
        <f>+AH97-C97</f>
        <v>23819289.169078037</v>
      </c>
      <c r="K97" s="36">
        <f>+AK97-F97</f>
        <v>35646002.851440728</v>
      </c>
      <c r="L97" s="36">
        <f>+AL97-G97</f>
        <v>15191415.138956685</v>
      </c>
      <c r="M97" s="40">
        <f t="shared" si="9"/>
        <v>74656707.159475446</v>
      </c>
      <c r="N97" s="52">
        <f>+M97/(Database!T108+Database!U108)*100</f>
        <v>2.5371069673432594</v>
      </c>
      <c r="O97" s="21">
        <f>Database!T108+Database!U108-Database!V108-Database!W108-Database!X108-Database!Y108-Database!Z108-Database!AA108-'2 months Losses'!H97</f>
        <v>75498815.82947576</v>
      </c>
      <c r="P97" s="3">
        <f>($C97+(O97*'Technical Paramenter'!$D$5))</f>
        <v>111995503.37776011</v>
      </c>
      <c r="Q97" s="23">
        <f>(Database!T108+Database!U108-Database!AA108-Database!Z108-P97)*'Technical Paramenter'!$D$7</f>
        <v>22060232.256052401</v>
      </c>
      <c r="R97" s="23">
        <f>+O97*'Technical Paramenter'!$D$6+'2 months Losses'!E97</f>
        <v>135548979.64726579</v>
      </c>
      <c r="S97" s="3">
        <f t="shared" si="10"/>
        <v>157609211.9033182</v>
      </c>
      <c r="T97" s="3">
        <f>+O97*'Technical Paramenter'!$D$8+'2 months Losses'!G97</f>
        <v>44826959.413137786</v>
      </c>
      <c r="U97" s="14">
        <f>Database!T108+Database!U108-Database!V108-Database!W108-Database!X108-Database!Y108-Database!Z108-Database!AA108-'2 months Losses'!H97-((P97+S97+T97)-H97)</f>
        <v>237443.77578365803</v>
      </c>
      <c r="V97" s="3">
        <f>(P97+(U97*'Technical Paramenter'!$D$5))</f>
        <v>112070179.44524407</v>
      </c>
      <c r="W97" s="23">
        <f>(Database!T108+Database!U108-Database!AA108-Database!Z108-V97)*'Technical Paramenter'!$D$7</f>
        <v>22059485.495377559</v>
      </c>
      <c r="X97" s="23">
        <f>+U97*'Technical Paramenter'!$D$6+'2 months Losses'!R97</f>
        <v>135661480.50823209</v>
      </c>
      <c r="Y97" s="3">
        <f t="shared" si="11"/>
        <v>157720966.00360966</v>
      </c>
      <c r="Z97" s="3">
        <f>+U97*'Technical Paramenter'!$D$8+'2 months Losses'!T97</f>
        <v>44877226.260471188</v>
      </c>
      <c r="AA97" s="14">
        <f>Database!T108+Database!U108-Database!AA108-V97-Database!Z108-Y97-Database!Y108-Database!W108-Z97-Database!V108-Database!X108</f>
        <v>746.76067519187927</v>
      </c>
      <c r="AB97" s="3">
        <f>(V97+(AA97*'Technical Paramenter'!$D$5))</f>
        <v>112070414.30147642</v>
      </c>
      <c r="AC97" s="23">
        <f>(Database!T108+Database!U108-Database!AA108-Database!Z108-AB97)*'Technical Paramenter'!$D$7</f>
        <v>22059483.146815233</v>
      </c>
      <c r="AD97" s="23">
        <f>+AA97*'Technical Paramenter'!$D$6+'2 months Losses'!X97</f>
        <v>135661834.32343999</v>
      </c>
      <c r="AE97" s="3">
        <f t="shared" si="12"/>
        <v>157721317.47025523</v>
      </c>
      <c r="AF97" s="3">
        <f>+AA97*'Technical Paramenter'!$D$8+'2 months Losses'!Z97</f>
        <v>44877384.349706128</v>
      </c>
      <c r="AG97" s="14">
        <f>Database!T108+Database!U108-Database!AA108-'2 months Losses'!AB97-Database!Z108-Database!W108-Database!Y108-'2 months Losses'!AE97-'2 months Losses'!AF97-Database!V108-Database!X108</f>
        <v>2.3485620021820068</v>
      </c>
      <c r="AH97" s="27">
        <f>(AB97+(AG97*'Technical Paramenter'!$E$5))</f>
        <v>112070414.96846803</v>
      </c>
      <c r="AI97" s="27">
        <f>+AG97*'Technical Paramenter'!$D$6+'2 months Losses'!AC97</f>
        <v>22059484.259563908</v>
      </c>
      <c r="AJ97" s="27">
        <f>+AG97*'Technical Paramenter'!$E$6+'2 months Losses'!AD97</f>
        <v>135661835.33097309</v>
      </c>
      <c r="AK97" s="27">
        <f t="shared" si="13"/>
        <v>157721319.59053701</v>
      </c>
      <c r="AL97" s="29">
        <f>Database!T108-Database!AA108-'2 months Losses'!AH97-Database!Z108-Database!W108-Database!Y108-'2 months Losses'!AK97-((Database!V108+Database!X108))</f>
        <v>44035275.240994453</v>
      </c>
      <c r="AM97" s="29">
        <f>Database!T108-Database!AA108-'2 months Losses'!AH97-Database!Z108-Database!W108-Database!Y108-'2 months Losses'!AK97-'2 months Losses'!AL97-Database!V108-Database!X108</f>
        <v>0</v>
      </c>
    </row>
    <row r="98" spans="2:39" x14ac:dyDescent="0.25">
      <c r="B98" s="17">
        <v>42826</v>
      </c>
      <c r="C98" s="36">
        <f>(Database!T109-Database!AA109)*'Technical Paramenter'!$C$5</f>
        <v>92051420.973059997</v>
      </c>
      <c r="D98" s="37">
        <f>(Database!T109+Database!U109-Database!Z109-Database!AA109-'2 months Losses'!C98)*'Technical Paramenter'!$C$7</f>
        <v>23400109.809689403</v>
      </c>
      <c r="E98" s="37">
        <f>((Database!T109+Database!U109-Database!Z109-Database!AA109-'2 months Losses'!C98)-(Database!T109+Database!U109-Database!Z109-Database!AA109-'2 months Losses'!C98)*'Technical Paramenter'!$C$7)*'Technical Paramenter'!$C$6</f>
        <v>104710811.37639813</v>
      </c>
      <c r="F98" s="38">
        <f t="shared" si="7"/>
        <v>128110921.18608753</v>
      </c>
      <c r="G98" s="39">
        <f>(Database!T109-Database!W109-Database!Y109-Database!Z109-Database!AA109+Database!U109-C98-F98)*'Technical Paramenter'!$C$8</f>
        <v>30701385.380778026</v>
      </c>
      <c r="H98" s="40">
        <f t="shared" si="8"/>
        <v>250863727.53992555</v>
      </c>
      <c r="I98" s="51">
        <f>+H98/(Database!T109+Database!U109)*100</f>
        <v>8.1734482734628742</v>
      </c>
      <c r="J98" s="36">
        <f>+AH98-C98</f>
        <v>40313106.758692801</v>
      </c>
      <c r="K98" s="36">
        <f>+AK98-F98</f>
        <v>60329303.207599953</v>
      </c>
      <c r="L98" s="36">
        <f>+AL98-G98</f>
        <v>26310027.041781951</v>
      </c>
      <c r="M98" s="40">
        <f t="shared" si="9"/>
        <v>126952437.0080747</v>
      </c>
      <c r="N98" s="52">
        <f>+M98/(Database!T109+Database!U109)*100</f>
        <v>4.1362662799085204</v>
      </c>
      <c r="O98" s="21">
        <f>Database!T109+Database!U109-Database!V109-Database!W109-Database!X109-Database!Y109-Database!Z109-Database!AA109-'2 months Losses'!H98</f>
        <v>127778448.84807494</v>
      </c>
      <c r="P98" s="3">
        <f>($C98+(O98*'Technical Paramenter'!$D$5))</f>
        <v>132237743.13577956</v>
      </c>
      <c r="Q98" s="23">
        <f>(Database!T109+Database!U109-Database!AA109-Database!Z109-P98)*'Technical Paramenter'!$D$7</f>
        <v>22998246.588062212</v>
      </c>
      <c r="R98" s="23">
        <f>+O98*'Technical Paramenter'!$D$6+'2 months Losses'!E98</f>
        <v>165252240.44061604</v>
      </c>
      <c r="S98" s="3">
        <f t="shared" si="10"/>
        <v>188250487.02867824</v>
      </c>
      <c r="T98" s="3">
        <f>+O98*'Technical Paramenter'!$D$8+'2 months Losses'!G98</f>
        <v>57752083.001915492</v>
      </c>
      <c r="U98" s="14">
        <f>Database!T109+Database!U109-Database!V109-Database!W109-Database!X109-Database!Y109-Database!Z109-Database!AA109-'2 months Losses'!H98-((P98+S98+T98)-H98)</f>
        <v>401863.22162717581</v>
      </c>
      <c r="V98" s="3">
        <f>(P98+(U98*'Technical Paramenter'!$D$5))</f>
        <v>132364129.1189813</v>
      </c>
      <c r="W98" s="23">
        <f>(Database!T109+Database!U109-Database!AA109-Database!Z109-V98)*'Technical Paramenter'!$D$7</f>
        <v>22996982.72823019</v>
      </c>
      <c r="X98" s="23">
        <f>+U98*'Technical Paramenter'!$D$6+'2 months Losses'!R98</f>
        <v>165442643.23502299</v>
      </c>
      <c r="Y98" s="3">
        <f t="shared" si="11"/>
        <v>188439625.96325317</v>
      </c>
      <c r="Z98" s="3">
        <f>+U98*'Technical Paramenter'!$D$8+'2 months Losses'!T98</f>
        <v>57837157.445933968</v>
      </c>
      <c r="AA98" s="14">
        <f>Database!T109+Database!U109-Database!AA109-V98-Database!Z109-Y98-Database!Y109-Database!W109-Z98-Database!V109-Database!X109</f>
        <v>1263.859831571579</v>
      </c>
      <c r="AB98" s="3">
        <f>(V98+(AA98*'Technical Paramenter'!$D$5))</f>
        <v>132364526.60289833</v>
      </c>
      <c r="AC98" s="23">
        <f>(Database!T109+Database!U109-Database!AA109-Database!Z109-AB98)*'Technical Paramenter'!$D$7</f>
        <v>22996978.753391024</v>
      </c>
      <c r="AD98" s="23">
        <f>+AA98*'Technical Paramenter'!$D$6+'2 months Losses'!X98</f>
        <v>165443242.05181119</v>
      </c>
      <c r="AE98" s="3">
        <f t="shared" si="12"/>
        <v>188440220.80520222</v>
      </c>
      <c r="AF98" s="3">
        <f>+AA98*'Technical Paramenter'!$D$8+'2 months Losses'!Z98</f>
        <v>57837425.005060315</v>
      </c>
      <c r="AG98" s="14">
        <f>Database!T109+Database!U109-Database!AA109-'2 months Losses'!AB98-Database!Z109-Database!W109-Database!Y109-'2 months Losses'!AE98-'2 months Losses'!AF98-Database!V109-Database!X109</f>
        <v>3.9748396873474121</v>
      </c>
      <c r="AH98" s="27">
        <f>(AB98+(AG98*'Technical Paramenter'!$E$5))</f>
        <v>132364527.7317528</v>
      </c>
      <c r="AI98" s="27">
        <f>+AG98*'Technical Paramenter'!$D$6+'2 months Losses'!AC98</f>
        <v>22996980.636670068</v>
      </c>
      <c r="AJ98" s="27">
        <f>+AG98*'Technical Paramenter'!$E$6+'2 months Losses'!AD98</f>
        <v>165443243.7570174</v>
      </c>
      <c r="AK98" s="27">
        <f t="shared" si="13"/>
        <v>188440224.39368749</v>
      </c>
      <c r="AL98" s="29">
        <f>Database!T109-Database!AA109-'2 months Losses'!AH98-Database!Z109-Database!W109-Database!Y109-'2 months Losses'!AK98-((Database!V109+Database!X109))</f>
        <v>57011412.422559977</v>
      </c>
      <c r="AM98" s="29">
        <f>Database!T109-Database!AA109-'2 months Losses'!AH98-Database!Z109-Database!W109-Database!Y109-'2 months Losses'!AK98-'2 months Losses'!AL98-Database!V109-Database!X109</f>
        <v>0</v>
      </c>
    </row>
    <row r="99" spans="2:39" x14ac:dyDescent="0.25">
      <c r="B99" s="17">
        <v>42856</v>
      </c>
      <c r="C99" s="36">
        <f>(Database!T110-Database!AA110)*'Technical Paramenter'!$C$5</f>
        <v>96077077.860059991</v>
      </c>
      <c r="D99" s="37">
        <f>(Database!T110+Database!U110-Database!Z110-Database!AA110-'2 months Losses'!C99)*'Technical Paramenter'!$C$7</f>
        <v>24806295.758419394</v>
      </c>
      <c r="E99" s="37">
        <f>((Database!T110+Database!U110-Database!Z110-Database!AA110-'2 months Losses'!C99)-(Database!T110+Database!U110-Database!Z110-Database!AA110-'2 months Losses'!C99)*'Technical Paramenter'!$C$7)*'Technical Paramenter'!$C$6</f>
        <v>111003212.25977509</v>
      </c>
      <c r="F99" s="38">
        <f t="shared" si="7"/>
        <v>135809508.0181945</v>
      </c>
      <c r="G99" s="39">
        <f>(Database!T110-Database!W110-Database!Y110-Database!Z110-Database!AA110+Database!U110-C99-F99)*'Technical Paramenter'!$C$8</f>
        <v>33059648.020341061</v>
      </c>
      <c r="H99" s="40">
        <f t="shared" si="8"/>
        <v>264946233.89859554</v>
      </c>
      <c r="I99" s="51">
        <f>+H99/(Database!T110+Database!U110)*100</f>
        <v>8.2707504349439365</v>
      </c>
      <c r="J99" s="36">
        <f>+AH99-C99</f>
        <v>64808796.294339016</v>
      </c>
      <c r="K99" s="36">
        <f>+AK99-F99</f>
        <v>96987551.606095314</v>
      </c>
      <c r="L99" s="36">
        <f>+AL99-G99</f>
        <v>42828585.66697035</v>
      </c>
      <c r="M99" s="40">
        <f t="shared" si="9"/>
        <v>204624933.56740466</v>
      </c>
      <c r="N99" s="52">
        <f>+M99/(Database!T110+Database!U110)*100</f>
        <v>6.3877177395574121</v>
      </c>
      <c r="O99" s="21">
        <f>Database!T110+Database!U110-Database!V110-Database!W110-Database!X110-Database!Y110-Database!Z110-Database!AA110-'2 months Losses'!H99</f>
        <v>205421217.26740435</v>
      </c>
      <c r="P99" s="3">
        <f>($C99+(O99*'Technical Paramenter'!$D$5))</f>
        <v>160682050.69065866</v>
      </c>
      <c r="Q99" s="23">
        <f>(Database!T110+Database!U110-Database!AA110-Database!Z110-P99)*'Technical Paramenter'!$D$7</f>
        <v>24160246.03011341</v>
      </c>
      <c r="R99" s="23">
        <f>+O99*'Technical Paramenter'!$D$6+'2 months Losses'!E99</f>
        <v>208331785.00107127</v>
      </c>
      <c r="S99" s="3">
        <f t="shared" si="10"/>
        <v>232492031.03118467</v>
      </c>
      <c r="T99" s="3">
        <f>+O99*'Technical Paramenter'!$D$8+'2 months Losses'!G99</f>
        <v>76547319.715850562</v>
      </c>
      <c r="U99" s="14">
        <f>Database!T110+Database!U110-Database!V110-Database!W110-Database!X110-Database!Y110-Database!Z110-Database!AA110-'2 months Losses'!H99-((P99+S99+T99)-H99)</f>
        <v>646049.72830593586</v>
      </c>
      <c r="V99" s="3">
        <f>(P99+(U99*'Technical Paramenter'!$D$5))</f>
        <v>160885233.33021086</v>
      </c>
      <c r="W99" s="23">
        <f>(Database!T110+Database!U110-Database!AA110-Database!Z110-V99)*'Technical Paramenter'!$D$7</f>
        <v>24158214.203717891</v>
      </c>
      <c r="X99" s="23">
        <f>+U99*'Technical Paramenter'!$D$6+'2 months Losses'!R99</f>
        <v>208637883.36234263</v>
      </c>
      <c r="Y99" s="3">
        <f t="shared" si="11"/>
        <v>232796097.56606051</v>
      </c>
      <c r="Z99" s="3">
        <f>+U99*'Technical Paramenter'!$D$8+'2 months Losses'!T99</f>
        <v>76684088.443332925</v>
      </c>
      <c r="AA99" s="14">
        <f>Database!T110+Database!U110-Database!AA110-V99-Database!Z110-Y99-Database!Y110-Database!W110-Z99-Database!V110-Database!X110</f>
        <v>2031.8263955116272</v>
      </c>
      <c r="AB99" s="3">
        <f>(V99+(AA99*'Technical Paramenter'!$D$5))</f>
        <v>160885872.33961225</v>
      </c>
      <c r="AC99" s="23">
        <f>(Database!T110+Database!U110-Database!AA110-Database!Z110-AB99)*'Technical Paramenter'!$D$7</f>
        <v>24158207.813623875</v>
      </c>
      <c r="AD99" s="23">
        <f>+AA99*'Technical Paramenter'!$D$6+'2 months Losses'!X99</f>
        <v>208638846.04168883</v>
      </c>
      <c r="AE99" s="3">
        <f t="shared" si="12"/>
        <v>232797053.85531271</v>
      </c>
      <c r="AF99" s="3">
        <f>+AA99*'Technical Paramenter'!$D$8+'2 months Losses'!Z99</f>
        <v>76684518.580980852</v>
      </c>
      <c r="AG99" s="14">
        <f>Database!T110+Database!U110-Database!AA110-'2 months Losses'!AB99-Database!Z110-Database!W110-Database!Y110-'2 months Losses'!AE99-'2 months Losses'!AF99-Database!V110-Database!X110</f>
        <v>6.3900942802429199</v>
      </c>
      <c r="AH99" s="27">
        <f>(AB99+(AG99*'Technical Paramenter'!$E$5))</f>
        <v>160885874.15439901</v>
      </c>
      <c r="AI99" s="27">
        <f>+AG99*'Technical Paramenter'!$D$6+'2 months Losses'!AC99</f>
        <v>24158210.841250546</v>
      </c>
      <c r="AJ99" s="27">
        <f>+AG99*'Technical Paramenter'!$E$6+'2 months Losses'!AD99</f>
        <v>208638848.78303927</v>
      </c>
      <c r="AK99" s="27">
        <f t="shared" si="13"/>
        <v>232797059.62428981</v>
      </c>
      <c r="AL99" s="29">
        <f>Database!T110-Database!AA110-'2 months Losses'!AH99-Database!Z110-Database!W110-Database!Y110-'2 months Losses'!AK99-((Database!V110+Database!X110))</f>
        <v>75888233.687311411</v>
      </c>
      <c r="AM99" s="29">
        <f>Database!T110-Database!AA110-'2 months Losses'!AH99-Database!Z110-Database!W110-Database!Y110-'2 months Losses'!AK99-'2 months Losses'!AL99-Database!V110-Database!X110</f>
        <v>0</v>
      </c>
    </row>
    <row r="100" spans="2:39" x14ac:dyDescent="0.25">
      <c r="B100" s="17">
        <v>42887</v>
      </c>
      <c r="C100" s="36">
        <f>(Database!T111-Database!AA111)*'Technical Paramenter'!$C$5</f>
        <v>100711062.81174001</v>
      </c>
      <c r="D100" s="37">
        <f>(Database!T111+Database!U111-Database!Z111-Database!AA111-'2 months Losses'!C100)*'Technical Paramenter'!$C$7</f>
        <v>26032443.937862605</v>
      </c>
      <c r="E100" s="37">
        <f>((Database!T111+Database!U111-Database!Z111-Database!AA111-'2 months Losses'!C100)-(Database!T111+Database!U111-Database!Z111-Database!AA111-'2 months Losses'!C100)*'Technical Paramenter'!$C$7)*'Technical Paramenter'!$C$6</f>
        <v>116489980.1331476</v>
      </c>
      <c r="F100" s="38">
        <f t="shared" si="7"/>
        <v>142522424.0710102</v>
      </c>
      <c r="G100" s="39">
        <f>(Database!T111-Database!W111-Database!Y111-Database!Z111-Database!AA111+Database!U111-C100-F100)*'Technical Paramenter'!$C$8</f>
        <v>34845912.570779264</v>
      </c>
      <c r="H100" s="40">
        <f t="shared" si="8"/>
        <v>278079399.45352948</v>
      </c>
      <c r="I100" s="51">
        <f>+H100/(Database!T111+Database!U111)*100</f>
        <v>8.281060822787822</v>
      </c>
      <c r="J100" s="36">
        <f>+AH100-C100</f>
        <v>56524593.719343632</v>
      </c>
      <c r="K100" s="36">
        <f>+AK100-F100</f>
        <v>84590090.602365643</v>
      </c>
      <c r="L100" s="36">
        <f>+AL100-G100</f>
        <v>37232282.656762183</v>
      </c>
      <c r="M100" s="40">
        <f t="shared" si="9"/>
        <v>178346966.97847146</v>
      </c>
      <c r="N100" s="52">
        <f>+M100/(Database!T111+Database!U111)*100</f>
        <v>5.3110805187683896</v>
      </c>
      <c r="O100" s="21">
        <f>Database!T111+Database!U111-Database!V111-Database!W111-Database!X111-Database!Y111-Database!Z111-Database!AA111-'2 months Losses'!H100</f>
        <v>179163192.51847112</v>
      </c>
      <c r="P100" s="3">
        <f>($C100+(O100*'Technical Paramenter'!$D$5))</f>
        <v>157057886.85879919</v>
      </c>
      <c r="Q100" s="23">
        <f>(Database!T111+Database!U111-Database!AA111-Database!Z111-P100)*'Technical Paramenter'!$D$7</f>
        <v>25468975.697392017</v>
      </c>
      <c r="R100" s="23">
        <f>+O100*'Technical Paramenter'!$D$6+'2 months Losses'!E100</f>
        <v>201377500.7483992</v>
      </c>
      <c r="S100" s="3">
        <f t="shared" si="10"/>
        <v>226846476.44579121</v>
      </c>
      <c r="T100" s="3">
        <f>+O100*'Technical Paramenter'!$D$8+'2 months Losses'!G100</f>
        <v>72774760.426939607</v>
      </c>
      <c r="U100" s="14">
        <f>Database!T111+Database!U111-Database!V111-Database!W111-Database!X111-Database!Y111-Database!Z111-Database!AA111-'2 months Losses'!H100-((P100+S100+T100)-H100)</f>
        <v>563468.24047058821</v>
      </c>
      <c r="V100" s="3">
        <f>(P100+(U100*'Technical Paramenter'!$D$5))</f>
        <v>157235097.62042719</v>
      </c>
      <c r="W100" s="23">
        <f>(Database!T111+Database!U111-Database!AA111-Database!Z111-V100)*'Technical Paramenter'!$D$7</f>
        <v>25467203.589775734</v>
      </c>
      <c r="X100" s="23">
        <f>+U100*'Technical Paramenter'!$D$6+'2 months Losses'!R100</f>
        <v>201644472.00073415</v>
      </c>
      <c r="Y100" s="3">
        <f t="shared" si="11"/>
        <v>227111675.59050989</v>
      </c>
      <c r="Z100" s="3">
        <f>+U100*'Technical Paramenter'!$D$8+'2 months Losses'!T100</f>
        <v>72894046.653447226</v>
      </c>
      <c r="AA100" s="14">
        <f>Database!T111+Database!U111-Database!AA111-V100-Database!Z111-Y100-Database!Y111-Database!W111-Z100-Database!V111-Database!X111</f>
        <v>1772.1076164245605</v>
      </c>
      <c r="AB100" s="3">
        <f>(V100+(AA100*'Technical Paramenter'!$D$5))</f>
        <v>157235654.94827256</v>
      </c>
      <c r="AC100" s="23">
        <f>(Database!T111+Database!U111-Database!AA111-Database!Z111-AB100)*'Technical Paramenter'!$D$7</f>
        <v>25467198.01649728</v>
      </c>
      <c r="AD100" s="23">
        <f>+AA100*'Technical Paramenter'!$D$6+'2 months Losses'!X100</f>
        <v>201645311.62532282</v>
      </c>
      <c r="AE100" s="3">
        <f t="shared" si="12"/>
        <v>227112509.6418201</v>
      </c>
      <c r="AF100" s="3">
        <f>+AA100*'Technical Paramenter'!$D$8+'2 months Losses'!Z100</f>
        <v>72894421.808629617</v>
      </c>
      <c r="AG100" s="14">
        <f>Database!T111+Database!U111-Database!AA111-'2 months Losses'!AB100-Database!Z111-Database!W111-Database!Y111-'2 months Losses'!AE100-'2 months Losses'!AF100-Database!V111-Database!X111</f>
        <v>5.5732784271240234</v>
      </c>
      <c r="AH100" s="27">
        <f>(AB100+(AG100*'Technical Paramenter'!$E$5))</f>
        <v>157235656.53108364</v>
      </c>
      <c r="AI100" s="27">
        <f>+AG100*'Technical Paramenter'!$D$6+'2 months Losses'!AC100</f>
        <v>25467200.657116599</v>
      </c>
      <c r="AJ100" s="27">
        <f>+AG100*'Technical Paramenter'!$E$6+'2 months Losses'!AD100</f>
        <v>201645314.01625925</v>
      </c>
      <c r="AK100" s="27">
        <f t="shared" si="13"/>
        <v>227112514.67337584</v>
      </c>
      <c r="AL100" s="29">
        <f>Database!T111-Database!AA111-'2 months Losses'!AH100-Database!Z111-Database!W111-Database!Y111-'2 months Losses'!AK100-((Database!V111+Database!X111))</f>
        <v>72078195.227541447</v>
      </c>
      <c r="AM100" s="29">
        <f>Database!T111-Database!AA111-'2 months Losses'!AH100-Database!Z111-Database!W111-Database!Y111-'2 months Losses'!AK100-'2 months Losses'!AL100-Database!V111-Database!X111</f>
        <v>0</v>
      </c>
    </row>
    <row r="101" spans="2:39" x14ac:dyDescent="0.25">
      <c r="B101" s="17">
        <v>42917</v>
      </c>
      <c r="C101" s="36">
        <f>(Database!T112-Database!AA112)*'Technical Paramenter'!$C$5</f>
        <v>102184867.41729</v>
      </c>
      <c r="D101" s="37">
        <f>(Database!T112+Database!U112-Database!Z112-Database!AA112-'2 months Losses'!C101)*'Technical Paramenter'!$C$7</f>
        <v>26404882.4286571</v>
      </c>
      <c r="E101" s="37">
        <f>((Database!T112+Database!U112-Database!Z112-Database!AA112-'2 months Losses'!C101)-(Database!T112+Database!U112-Database!Z112-Database!AA112-'2 months Losses'!C101)*'Technical Paramenter'!$C$7)*'Technical Paramenter'!$C$6</f>
        <v>118156567.89175478</v>
      </c>
      <c r="F101" s="38">
        <f t="shared" si="7"/>
        <v>144561450.32041186</v>
      </c>
      <c r="G101" s="39">
        <f>(Database!T112-Database!W112-Database!Y112-Database!Z112-Database!AA112+Database!U112-C101-F101)*'Technical Paramenter'!$C$8</f>
        <v>35732219.234118618</v>
      </c>
      <c r="H101" s="40">
        <f t="shared" si="8"/>
        <v>282478536.97182047</v>
      </c>
      <c r="I101" s="51">
        <f>+H101/(Database!T112+Database!U112)*100</f>
        <v>8.2904393115144988</v>
      </c>
      <c r="J101" s="36">
        <f>+AH101-C101</f>
        <v>52354857.777558178</v>
      </c>
      <c r="K101" s="36">
        <f>+AK101-F101</f>
        <v>78350004.333813399</v>
      </c>
      <c r="L101" s="36">
        <f>+AL101-G101</f>
        <v>34390089.803808056</v>
      </c>
      <c r="M101" s="40">
        <f t="shared" si="9"/>
        <v>165094951.91517964</v>
      </c>
      <c r="N101" s="52">
        <f>+M101/(Database!T112+Database!U112)*100</f>
        <v>4.8453581435347814</v>
      </c>
      <c r="O101" s="21">
        <f>Database!T112+Database!U112-Database!V112-Database!W112-Database!X112-Database!Y112-Database!Z112-Database!AA112-'2 months Losses'!H101</f>
        <v>165946587.95517957</v>
      </c>
      <c r="P101" s="3">
        <f>($C101+(O101*'Technical Paramenter'!$D$5))</f>
        <v>154375069.32919398</v>
      </c>
      <c r="Q101" s="23">
        <f>(Database!T112+Database!U112-Database!AA112-Database!Z112-P101)*'Technical Paramenter'!$D$7</f>
        <v>25882980.40953806</v>
      </c>
      <c r="R101" s="23">
        <f>+O101*'Technical Paramenter'!$D$6+'2 months Losses'!E101</f>
        <v>196782061.26491886</v>
      </c>
      <c r="S101" s="3">
        <f t="shared" si="10"/>
        <v>222665041.67445692</v>
      </c>
      <c r="T101" s="3">
        <f>+O101*'Technical Paramenter'!$D$8+'2 months Losses'!G101</f>
        <v>70863111.904230133</v>
      </c>
      <c r="U101" s="14">
        <f>Database!T112+Database!U112-Database!V112-Database!W112-Database!X112-Database!Y112-Database!Z112-Database!AA112-'2 months Losses'!H101-((P101+S101+T101)-H101)</f>
        <v>521902.01911902428</v>
      </c>
      <c r="V101" s="3">
        <f>(P101+(U101*'Technical Paramenter'!$D$5))</f>
        <v>154539207.51420692</v>
      </c>
      <c r="W101" s="23">
        <f>(Database!T112+Database!U112-Database!AA112-Database!Z112-V101)*'Technical Paramenter'!$D$7</f>
        <v>25881339.027687933</v>
      </c>
      <c r="X101" s="23">
        <f>+U101*'Technical Paramenter'!$D$6+'2 months Losses'!R101</f>
        <v>197029338.44157746</v>
      </c>
      <c r="Y101" s="3">
        <f t="shared" si="11"/>
        <v>222910677.4692654</v>
      </c>
      <c r="Z101" s="3">
        <f>+U101*'Technical Paramenter'!$D$8+'2 months Losses'!T101</f>
        <v>70973598.561677635</v>
      </c>
      <c r="AA101" s="14">
        <f>Database!T112+Database!U112-Database!AA112-V101-Database!Z112-Y101-Database!Y112-Database!W112-Z101-Database!V112-Database!X112</f>
        <v>1641.3818500041962</v>
      </c>
      <c r="AB101" s="3">
        <f>(V101+(AA101*'Technical Paramenter'!$D$5))</f>
        <v>154539723.72879875</v>
      </c>
      <c r="AC101" s="23">
        <f>(Database!T112+Database!U112-Database!AA112-Database!Z112-AB101)*'Technical Paramenter'!$D$7</f>
        <v>25881333.865542013</v>
      </c>
      <c r="AD101" s="23">
        <f>+AA101*'Technical Paramenter'!$D$6+'2 months Losses'!X101</f>
        <v>197030116.12829798</v>
      </c>
      <c r="AE101" s="3">
        <f t="shared" si="12"/>
        <v>222911449.99384001</v>
      </c>
      <c r="AF101" s="3">
        <f>+AA101*'Technical Paramenter'!$D$8+'2 months Losses'!Z101</f>
        <v>70973946.042215288</v>
      </c>
      <c r="AG101" s="14">
        <f>Database!T112+Database!U112-Database!AA112-'2 months Losses'!AB101-Database!Z112-Database!W112-Database!Y112-'2 months Losses'!AE101-'2 months Losses'!AF101-Database!V112-Database!X112</f>
        <v>5.1621458530426025</v>
      </c>
      <c r="AH101" s="27">
        <f>(AB101+(AG101*'Technical Paramenter'!$E$5))</f>
        <v>154539725.19484818</v>
      </c>
      <c r="AI101" s="27">
        <f>+AG101*'Technical Paramenter'!$D$6+'2 months Losses'!AC101</f>
        <v>25881336.311366718</v>
      </c>
      <c r="AJ101" s="27">
        <f>+AG101*'Technical Paramenter'!$E$6+'2 months Losses'!AD101</f>
        <v>197030118.34285855</v>
      </c>
      <c r="AK101" s="27">
        <f t="shared" si="13"/>
        <v>222911454.65422526</v>
      </c>
      <c r="AL101" s="29">
        <f>Database!T112-Database!AA112-'2 months Losses'!AH101-Database!Z112-Database!W112-Database!Y112-'2 months Losses'!AK101-((Database!V112+Database!X112))</f>
        <v>70122309.037926674</v>
      </c>
      <c r="AM101" s="29">
        <f>Database!T112-Database!AA112-'2 months Losses'!AH101-Database!Z112-Database!W112-Database!Y112-'2 months Losses'!AK101-'2 months Losses'!AL101-Database!V112-Database!X112</f>
        <v>0</v>
      </c>
    </row>
    <row r="102" spans="2:39" x14ac:dyDescent="0.25">
      <c r="B102" s="17">
        <v>42948</v>
      </c>
      <c r="C102" s="36">
        <f>(Database!T113-Database!AA113)*'Technical Paramenter'!$C$5</f>
        <v>105864948.85596</v>
      </c>
      <c r="D102" s="37">
        <f>(Database!T113+Database!U113-Database!Z113-Database!AA113-'2 months Losses'!C102)*'Technical Paramenter'!$C$7</f>
        <v>27525877.240360405</v>
      </c>
      <c r="E102" s="37">
        <f>((Database!T113+Database!U113-Database!Z113-Database!AA113-'2 months Losses'!C102)-(Database!T113+Database!U113-Database!Z113-Database!AA113-'2 months Losses'!C102)*'Technical Paramenter'!$C$7)*'Technical Paramenter'!$C$6</f>
        <v>123172795.47516473</v>
      </c>
      <c r="F102" s="38">
        <f t="shared" si="7"/>
        <v>150698672.71552512</v>
      </c>
      <c r="G102" s="39">
        <f>(Database!T113-Database!W113-Database!Y113-Database!Z113-Database!AA113+Database!U113-C102-F102)*'Technical Paramenter'!$C$8</f>
        <v>37826602.495214596</v>
      </c>
      <c r="H102" s="40">
        <f t="shared" si="8"/>
        <v>294390224.06669968</v>
      </c>
      <c r="I102" s="51">
        <f>+H102/(Database!T113+Database!U113)*100</f>
        <v>8.3400505712390025</v>
      </c>
      <c r="J102" s="36">
        <f>+AH102-C102</f>
        <v>76212983.662677869</v>
      </c>
      <c r="K102" s="36">
        <f>+AK102-F102</f>
        <v>114054127.04269144</v>
      </c>
      <c r="L102" s="36">
        <f>+AL102-G102</f>
        <v>50418647.525930986</v>
      </c>
      <c r="M102" s="40">
        <f t="shared" si="9"/>
        <v>240685758.23130029</v>
      </c>
      <c r="N102" s="52">
        <f>+M102/(Database!T113+Database!U113)*100</f>
        <v>6.8186075192878999</v>
      </c>
      <c r="O102" s="21">
        <f>Database!T113+Database!U113-Database!V113-Database!W113-Database!X113-Database!Y113-Database!Z113-Database!AA113-'2 months Losses'!H102</f>
        <v>241568502.59130031</v>
      </c>
      <c r="P102" s="3">
        <f>($C102+(O102*'Technical Paramenter'!$D$5))</f>
        <v>181838242.92092395</v>
      </c>
      <c r="Q102" s="23">
        <f>(Database!T113+Database!U113-Database!AA113-Database!Z113-P102)*'Technical Paramenter'!$D$7</f>
        <v>26766144.299710762</v>
      </c>
      <c r="R102" s="23">
        <f>+O102*'Technical Paramenter'!$D$6+'2 months Losses'!E102</f>
        <v>237627952.00292283</v>
      </c>
      <c r="S102" s="3">
        <f t="shared" si="10"/>
        <v>264394096.30263358</v>
      </c>
      <c r="T102" s="3">
        <f>+O102*'Technical Paramenter'!$D$8+'2 months Losses'!G102</f>
        <v>88966654.493792862</v>
      </c>
      <c r="U102" s="14">
        <f>Database!T113+Database!U113-Database!V113-Database!W113-Database!X113-Database!Y113-Database!Z113-Database!AA113-'2 months Losses'!H102-((P102+S102+T102)-H102)</f>
        <v>759732.94064962864</v>
      </c>
      <c r="V102" s="3">
        <f>(P102+(U102*'Technical Paramenter'!$D$5))</f>
        <v>182077178.93075827</v>
      </c>
      <c r="W102" s="23">
        <f>(Database!T113+Database!U113-Database!AA113-Database!Z113-V102)*'Technical Paramenter'!$D$7</f>
        <v>26763754.939612418</v>
      </c>
      <c r="X102" s="23">
        <f>+U102*'Technical Paramenter'!$D$6+'2 months Losses'!R102</f>
        <v>237987913.47020262</v>
      </c>
      <c r="Y102" s="3">
        <f t="shared" si="11"/>
        <v>264751668.40981504</v>
      </c>
      <c r="Z102" s="3">
        <f>+U102*'Technical Paramenter'!$D$8+'2 months Losses'!T102</f>
        <v>89127489.957328394</v>
      </c>
      <c r="AA102" s="14">
        <f>Database!T113+Database!U113-Database!AA113-V102-Database!Z113-Y102-Database!Y113-Database!W113-Z102-Database!V113-Database!X113</f>
        <v>2389.3600986003876</v>
      </c>
      <c r="AB102" s="3">
        <f>(V102+(AA102*'Technical Paramenter'!$D$5))</f>
        <v>182077930.38450927</v>
      </c>
      <c r="AC102" s="23">
        <f>(Database!T113+Database!U113-Database!AA113-Database!Z113-AB102)*'Technical Paramenter'!$D$7</f>
        <v>26763747.425074913</v>
      </c>
      <c r="AD102" s="23">
        <f>+AA102*'Technical Paramenter'!$D$6+'2 months Losses'!X102</f>
        <v>237989045.54901734</v>
      </c>
      <c r="AE102" s="3">
        <f t="shared" si="12"/>
        <v>264752792.97409225</v>
      </c>
      <c r="AF102" s="3">
        <f>+AA102*'Technical Paramenter'!$D$8+'2 months Losses'!Z102</f>
        <v>89127995.784861267</v>
      </c>
      <c r="AG102" s="14">
        <f>Database!T113+Database!U113-Database!AA113-'2 months Losses'!AB102-Database!Z113-Database!W113-Database!Y113-'2 months Losses'!AE102-'2 months Losses'!AF102-Database!V113-Database!X113</f>
        <v>7.5145373344421387</v>
      </c>
      <c r="AH102" s="27">
        <f>(AB102+(AG102*'Technical Paramenter'!$E$5))</f>
        <v>182077932.51863787</v>
      </c>
      <c r="AI102" s="27">
        <f>+AG102*'Technical Paramenter'!$D$6+'2 months Losses'!AC102</f>
        <v>26763750.985462703</v>
      </c>
      <c r="AJ102" s="27">
        <f>+AG102*'Technical Paramenter'!$E$6+'2 months Losses'!AD102</f>
        <v>237989048.77275386</v>
      </c>
      <c r="AK102" s="27">
        <f t="shared" si="13"/>
        <v>264752799.75821656</v>
      </c>
      <c r="AL102" s="29">
        <f>Database!T113-Database!AA113-'2 months Losses'!AH102-Database!Z113-Database!W113-Database!Y113-'2 months Losses'!AK102-((Database!V113+Database!X113))</f>
        <v>88245250.021145582</v>
      </c>
      <c r="AM102" s="29">
        <f>Database!T113-Database!AA113-'2 months Losses'!AH102-Database!Z113-Database!W113-Database!Y113-'2 months Losses'!AK102-'2 months Losses'!AL102-Database!V113-Database!X113</f>
        <v>0</v>
      </c>
    </row>
    <row r="103" spans="2:39" x14ac:dyDescent="0.25">
      <c r="B103" s="17">
        <v>42979</v>
      </c>
      <c r="C103" s="36">
        <f>(Database!T114-Database!AA114)*'Technical Paramenter'!$C$5</f>
        <v>80441496.534689993</v>
      </c>
      <c r="D103" s="37">
        <f>(Database!T114+Database!U114-Database!Z114-Database!AA114-'2 months Losses'!C103)*'Technical Paramenter'!$C$7</f>
        <v>20420022.132833101</v>
      </c>
      <c r="E103" s="37">
        <f>((Database!T114+Database!U114-Database!Z114-Database!AA114-'2 months Losses'!C103)-(Database!T114+Database!U114-Database!Z114-Database!AA114-'2 months Losses'!C103)*'Technical Paramenter'!$C$7)*'Technical Paramenter'!$C$6</f>
        <v>91375515.040001556</v>
      </c>
      <c r="F103" s="38">
        <f t="shared" si="7"/>
        <v>111795537.17283466</v>
      </c>
      <c r="G103" s="39">
        <f>(Database!T114-Database!W114-Database!Y114-Database!Z114-Database!AA114+Database!U114-C103-F103)*'Technical Paramenter'!$C$8</f>
        <v>26717779.686836403</v>
      </c>
      <c r="H103" s="40">
        <f t="shared" si="8"/>
        <v>218954813.39436105</v>
      </c>
      <c r="I103" s="51">
        <f>+H103/(Database!T114+Database!U114)*100</f>
        <v>8.1634664689777399</v>
      </c>
      <c r="J103" s="36">
        <f>+AH103-C103</f>
        <v>-75734540.841503844</v>
      </c>
      <c r="K103" s="36">
        <f>+AK103-F103</f>
        <v>-113338128.59090051</v>
      </c>
      <c r="L103" s="36">
        <f>+AL103-G103</f>
        <v>-51638135.746956989</v>
      </c>
      <c r="M103" s="40">
        <f t="shared" si="9"/>
        <v>-240710805.17936134</v>
      </c>
      <c r="N103" s="52">
        <f>+M103/(Database!T114+Database!U114)*100</f>
        <v>-8.9746124158646001</v>
      </c>
      <c r="O103" s="21">
        <f>Database!T114+Database!U114-Database!V114-Database!W114-Database!X114-Database!Y114-Database!Z114-Database!AA114-'2 months Losses'!H103</f>
        <v>-240052006.18436101</v>
      </c>
      <c r="P103" s="3">
        <f>($C103+(O103*'Technical Paramenter'!$D$5))</f>
        <v>4945140.5897084475</v>
      </c>
      <c r="Q103" s="23">
        <f>(Database!T114+Database!U114-Database!AA114-Database!Z114-P103)*'Technical Paramenter'!$D$7</f>
        <v>21174985.692282915</v>
      </c>
      <c r="R103" s="23">
        <f>+O103*'Technical Paramenter'!$D$6+'2 months Losses'!E103</f>
        <v>-22361125.490148693</v>
      </c>
      <c r="S103" s="3">
        <f t="shared" si="10"/>
        <v>-1186139.7978657782</v>
      </c>
      <c r="T103" s="3">
        <f>+O103*'Technical Paramenter'!$D$8+'2 months Losses'!G103</f>
        <v>-24101230.022392821</v>
      </c>
      <c r="U103" s="14">
        <f>Database!T114+Database!U114-Database!V114-Database!W114-Database!X114-Database!Y114-Database!Z114-Database!AA114-'2 months Losses'!H103-((P103+S103+T103)-H103)</f>
        <v>-754963.55944982171</v>
      </c>
      <c r="V103" s="3">
        <f>(P103+(U103*'Technical Paramenter'!$D$5))</f>
        <v>4707704.5502614789</v>
      </c>
      <c r="W103" s="23">
        <f>(Database!T114+Database!U114-Database!AA114-Database!Z114-V103)*'Technical Paramenter'!$D$7</f>
        <v>21177360.052677386</v>
      </c>
      <c r="X103" s="23">
        <f>+U103*'Technical Paramenter'!$D$6+'2 months Losses'!R103</f>
        <v>-22718827.224616017</v>
      </c>
      <c r="Y103" s="3">
        <f t="shared" si="11"/>
        <v>-1541467.1719386317</v>
      </c>
      <c r="Z103" s="3">
        <f>+U103*'Technical Paramenter'!$D$8+'2 months Losses'!T103</f>
        <v>-24261055.807928346</v>
      </c>
      <c r="AA103" s="14">
        <f>Database!T114+Database!U114-Database!AA114-V103-Database!Z114-Y103-Database!Y114-Database!W114-Z103-Database!V114-Database!X114</f>
        <v>-2374.3603947162628</v>
      </c>
      <c r="AB103" s="3">
        <f>(V103+(AA103*'Technical Paramenter'!$D$5))</f>
        <v>4706957.8139173407</v>
      </c>
      <c r="AC103" s="23">
        <f>(Database!T114+Database!U114-Database!AA114-Database!Z114-AB103)*'Technical Paramenter'!$D$7</f>
        <v>21177367.520040825</v>
      </c>
      <c r="AD103" s="23">
        <f>+AA103*'Technical Paramenter'!$D$6+'2 months Losses'!X103</f>
        <v>-22719952.196571033</v>
      </c>
      <c r="AE103" s="3">
        <f t="shared" si="12"/>
        <v>-1542584.6765302084</v>
      </c>
      <c r="AF103" s="3">
        <f>+AA103*'Technical Paramenter'!$D$8+'2 months Losses'!Z103</f>
        <v>-24261558.460023906</v>
      </c>
      <c r="AG103" s="14">
        <f>Database!T114+Database!U114-Database!AA114-'2 months Losses'!AB103-Database!Z114-Database!W114-Database!Y114-'2 months Losses'!AE103-'2 months Losses'!AF103-Database!V114-Database!X114</f>
        <v>-7.4673633575439453</v>
      </c>
      <c r="AH103" s="27">
        <f>(AB103+(AG103*'Technical Paramenter'!$E$5))</f>
        <v>4706955.6931861471</v>
      </c>
      <c r="AI103" s="27">
        <f>+AG103*'Technical Paramenter'!$D$6+'2 months Losses'!AC103</f>
        <v>21177363.982004065</v>
      </c>
      <c r="AJ103" s="27">
        <f>+AG103*'Technical Paramenter'!$E$6+'2 months Losses'!AD103</f>
        <v>-22719955.400069915</v>
      </c>
      <c r="AK103" s="27">
        <f t="shared" si="13"/>
        <v>-1542591.4180658497</v>
      </c>
      <c r="AL103" s="29">
        <f>Database!T114-Database!AA114-'2 months Losses'!AH103-Database!Z114-Database!W114-Database!Y114-'2 months Losses'!AK103-((Database!V114+Database!X114))</f>
        <v>-24920356.060120583</v>
      </c>
      <c r="AM103" s="29">
        <f>Database!T114-Database!AA114-'2 months Losses'!AH103-Database!Z114-Database!W114-Database!Y114-'2 months Losses'!AK103-'2 months Losses'!AL103-Database!V114-Database!X114</f>
        <v>0</v>
      </c>
    </row>
    <row r="104" spans="2:39" x14ac:dyDescent="0.25">
      <c r="B104" s="17">
        <v>43009</v>
      </c>
      <c r="C104" s="36">
        <f>(Database!T115-Database!AA115)*'Technical Paramenter'!$C$5</f>
        <v>34591494.078149997</v>
      </c>
      <c r="D104" s="37">
        <f>(Database!T115+Database!U115-Database!Z115-Database!AA115-'2 months Losses'!C104)*'Technical Paramenter'!$C$7</f>
        <v>5620708.5517184995</v>
      </c>
      <c r="E104" s="37">
        <f>((Database!T115+Database!U115-Database!Z115-Database!AA115-'2 months Losses'!C104)-(Database!T115+Database!U115-Database!Z115-Database!AA115-'2 months Losses'!C104)*'Technical Paramenter'!$C$7)*'Technical Paramenter'!$C$6</f>
        <v>25151546.62722994</v>
      </c>
      <c r="F104" s="38">
        <f t="shared" si="7"/>
        <v>30772255.17894844</v>
      </c>
      <c r="G104" s="39">
        <f>(Database!T115-Database!W115-Database!Y115-Database!Z115-Database!AA115+Database!U115-C104-F104)*'Technical Paramenter'!$C$8</f>
        <v>-3863019.1835909868</v>
      </c>
      <c r="H104" s="40">
        <f t="shared" si="8"/>
        <v>61500730.073507451</v>
      </c>
      <c r="I104" s="51">
        <f>+H104/(Database!T115+Database!U115)*100</f>
        <v>5.3234436275810895</v>
      </c>
      <c r="J104" s="36">
        <f>+AH104-C104</f>
        <v>-544810543.50303733</v>
      </c>
      <c r="K104" s="36">
        <f>+AK104-F104</f>
        <v>-815318964.78319705</v>
      </c>
      <c r="L104" s="36">
        <f>+AL104-G104</f>
        <v>-366935460.85827291</v>
      </c>
      <c r="M104" s="40">
        <f t="shared" si="9"/>
        <v>-1727064969.1445074</v>
      </c>
      <c r="N104" s="52">
        <f>+M104/(Database!T115+Database!U115)*100</f>
        <v>-149.49307095089773</v>
      </c>
      <c r="O104" s="21">
        <f>Database!T115+Database!U115-Database!V115-Database!W115-Database!X115-Database!Y115-Database!Z115-Database!AA115-'2 months Losses'!H104</f>
        <v>-1726858874.4995074</v>
      </c>
      <c r="P104" s="3">
        <f>($C104+(O104*'Technical Paramenter'!$D$5))</f>
        <v>-508505621.95194513</v>
      </c>
      <c r="Q104" s="23">
        <f>(Database!T115+Database!U115-Database!AA115-Database!Z115-P104)*'Technical Paramenter'!$D$7</f>
        <v>11051679.712019451</v>
      </c>
      <c r="R104" s="23">
        <f>+O104*'Technical Paramenter'!$D$6+'2 months Losses'!E104</f>
        <v>-793034188.11063671</v>
      </c>
      <c r="S104" s="3">
        <f t="shared" si="10"/>
        <v>-781982508.39861727</v>
      </c>
      <c r="T104" s="3">
        <f>+O104*'Technical Paramenter'!$D$8+'2 months Losses'!G104</f>
        <v>-369439042.91513675</v>
      </c>
      <c r="U104" s="14">
        <f>Database!T115+Database!U115-Database!V115-Database!W115-Database!X115-Database!Y115-Database!Z115-Database!AA115-'2 months Losses'!H104-((P104+S104+T104)-H104)</f>
        <v>-5430971.1603007317</v>
      </c>
      <c r="V104" s="3">
        <f>(P104+(U104*'Technical Paramenter'!$D$5))</f>
        <v>-510213662.38185972</v>
      </c>
      <c r="W104" s="23">
        <f>(Database!T115+Database!U115-Database!AA115-Database!Z115-V104)*'Technical Paramenter'!$D$7</f>
        <v>11068760.116318598</v>
      </c>
      <c r="X104" s="23">
        <f>+U104*'Technical Paramenter'!$D$6+'2 months Losses'!R104</f>
        <v>-795607382.24638724</v>
      </c>
      <c r="Y104" s="3">
        <f t="shared" si="11"/>
        <v>-784538622.13006866</v>
      </c>
      <c r="Z104" s="3">
        <f>+U104*'Technical Paramenter'!$D$8+'2 months Losses'!T104</f>
        <v>-370588779.50977242</v>
      </c>
      <c r="AA104" s="14">
        <f>Database!T115+Database!U115-Database!AA115-V104-Database!Z115-Y104-Database!Y115-Database!W115-Z104-Database!V115-Database!X115</f>
        <v>-17080.404298782349</v>
      </c>
      <c r="AB104" s="3">
        <f>(V104+(AA104*'Technical Paramenter'!$D$5))</f>
        <v>-510219034.16901171</v>
      </c>
      <c r="AC104" s="23">
        <f>(Database!T115+Database!U115-Database!AA115-Database!Z115-AB104)*'Technical Paramenter'!$D$7</f>
        <v>11068813.834190115</v>
      </c>
      <c r="AD104" s="23">
        <f>+AA104*'Technical Paramenter'!$D$6+'2 months Losses'!X104</f>
        <v>-795615474.941944</v>
      </c>
      <c r="AE104" s="3">
        <f t="shared" si="12"/>
        <v>-784546661.10775387</v>
      </c>
      <c r="AF104" s="3">
        <f>+AA104*'Technical Paramenter'!$D$8+'2 months Losses'!Z104</f>
        <v>-370592395.43136245</v>
      </c>
      <c r="AG104" s="14">
        <f>Database!T115+Database!U115-Database!AA115-'2 months Losses'!AB104-Database!Z115-Database!W115-Database!Y115-'2 months Losses'!AE104-'2 months Losses'!AF104-Database!V115-Database!X115</f>
        <v>-53.717871904373169</v>
      </c>
      <c r="AH104" s="27">
        <f>(AB104+(AG104*'Technical Paramenter'!$E$5))</f>
        <v>-510219049.42488736</v>
      </c>
      <c r="AI104" s="27">
        <f>+AG104*'Technical Paramenter'!$D$6+'2 months Losses'!AC104</f>
        <v>11068788.382662406</v>
      </c>
      <c r="AJ104" s="27">
        <f>+AG104*'Technical Paramenter'!$E$6+'2 months Losses'!AD104</f>
        <v>-795615497.98691106</v>
      </c>
      <c r="AK104" s="27">
        <f t="shared" si="13"/>
        <v>-784546709.60424864</v>
      </c>
      <c r="AL104" s="29">
        <f>Database!T115-Database!AA115-'2 months Losses'!AH104-Database!Z115-Database!W115-Database!Y115-'2 months Losses'!AK104-((Database!V115+Database!X115))</f>
        <v>-370798480.04186392</v>
      </c>
      <c r="AM104" s="29">
        <f>Database!T115-Database!AA115-'2 months Losses'!AH104-Database!Z115-Database!W115-Database!Y115-'2 months Losses'!AK104-'2 months Losses'!AL104-Database!V115-Database!X115</f>
        <v>0</v>
      </c>
    </row>
    <row r="105" spans="2:39" x14ac:dyDescent="0.25">
      <c r="B105" s="17">
        <v>43040</v>
      </c>
      <c r="C105" s="36">
        <f>(Database!T116-Database!AA116)*'Technical Paramenter'!$C$5</f>
        <v>29708969.129999999</v>
      </c>
      <c r="D105" s="37">
        <f>(Database!T116+Database!U116-Database!Z116-Database!AA116-'2 months Losses'!C105)*'Technical Paramenter'!$C$7</f>
        <v>7513893.4113499997</v>
      </c>
      <c r="E105" s="37">
        <f>((Database!T116+Database!U116-Database!Z116-Database!AA116-'2 months Losses'!C105)-(Database!T116+Database!U116-Database!Z116-Database!AA116-'2 months Losses'!C105)*'Technical Paramenter'!$C$7)*'Technical Paramenter'!$C$6</f>
        <v>33623170.237108976</v>
      </c>
      <c r="F105" s="38">
        <f t="shared" si="7"/>
        <v>41137063.648458973</v>
      </c>
      <c r="G105" s="39">
        <f>(Database!T116-Database!W116-Database!Y116-Database!Z116-Database!AA116+Database!U116-C105-F105)*'Technical Paramenter'!$C$8</f>
        <v>8835435.4593947288</v>
      </c>
      <c r="H105" s="40">
        <f t="shared" si="8"/>
        <v>79681468.237853691</v>
      </c>
      <c r="I105" s="51">
        <f>+H105/(Database!T116+Database!U116)*100</f>
        <v>8.0223119396141502</v>
      </c>
      <c r="J105" s="36">
        <f>+AH105-C105</f>
        <v>101162032.52441373</v>
      </c>
      <c r="K105" s="36">
        <f>+AK105-F105</f>
        <v>151390835.9828012</v>
      </c>
      <c r="L105" s="36">
        <f>+AL105-G105</f>
        <v>67891903.738931417</v>
      </c>
      <c r="M105" s="40">
        <f t="shared" si="9"/>
        <v>320444772.24614632</v>
      </c>
      <c r="N105" s="52">
        <f>+M105/(Database!T116+Database!U116)*100</f>
        <v>32.262306145056066</v>
      </c>
      <c r="O105" s="21">
        <f>Database!T116+Database!U116-Database!V116-Database!W116-Database!X116-Database!Y116-Database!Z116-Database!AA116-'2 months Losses'!H105</f>
        <v>320648261.51114625</v>
      </c>
      <c r="P105" s="3">
        <f>($C105+(O105*'Technical Paramenter'!$D$5))</f>
        <v>130552847.3752555</v>
      </c>
      <c r="Q105" s="23">
        <f>(Database!T116+Database!U116-Database!AA116-Database!Z116-P105)*'Technical Paramenter'!$D$7</f>
        <v>6505454.6288974453</v>
      </c>
      <c r="R105" s="23">
        <f>+O105*'Technical Paramenter'!$D$6+'2 months Losses'!E105</f>
        <v>185546316.54109007</v>
      </c>
      <c r="S105" s="3">
        <f t="shared" si="10"/>
        <v>192051771.16998753</v>
      </c>
      <c r="T105" s="3">
        <f>+O105*'Technical Paramenter'!$D$8+'2 months Losses'!G105</f>
        <v>76716672.42130439</v>
      </c>
      <c r="U105" s="14">
        <f>Database!T116+Database!U116-Database!V116-Database!W116-Database!X116-Database!Y116-Database!Z116-Database!AA116-'2 months Losses'!H105-((P105+S105+T105)-H105)</f>
        <v>1008438.7824525237</v>
      </c>
      <c r="V105" s="3">
        <f>(P105+(U105*'Technical Paramenter'!$D$5))</f>
        <v>130870001.37233682</v>
      </c>
      <c r="W105" s="23">
        <f>(Database!T116+Database!U116-Database!AA116-Database!Z116-V105)*'Technical Paramenter'!$D$7</f>
        <v>6502283.088926631</v>
      </c>
      <c r="X105" s="23">
        <f>+U105*'Technical Paramenter'!$D$6+'2 months Losses'!R105</f>
        <v>186024114.83621606</v>
      </c>
      <c r="Y105" s="3">
        <f t="shared" si="11"/>
        <v>192526397.92514271</v>
      </c>
      <c r="Z105" s="3">
        <f>+U105*'Technical Paramenter'!$D$8+'2 months Losses'!T105</f>
        <v>76930158.911549583</v>
      </c>
      <c r="AA105" s="14">
        <f>Database!T116+Database!U116-Database!AA116-V105-Database!Z116-Y105-Database!Y116-Database!W116-Z105-Database!V116-Database!X116</f>
        <v>3171.5399708300829</v>
      </c>
      <c r="AB105" s="3">
        <f>(V105+(AA105*'Technical Paramenter'!$D$5))</f>
        <v>130870998.82165764</v>
      </c>
      <c r="AC105" s="23">
        <f>(Database!T116+Database!U116-Database!AA116-Database!Z116-AB105)*'Technical Paramenter'!$D$7</f>
        <v>6502273.1144334236</v>
      </c>
      <c r="AD105" s="23">
        <f>+AA105*'Technical Paramenter'!$D$6+'2 months Losses'!X105</f>
        <v>186025617.51185423</v>
      </c>
      <c r="AE105" s="3">
        <f t="shared" si="12"/>
        <v>192527890.62628767</v>
      </c>
      <c r="AF105" s="3">
        <f>+AA105*'Technical Paramenter'!$D$8+'2 months Losses'!Z105</f>
        <v>76930830.326561406</v>
      </c>
      <c r="AG105" s="14">
        <f>Database!T116+Database!U116-Database!AA116-'2 months Losses'!AB105-Database!Z116-Database!W116-Database!Y116-'2 months Losses'!AE105-'2 months Losses'!AF105-Database!V116-Database!X116</f>
        <v>9.9744932502508163</v>
      </c>
      <c r="AH105" s="27">
        <f>(AB105+(AG105*'Technical Paramenter'!$E$5))</f>
        <v>130871001.65441373</v>
      </c>
      <c r="AI105" s="27">
        <f>+AG105*'Technical Paramenter'!$D$6+'2 months Losses'!AC105</f>
        <v>6502277.8403483257</v>
      </c>
      <c r="AJ105" s="27">
        <f>+AG105*'Technical Paramenter'!$E$6+'2 months Losses'!AD105</f>
        <v>186025621.79091182</v>
      </c>
      <c r="AK105" s="27">
        <f t="shared" si="13"/>
        <v>192527899.63126016</v>
      </c>
      <c r="AL105" s="29">
        <f>Database!T116-Database!AA116-'2 months Losses'!AH105-Database!Z116-Database!W116-Database!Y116-'2 months Losses'!AK105-((Database!V116+Database!X116))</f>
        <v>76727339.198326141</v>
      </c>
      <c r="AM105" s="29">
        <f>Database!T116-Database!AA116-'2 months Losses'!AH105-Database!Z116-Database!W116-Database!Y116-'2 months Losses'!AK105-'2 months Losses'!AL105-Database!V116-Database!X116</f>
        <v>0</v>
      </c>
    </row>
    <row r="106" spans="2:39" x14ac:dyDescent="0.25">
      <c r="B106" s="17">
        <v>43070</v>
      </c>
      <c r="C106" s="36">
        <f>(Database!T117-Database!AA117)*'Technical Paramenter'!$C$5</f>
        <v>51115224.600000001</v>
      </c>
      <c r="D106" s="37">
        <f>(Database!T117+Database!U117-Database!Z117-Database!AA117-'2 months Losses'!C106)*'Technical Paramenter'!$C$7</f>
        <v>15994743.480600001</v>
      </c>
      <c r="E106" s="37">
        <f>((Database!T117+Database!U117-Database!Z117-Database!AA117-'2 months Losses'!C106)-(Database!T117+Database!U117-Database!Z117-Database!AA117-'2 months Losses'!C106)*'Technical Paramenter'!$C$7)*'Technical Paramenter'!$C$6</f>
        <v>71573278.126988873</v>
      </c>
      <c r="F106" s="38">
        <f t="shared" si="7"/>
        <v>87568021.607588872</v>
      </c>
      <c r="G106" s="39">
        <f>(Database!T117-Database!W117-Database!Y117-Database!Z117-Database!AA117+Database!U117-C106-F106)*'Technical Paramenter'!$C$8</f>
        <v>32291163.572989907</v>
      </c>
      <c r="H106" s="40">
        <f t="shared" si="8"/>
        <v>170974409.78057879</v>
      </c>
      <c r="I106" s="51">
        <f>+H106/(Database!T117+Database!U117)*100</f>
        <v>10.02687284003466</v>
      </c>
      <c r="J106" s="36">
        <f>+AH106-C106</f>
        <v>637507671.39341819</v>
      </c>
      <c r="K106" s="36">
        <f>+AK106-F106</f>
        <v>954041915.8186326</v>
      </c>
      <c r="L106" s="36">
        <f>+AL106-G106</f>
        <v>428618816.06337041</v>
      </c>
      <c r="M106" s="40">
        <f t="shared" si="9"/>
        <v>2020168403.2754214</v>
      </c>
      <c r="N106" s="52">
        <f>+M106/(Database!T117+Database!U117)*100</f>
        <v>118.47370446310737</v>
      </c>
      <c r="O106" s="21">
        <f>Database!T117+Database!U117-Database!V117-Database!W117-Database!X117-Database!Y117-Database!Z117-Database!AA117-'2 months Losses'!H106</f>
        <v>2020676348.9354212</v>
      </c>
      <c r="P106" s="3">
        <f>($C106+(O106*'Technical Paramenter'!$D$5))</f>
        <v>686617936.34019005</v>
      </c>
      <c r="Q106" s="23">
        <f>(Database!T117+Database!U117-Database!AA117-Database!Z117-P106)*'Technical Paramenter'!$D$7</f>
        <v>9639716.3631980997</v>
      </c>
      <c r="R106" s="23">
        <f>+O106*'Technical Paramenter'!$D$6+'2 months Losses'!E106</f>
        <v>1028969732.2525915</v>
      </c>
      <c r="S106" s="3">
        <f t="shared" si="10"/>
        <v>1038609448.6157895</v>
      </c>
      <c r="T106" s="3">
        <f>+O106*'Technical Paramenter'!$D$8+'2 months Losses'!G106</f>
        <v>460068346.64261854</v>
      </c>
      <c r="U106" s="14">
        <f>Database!T117+Database!U117-Database!V117-Database!W117-Database!X117-Database!Y117-Database!Z117-Database!AA117-'2 months Losses'!H106-((P106+S106+T106)-H106)</f>
        <v>6355027.1174020767</v>
      </c>
      <c r="V106" s="3">
        <f>(P106+(U106*'Technical Paramenter'!$D$5))</f>
        <v>688616592.368613</v>
      </c>
      <c r="W106" s="23">
        <f>(Database!T117+Database!U117-Database!AA117-Database!Z117-V106)*'Technical Paramenter'!$D$7</f>
        <v>9619729.8029138707</v>
      </c>
      <c r="X106" s="23">
        <f>+U106*'Technical Paramenter'!$D$6+'2 months Losses'!R106</f>
        <v>1031980744.1008166</v>
      </c>
      <c r="Y106" s="3">
        <f t="shared" si="11"/>
        <v>1041600473.9037305</v>
      </c>
      <c r="Z106" s="3">
        <f>+U106*'Technical Paramenter'!$D$8+'2 months Losses'!T106</f>
        <v>461413705.88337255</v>
      </c>
      <c r="AA106" s="14">
        <f>Database!T117+Database!U117-Database!AA117-V106-Database!Z117-Y106-Database!Y117-Database!W117-Z106-Database!V117-Database!X117</f>
        <v>19986.560284018517</v>
      </c>
      <c r="AB106" s="3">
        <f>(V106+(AA106*'Technical Paramenter'!$D$5))</f>
        <v>688622878.14182234</v>
      </c>
      <c r="AC106" s="23">
        <f>(Database!T117+Database!U117-Database!AA117-Database!Z117-AB106)*'Technical Paramenter'!$D$7</f>
        <v>9619666.9451817777</v>
      </c>
      <c r="AD106" s="23">
        <f>+AA106*'Technical Paramenter'!$D$6+'2 months Losses'!X106</f>
        <v>1031990213.7330792</v>
      </c>
      <c r="AE106" s="3">
        <f t="shared" si="12"/>
        <v>1041609880.6782609</v>
      </c>
      <c r="AF106" s="3">
        <f>+AA106*'Technical Paramenter'!$D$8+'2 months Losses'!Z106</f>
        <v>461417937.03818464</v>
      </c>
      <c r="AG106" s="14">
        <f>Database!T117+Database!U117-Database!AA117-'2 months Losses'!AB106-Database!Z117-Database!W117-Database!Y117-'2 months Losses'!AE106-'2 months Losses'!AF106-Database!V117-Database!X117</f>
        <v>62.857732176780701</v>
      </c>
      <c r="AH106" s="27">
        <f>(AB106+(AG106*'Technical Paramenter'!$E$5))</f>
        <v>688622895.99341822</v>
      </c>
      <c r="AI106" s="27">
        <f>+AG106*'Technical Paramenter'!$D$6+'2 months Losses'!AC106</f>
        <v>9619696.7271752823</v>
      </c>
      <c r="AJ106" s="27">
        <f>+AG106*'Technical Paramenter'!$E$6+'2 months Losses'!AD106</f>
        <v>1031990240.6990463</v>
      </c>
      <c r="AK106" s="27">
        <f t="shared" si="13"/>
        <v>1041609937.4262215</v>
      </c>
      <c r="AL106" s="29">
        <f>Database!T117-Database!AA117-'2 months Losses'!AH106-Database!Z117-Database!W117-Database!Y117-'2 months Losses'!AK106-((Database!V117+Database!X117))</f>
        <v>460909979.63636029</v>
      </c>
      <c r="AM106" s="29">
        <f>Database!T117-Database!AA117-'2 months Losses'!AH106-Database!Z117-Database!W117-Database!Y117-'2 months Losses'!AK106-'2 months Losses'!AL106-Database!V117-Database!X117</f>
        <v>0</v>
      </c>
    </row>
    <row r="107" spans="2:39" x14ac:dyDescent="0.25">
      <c r="B107" s="17">
        <v>43101</v>
      </c>
      <c r="C107" s="36">
        <f>(Database!T118-Database!AA118)*'Technical Paramenter'!$C$5</f>
        <v>62359000.079999998</v>
      </c>
      <c r="D107" s="37">
        <f>(Database!T118+Database!U118-Database!Z118-Database!AA118-'2 months Losses'!C107)*'Technical Paramenter'!$C$7</f>
        <v>15846641.446350001</v>
      </c>
      <c r="E107" s="37">
        <f>((Database!T118+Database!U118-Database!Z118-Database!AA118-'2 months Losses'!C107)-(Database!T118+Database!U118-Database!Z118-Database!AA118-'2 months Losses'!C107)*'Technical Paramenter'!$C$7)*'Technical Paramenter'!$C$6</f>
        <v>70910551.144126967</v>
      </c>
      <c r="F107" s="38">
        <f t="shared" si="7"/>
        <v>86757192.59047696</v>
      </c>
      <c r="G107" s="39">
        <f>(Database!T118-Database!W118-Database!Y118-Database!Z118-Database!AA118+Database!U118-C107-F107)*'Technical Paramenter'!$C$8</f>
        <v>23305395.874699365</v>
      </c>
      <c r="H107" s="40">
        <f t="shared" si="8"/>
        <v>172421588.54517633</v>
      </c>
      <c r="I107" s="51">
        <f>+H107/(Database!T118+Database!U118)*100</f>
        <v>8.2925156576414931</v>
      </c>
      <c r="J107" s="36">
        <f>+AH107-C107</f>
        <v>102656995.78138353</v>
      </c>
      <c r="K107" s="36">
        <f>+AK107-F107</f>
        <v>153628075.89968023</v>
      </c>
      <c r="L107" s="36">
        <f>+AL107-G107</f>
        <v>68491587.773760065</v>
      </c>
      <c r="M107" s="40">
        <f t="shared" si="9"/>
        <v>324776659.45482385</v>
      </c>
      <c r="N107" s="52">
        <f>+M107/(Database!T118+Database!U118)*100</f>
        <v>15.619943862540008</v>
      </c>
      <c r="O107" s="21">
        <f>Database!T118+Database!U118-Database!V118-Database!W118-Database!X118-Database!Y118-Database!Z118-Database!AA118-'2 months Losses'!H107</f>
        <v>325386772.16982359</v>
      </c>
      <c r="P107" s="3">
        <f>($C107+(O107*'Technical Paramenter'!$D$5))</f>
        <v>164693139.92740953</v>
      </c>
      <c r="Q107" s="23">
        <f>(Database!T118+Database!U118-Database!AA118-Database!Z118-P107)*'Technical Paramenter'!$D$7</f>
        <v>14823300.047875905</v>
      </c>
      <c r="R107" s="23">
        <f>+O107*'Technical Paramenter'!$D$6+'2 months Losses'!E107</f>
        <v>225078803.7981894</v>
      </c>
      <c r="S107" s="3">
        <f t="shared" si="10"/>
        <v>239902103.84606531</v>
      </c>
      <c r="T107" s="3">
        <f>+O107*'Technical Paramenter'!$D$8+'2 months Losses'!G107</f>
        <v>92189775.543051019</v>
      </c>
      <c r="U107" s="14">
        <f>Database!T118+Database!U118-Database!V118-Database!W118-Database!X118-Database!Y118-Database!Z118-Database!AA118-'2 months Losses'!H107-((P107+S107+T107)-H107)</f>
        <v>1023341.3984740973</v>
      </c>
      <c r="V107" s="3">
        <f>(P107+(U107*'Technical Paramenter'!$D$5))</f>
        <v>165014980.79722965</v>
      </c>
      <c r="W107" s="23">
        <f>(Database!T118+Database!U118-Database!AA118-Database!Z118-V107)*'Technical Paramenter'!$D$7</f>
        <v>14820081.639177704</v>
      </c>
      <c r="X107" s="23">
        <f>+U107*'Technical Paramenter'!$D$6+'2 months Losses'!R107</f>
        <v>225563662.95278642</v>
      </c>
      <c r="Y107" s="3">
        <f t="shared" si="11"/>
        <v>240383744.59196413</v>
      </c>
      <c r="Z107" s="3">
        <f>+U107*'Technical Paramenter'!$D$8+'2 months Losses'!T107</f>
        <v>92406416.917107984</v>
      </c>
      <c r="AA107" s="14">
        <f>Database!T118+Database!U118-Database!AA118-V107-Database!Z118-Y107-Database!Y118-Database!W118-Z107-Database!V118-Database!X118</f>
        <v>3218.4086982011795</v>
      </c>
      <c r="AB107" s="3">
        <f>(V107+(AA107*'Technical Paramenter'!$D$5))</f>
        <v>165015992.98676524</v>
      </c>
      <c r="AC107" s="23">
        <f>(Database!T118+Database!U118-Database!AA118-Database!Z118-AB107)*'Technical Paramenter'!$D$7</f>
        <v>14820071.517282348</v>
      </c>
      <c r="AD107" s="23">
        <f>+AA107*'Technical Paramenter'!$D$6+'2 months Losses'!X107</f>
        <v>225565187.83482763</v>
      </c>
      <c r="AE107" s="3">
        <f t="shared" si="12"/>
        <v>240385259.35210997</v>
      </c>
      <c r="AF107" s="3">
        <f>+AA107*'Technical Paramenter'!$D$8+'2 months Losses'!Z107</f>
        <v>92407098.254229397</v>
      </c>
      <c r="AG107" s="14">
        <f>Database!T118+Database!U118-Database!AA118-'2 months Losses'!AB107-Database!Z118-Database!W118-Database!Y118-'2 months Losses'!AE107-'2 months Losses'!AF107-Database!V118-Database!X118</f>
        <v>10.121895432472229</v>
      </c>
      <c r="AH107" s="27">
        <f>(AB107+(AG107*'Technical Paramenter'!$E$5))</f>
        <v>165015995.86138353</v>
      </c>
      <c r="AI107" s="27">
        <f>+AG107*'Technical Paramenter'!$D$6+'2 months Losses'!AC107</f>
        <v>14820076.313036405</v>
      </c>
      <c r="AJ107" s="27">
        <f>+AG107*'Technical Paramenter'!$E$6+'2 months Losses'!AD107</f>
        <v>225565192.17712077</v>
      </c>
      <c r="AK107" s="27">
        <f t="shared" si="13"/>
        <v>240385268.49015719</v>
      </c>
      <c r="AL107" s="29">
        <f>Database!T118-Database!AA118-'2 months Losses'!AH107-Database!Z118-Database!W118-Database!Y118-'2 months Losses'!AK107-((Database!V118+Database!X118))</f>
        <v>91796983.648459435</v>
      </c>
      <c r="AM107" s="29">
        <f>Database!T118-Database!AA118-'2 months Losses'!AH107-Database!Z118-Database!W118-Database!Y118-'2 months Losses'!AK107-'2 months Losses'!AL107-Database!V118-Database!X118</f>
        <v>0</v>
      </c>
    </row>
    <row r="108" spans="2:39" x14ac:dyDescent="0.25">
      <c r="B108" s="17">
        <v>43132</v>
      </c>
      <c r="C108" s="36">
        <f>(Database!T119-Database!AA119)*'Technical Paramenter'!$C$5</f>
        <v>62823574.394999996</v>
      </c>
      <c r="D108" s="37">
        <f>(Database!T119+Database!U119-Database!Z119-Database!AA119-'2 months Losses'!C108)*'Technical Paramenter'!$C$7</f>
        <v>14426090.07595</v>
      </c>
      <c r="E108" s="37">
        <f>((Database!T119+Database!U119-Database!Z119-Database!AA119-'2 months Losses'!C108)-(Database!T119+Database!U119-Database!Z119-Database!AA119-'2 months Losses'!C108)*'Technical Paramenter'!$C$7)*'Technical Paramenter'!$C$6</f>
        <v>64553867.871861063</v>
      </c>
      <c r="F108" s="38">
        <f t="shared" si="7"/>
        <v>78979957.947811067</v>
      </c>
      <c r="G108" s="39">
        <f>(Database!T119-Database!W119-Database!Y119-Database!Z119-Database!AA119+Database!U119-C108-F108)*'Technical Paramenter'!$C$8</f>
        <v>14556053.837873215</v>
      </c>
      <c r="H108" s="40">
        <f t="shared" si="8"/>
        <v>156359586.18068427</v>
      </c>
      <c r="I108" s="51">
        <f>+H108/(Database!T119+Database!U119)*100</f>
        <v>7.4642274642319473</v>
      </c>
      <c r="J108" s="36">
        <f>+AH108-C108</f>
        <v>-108013569.12252161</v>
      </c>
      <c r="K108" s="36">
        <f>+AK108-F108</f>
        <v>-161644286.09120992</v>
      </c>
      <c r="L108" s="36">
        <f>+AL108-G108</f>
        <v>-73374157.466952682</v>
      </c>
      <c r="M108" s="40">
        <f t="shared" si="9"/>
        <v>-343032012.68068421</v>
      </c>
      <c r="N108" s="52">
        <f>+M108/(Database!T119+Database!U119)*100</f>
        <v>-16.375516415112067</v>
      </c>
      <c r="O108" s="21">
        <f>Database!T119+Database!U119-Database!V119-Database!W119-Database!X119-Database!Y119-Database!Z119-Database!AA119-'2 months Losses'!H108</f>
        <v>-342365236.19068426</v>
      </c>
      <c r="P108" s="3">
        <f>($C108+(O108*'Technical Paramenter'!$D$5))</f>
        <v>-44850292.386970207</v>
      </c>
      <c r="Q108" s="23">
        <f>(Database!T119+Database!U119-Database!AA119-Database!Z119-P108)*'Technical Paramenter'!$D$7</f>
        <v>15502828.743769703</v>
      </c>
      <c r="R108" s="23">
        <f>+O108*'Technical Paramenter'!$D$6+'2 months Losses'!E108</f>
        <v>-97658781.035285145</v>
      </c>
      <c r="S108" s="3">
        <f t="shared" si="10"/>
        <v>-82155952.29151544</v>
      </c>
      <c r="T108" s="3">
        <f>+O108*'Technical Paramenter'!$D$8+'2 months Losses'!G108</f>
        <v>-57922666.663694642</v>
      </c>
      <c r="U108" s="14">
        <f>Database!T119+Database!U119-Database!V119-Database!W119-Database!X119-Database!Y119-Database!Z119-Database!AA119-'2 months Losses'!H108-((P108+S108+T108)-H108)</f>
        <v>-1076738.6678196788</v>
      </c>
      <c r="V108" s="3">
        <f>(P108+(U108*'Technical Paramenter'!$D$5))</f>
        <v>-45188926.6979995</v>
      </c>
      <c r="W108" s="23">
        <f>(Database!T119+Database!U119-Database!AA119-Database!Z119-V108)*'Technical Paramenter'!$D$7</f>
        <v>15506215.086879995</v>
      </c>
      <c r="X108" s="23">
        <f>+U108*'Technical Paramenter'!$D$6+'2 months Losses'!R108</f>
        <v>-98168939.816098109</v>
      </c>
      <c r="Y108" s="3">
        <f t="shared" si="11"/>
        <v>-82662724.72921811</v>
      </c>
      <c r="Z108" s="3">
        <f>+U108*'Technical Paramenter'!$D$8+'2 months Losses'!T108</f>
        <v>-58150612.239672065</v>
      </c>
      <c r="AA108" s="14">
        <f>Database!T119+Database!U119-Database!AA119-V108-Database!Z119-Y108-Database!Y119-Database!W119-Z108-Database!V119-Database!X119</f>
        <v>-3386.3431104421616</v>
      </c>
      <c r="AB108" s="3">
        <f>(V108+(AA108*'Technical Paramenter'!$D$5))</f>
        <v>-45189991.702907734</v>
      </c>
      <c r="AC108" s="23">
        <f>(Database!T119+Database!U119-Database!AA119-Database!Z119-AB108)*'Technical Paramenter'!$D$7</f>
        <v>15506225.736929078</v>
      </c>
      <c r="AD108" s="23">
        <f>+AA108*'Technical Paramenter'!$D$6+'2 months Losses'!X108</f>
        <v>-98170544.265463829</v>
      </c>
      <c r="AE108" s="3">
        <f t="shared" si="12"/>
        <v>-82664318.528534755</v>
      </c>
      <c r="AF108" s="3">
        <f>+AA108*'Technical Paramenter'!$D$8+'2 months Losses'!Z108</f>
        <v>-58151329.128508545</v>
      </c>
      <c r="AG108" s="14">
        <f>Database!T119+Database!U119-Database!AA119-'2 months Losses'!AB108-Database!Z119-Database!W119-Database!Y119-'2 months Losses'!AE108-'2 months Losses'!AF108-Database!V119-Database!X119</f>
        <v>-10.650048851966858</v>
      </c>
      <c r="AH108" s="27">
        <f>(AB108+(AG108*'Technical Paramenter'!$E$5))</f>
        <v>-45189994.727521606</v>
      </c>
      <c r="AI108" s="27">
        <f>+AG108*'Technical Paramenter'!$D$6+'2 months Losses'!AC108</f>
        <v>15506220.690935932</v>
      </c>
      <c r="AJ108" s="27">
        <f>+AG108*'Technical Paramenter'!$E$6+'2 months Losses'!AD108</f>
        <v>-98170548.834334791</v>
      </c>
      <c r="AK108" s="27">
        <f t="shared" si="13"/>
        <v>-82664328.143398851</v>
      </c>
      <c r="AL108" s="29">
        <f>Database!T119-Database!AA119-'2 months Losses'!AH108-Database!Z119-Database!W119-Database!Y119-'2 months Losses'!AK108-((Database!V119+Database!X119))</f>
        <v>-58818103.629079461</v>
      </c>
      <c r="AM108" s="29">
        <f>Database!T119-Database!AA119-'2 months Losses'!AH108-Database!Z119-Database!W119-Database!Y119-'2 months Losses'!AK108-'2 months Losses'!AL108-Database!V119-Database!X119</f>
        <v>0</v>
      </c>
    </row>
    <row r="109" spans="2:39" x14ac:dyDescent="0.25">
      <c r="B109" s="17">
        <v>43160</v>
      </c>
      <c r="C109" s="36">
        <f>(Database!T120-Database!AA120)*'Technical Paramenter'!$C$5</f>
        <v>68243268.429000005</v>
      </c>
      <c r="D109" s="37">
        <f>(Database!T120+Database!U120-Database!Z120-Database!AA120-'2 months Losses'!C109)*'Technical Paramenter'!$C$7</f>
        <v>16595245.782760005</v>
      </c>
      <c r="E109" s="37">
        <f>((Database!T120+Database!U120-Database!Z120-Database!AA120-'2 months Losses'!C109)-(Database!T120+Database!U120-Database!Z120-Database!AA120-'2 months Losses'!C109)*'Technical Paramenter'!$C$7)*'Technical Paramenter'!$C$6</f>
        <v>74260405.828694463</v>
      </c>
      <c r="F109" s="38">
        <f t="shared" si="7"/>
        <v>90855651.611454472</v>
      </c>
      <c r="G109" s="39">
        <f>(Database!T120-Database!W120-Database!Y120-Database!Z120-Database!AA120+Database!U120-C109-F109)*'Technical Paramenter'!$C$8</f>
        <v>17986929.12042382</v>
      </c>
      <c r="H109" s="40">
        <f t="shared" si="8"/>
        <v>177085849.1608783</v>
      </c>
      <c r="I109" s="51">
        <f>+H109/(Database!T120+Database!U120)*100</f>
        <v>7.7820075426403177</v>
      </c>
      <c r="J109" s="36">
        <f>+AH109-C109</f>
        <v>-62637257.079504974</v>
      </c>
      <c r="K109" s="36">
        <f>+AK109-F109</f>
        <v>-93737803.366568565</v>
      </c>
      <c r="L109" s="36">
        <f>+AL109-G109</f>
        <v>-42968061.414804488</v>
      </c>
      <c r="M109" s="40">
        <f t="shared" si="9"/>
        <v>-199343121.86087802</v>
      </c>
      <c r="N109" s="52">
        <f>+M109/(Database!T120+Database!U120)*100</f>
        <v>-8.7600996084419531</v>
      </c>
      <c r="O109" s="21">
        <f>Database!T120+Database!U120-Database!V120-Database!W120-Database!X120-Database!Y120-Database!Z120-Database!AA120-'2 months Losses'!H109</f>
        <v>-198538197.4558779</v>
      </c>
      <c r="P109" s="3">
        <f>($C109+(O109*'Technical Paramenter'!$D$5))</f>
        <v>5803005.3291264027</v>
      </c>
      <c r="Q109" s="23">
        <f>(Database!T120+Database!U120-Database!AA120-Database!Z120-P109)*'Technical Paramenter'!$D$7</f>
        <v>17219648.41375874</v>
      </c>
      <c r="R109" s="23">
        <f>+O109*'Technical Paramenter'!$D$6+'2 months Losses'!E109</f>
        <v>-19806992.125900492</v>
      </c>
      <c r="S109" s="3">
        <f t="shared" si="10"/>
        <v>-2587343.7121417522</v>
      </c>
      <c r="T109" s="3">
        <f>+O109*'Technical Paramenter'!$D$8+'2 months Losses'!G109</f>
        <v>-24043607.28098553</v>
      </c>
      <c r="U109" s="14">
        <f>Database!T120+Database!U120-Database!V120-Database!W120-Database!X120-Database!Y120-Database!Z120-Database!AA120-'2 months Losses'!H109-((P109+S109+T109)-H109)</f>
        <v>-624402.63099873066</v>
      </c>
      <c r="V109" s="3">
        <f>(P109+(U109*'Technical Paramenter'!$D$5))</f>
        <v>5606630.7016773019</v>
      </c>
      <c r="W109" s="23">
        <f>(Database!T120+Database!U120-Database!AA120-Database!Z120-V109)*'Technical Paramenter'!$D$7</f>
        <v>17221612.16003323</v>
      </c>
      <c r="X109" s="23">
        <f>+U109*'Technical Paramenter'!$D$6+'2 months Losses'!R109</f>
        <v>-20102834.092467692</v>
      </c>
      <c r="Y109" s="3">
        <f t="shared" si="11"/>
        <v>-2881221.932434462</v>
      </c>
      <c r="Z109" s="3">
        <f>+U109*'Technical Paramenter'!$D$8+'2 months Losses'!T109</f>
        <v>-24175793.317967962</v>
      </c>
      <c r="AA109" s="14">
        <f>Database!T120+Database!U120-Database!AA120-V109-Database!Z120-Y109-Database!Y120-Database!W120-Z109-Database!V120-Database!X120</f>
        <v>-1963.7462743520737</v>
      </c>
      <c r="AB109" s="3">
        <f>(V109+(AA109*'Technical Paramenter'!$D$5))</f>
        <v>5606013.1034740182</v>
      </c>
      <c r="AC109" s="23">
        <f>(Database!T120+Database!U120-Database!AA120-Database!Z120-AB109)*'Technical Paramenter'!$D$7</f>
        <v>17221618.336015265</v>
      </c>
      <c r="AD109" s="23">
        <f>+AA109*'Technical Paramenter'!$D$6+'2 months Losses'!X109</f>
        <v>-20103764.515452478</v>
      </c>
      <c r="AE109" s="3">
        <f t="shared" si="12"/>
        <v>-2882146.1794372126</v>
      </c>
      <c r="AF109" s="3">
        <f>+AA109*'Technical Paramenter'!$D$8+'2 months Losses'!Z109</f>
        <v>-24176209.043054242</v>
      </c>
      <c r="AG109" s="14">
        <f>Database!T120+Database!U120-Database!AA120-'2 months Losses'!AB109-Database!Z120-Database!W120-Database!Y120-'2 months Losses'!AE109-'2 months Losses'!AF109-Database!V120-Database!X120</f>
        <v>-6.1759823560714722</v>
      </c>
      <c r="AH109" s="27">
        <f>(AB109+(AG109*'Technical Paramenter'!$E$5))</f>
        <v>5606011.3494950291</v>
      </c>
      <c r="AI109" s="27">
        <f>+AG109*'Technical Paramenter'!$D$6+'2 months Losses'!AC109</f>
        <v>17221615.409834825</v>
      </c>
      <c r="AJ109" s="27">
        <f>+AG109*'Technical Paramenter'!$E$6+'2 months Losses'!AD109</f>
        <v>-20103767.16494891</v>
      </c>
      <c r="AK109" s="27">
        <f t="shared" si="13"/>
        <v>-2882151.755114086</v>
      </c>
      <c r="AL109" s="29">
        <f>Database!T120-Database!AA120-'2 months Losses'!AH109-Database!Z120-Database!W120-Database!Y120-'2 months Losses'!AK109-((Database!V120+Database!X120))</f>
        <v>-24981132.294380665</v>
      </c>
      <c r="AM109" s="29">
        <f>Database!T120-Database!AA120-'2 months Losses'!AH109-Database!Z120-Database!W120-Database!Y120-'2 months Losses'!AK109-'2 months Losses'!AL109-Database!V120-Database!X120</f>
        <v>0</v>
      </c>
    </row>
    <row r="110" spans="2:39" x14ac:dyDescent="0.25">
      <c r="B110" s="17">
        <v>43191</v>
      </c>
      <c r="C110" s="36">
        <f>(Database!T121-Database!AA121)*'Technical Paramenter'!$C$5</f>
        <v>77503003.637579978</v>
      </c>
      <c r="D110" s="37">
        <f>(Database!T121+Database!U121-Database!Z121-Database!AA121-'2 months Losses'!C110)*'Technical Paramenter'!$C$7</f>
        <v>18438641.809134196</v>
      </c>
      <c r="E110" s="37">
        <f>((Database!T121+Database!U121-Database!Z121-Database!AA121-'2 months Losses'!C110)-(Database!T121+Database!U121-Database!Z121-Database!AA121-'2 months Losses'!C110)*'Technical Paramenter'!$C$7)*'Technical Paramenter'!$C$6</f>
        <v>82509234.367513701</v>
      </c>
      <c r="F110" s="38">
        <f t="shared" si="7"/>
        <v>100947876.1766479</v>
      </c>
      <c r="G110" s="39">
        <f>(Database!T121-Database!W121-Database!Y121-Database!Z121-Database!AA121+Database!U121-C110-F110)*'Technical Paramenter'!$C$8</f>
        <v>23189715.215482786</v>
      </c>
      <c r="H110" s="40">
        <f t="shared" si="8"/>
        <v>201640595.02971065</v>
      </c>
      <c r="I110" s="51">
        <f>+H110/(Database!T121+Database!U121)*100</f>
        <v>7.7911091153153924</v>
      </c>
      <c r="J110" s="36">
        <f>+AH110-C110</f>
        <v>-13102969.168531455</v>
      </c>
      <c r="K110" s="36">
        <f>+AK110-F110</f>
        <v>-19608833.539422065</v>
      </c>
      <c r="L110" s="36">
        <f>+AL110-G110</f>
        <v>-9614563.7357576638</v>
      </c>
      <c r="M110" s="40">
        <f t="shared" si="9"/>
        <v>-42326366.443711184</v>
      </c>
      <c r="N110" s="52">
        <f>+M110/(Database!T121+Database!U121)*100</f>
        <v>-1.6354312948203114</v>
      </c>
      <c r="O110" s="21">
        <f>Database!T121+Database!U121-Database!V121-Database!W121-Database!X121-Database!Y121-Database!Z121-Database!AA121-'2 months Losses'!H110</f>
        <v>-41531829.478711009</v>
      </c>
      <c r="P110" s="3">
        <f>($C110+(O110*'Technical Paramenter'!$D$5))</f>
        <v>64441243.266525365</v>
      </c>
      <c r="Q110" s="23">
        <f>(Database!T121+Database!U121-Database!AA121-Database!Z121-P110)*'Technical Paramenter'!$D$7</f>
        <v>18569259.412844744</v>
      </c>
      <c r="R110" s="23">
        <f>+O110*'Technical Paramenter'!$D$6+'2 months Losses'!E110</f>
        <v>62831453.560500428</v>
      </c>
      <c r="S110" s="3">
        <f t="shared" si="10"/>
        <v>81400712.973345175</v>
      </c>
      <c r="T110" s="3">
        <f>+O110*'Technical Paramenter'!$D$8+'2 months Losses'!G110</f>
        <v>14397426.914839666</v>
      </c>
      <c r="U110" s="14">
        <f>Database!T121+Database!U121-Database!V121-Database!W121-Database!X121-Database!Y121-Database!Z121-Database!AA121-'2 months Losses'!H110-((P110+S110+T110)-H110)</f>
        <v>-130617.60371056199</v>
      </c>
      <c r="V110" s="3">
        <f>(P110+(U110*'Technical Paramenter'!$D$5))</f>
        <v>64400164.030158393</v>
      </c>
      <c r="W110" s="23">
        <f>(Database!T121+Database!U121-Database!AA121-Database!Z121-V110)*'Technical Paramenter'!$D$7</f>
        <v>18569670.205208413</v>
      </c>
      <c r="X110" s="23">
        <f>+U110*'Technical Paramenter'!$D$6+'2 months Losses'!R110</f>
        <v>62769566.939862363</v>
      </c>
      <c r="Y110" s="3">
        <f t="shared" si="11"/>
        <v>81339237.145070776</v>
      </c>
      <c r="Z110" s="3">
        <f>+U110*'Technical Paramenter'!$D$8+'2 months Losses'!T110</f>
        <v>14369775.16813414</v>
      </c>
      <c r="AA110" s="14">
        <f>Database!T121+Database!U121-Database!AA121-V110-Database!Z121-Y110-Database!Y121-Database!W121-Z110-Database!V121-Database!X121</f>
        <v>-410.79236388206482</v>
      </c>
      <c r="AB110" s="3">
        <f>(V110+(AA110*'Technical Paramenter'!$D$5))</f>
        <v>64400034.835959949</v>
      </c>
      <c r="AC110" s="23">
        <f>(Database!T121+Database!U121-Database!AA121-Database!Z121-AB110)*'Technical Paramenter'!$D$7</f>
        <v>18569671.497150399</v>
      </c>
      <c r="AD110" s="23">
        <f>+AA110*'Technical Paramenter'!$D$6+'2 months Losses'!X110</f>
        <v>62769372.306440353</v>
      </c>
      <c r="AE110" s="3">
        <f t="shared" si="12"/>
        <v>81339043.803590745</v>
      </c>
      <c r="AF110" s="3">
        <f>+AA110*'Technical Paramenter'!$D$8+'2 months Losses'!Z110</f>
        <v>14369688.203390706</v>
      </c>
      <c r="AG110" s="14">
        <f>Database!T121+Database!U121-Database!AA121-'2 months Losses'!AB110-Database!Z121-Database!W121-Database!Y121-'2 months Losses'!AE110-'2 months Losses'!AF110-Database!V121-Database!X121</f>
        <v>-1.2919416427612305</v>
      </c>
      <c r="AH110" s="27">
        <f>(AB110+(AG110*'Technical Paramenter'!$E$5))</f>
        <v>64400034.469048522</v>
      </c>
      <c r="AI110" s="27">
        <f>+AG110*'Technical Paramenter'!$D$6+'2 months Losses'!AC110</f>
        <v>18569670.885028448</v>
      </c>
      <c r="AJ110" s="27">
        <f>+AG110*'Technical Paramenter'!$E$6+'2 months Losses'!AD110</f>
        <v>62769371.752197392</v>
      </c>
      <c r="AK110" s="27">
        <f t="shared" si="13"/>
        <v>81339042.637225837</v>
      </c>
      <c r="AL110" s="29">
        <f>Database!T121-Database!AA121-'2 months Losses'!AH110-Database!Z121-Database!W121-Database!Y121-'2 months Losses'!AK110-((Database!V121+Database!X121))</f>
        <v>13575151.479725122</v>
      </c>
      <c r="AM110" s="29">
        <f>Database!T121-Database!AA121-'2 months Losses'!AH110-Database!Z121-Database!W121-Database!Y121-'2 months Losses'!AK110-'2 months Losses'!AL110-Database!V121-Database!X121</f>
        <v>0</v>
      </c>
    </row>
    <row r="111" spans="2:39" x14ac:dyDescent="0.25">
      <c r="B111" s="17">
        <v>43221</v>
      </c>
      <c r="C111" s="36">
        <f>(Database!T122-Database!AA122)*'Technical Paramenter'!$C$5</f>
        <v>82603542.006989986</v>
      </c>
      <c r="D111" s="37">
        <f>(Database!T122+Database!U122-Database!Z122-Database!AA122-'2 months Losses'!C111)*'Technical Paramenter'!$C$7</f>
        <v>19301924.012910098</v>
      </c>
      <c r="E111" s="37">
        <f>((Database!T122+Database!U122-Database!Z122-Database!AA122-'2 months Losses'!C111)-(Database!T122+Database!U122-Database!Z122-Database!AA122-'2 months Losses'!C111)*'Technical Paramenter'!$C$7)*'Technical Paramenter'!$C$6</f>
        <v>86372249.572970107</v>
      </c>
      <c r="F111" s="38">
        <f t="shared" si="7"/>
        <v>105674173.58588021</v>
      </c>
      <c r="G111" s="39">
        <f>(Database!T122-Database!W122-Database!Y122-Database!Z122-Database!AA122+Database!U122-C111-F111)*'Technical Paramenter'!$C$8</f>
        <v>22125678.780643616</v>
      </c>
      <c r="H111" s="40">
        <f t="shared" si="8"/>
        <v>210403394.37351379</v>
      </c>
      <c r="I111" s="51">
        <f>+H111/(Database!T122+Database!U122)*100</f>
        <v>7.628194437234308</v>
      </c>
      <c r="J111" s="36">
        <f>+AH111-C111</f>
        <v>-82425785.373111606</v>
      </c>
      <c r="K111" s="36">
        <f>+AK111-F111</f>
        <v>-123351698.68362269</v>
      </c>
      <c r="L111" s="36">
        <f>+AL111-G111</f>
        <v>-56151702.083779484</v>
      </c>
      <c r="M111" s="40">
        <f t="shared" si="9"/>
        <v>-261929186.14051378</v>
      </c>
      <c r="N111" s="52">
        <f>+M111/(Database!T122+Database!U122)*100</f>
        <v>-9.4962667623098813</v>
      </c>
      <c r="O111" s="21">
        <f>Database!T122+Database!U122-Database!V122-Database!W122-Database!X122-Database!Y122-Database!Z122-Database!AA122-'2 months Losses'!H111</f>
        <v>-261260911.07551393</v>
      </c>
      <c r="P111" s="3">
        <f>($C111+(O111*'Technical Paramenter'!$D$5))</f>
        <v>436985.47374086082</v>
      </c>
      <c r="Q111" s="23">
        <f>(Database!T122+Database!U122-Database!AA122-Database!Z122-P111)*'Technical Paramenter'!$D$7</f>
        <v>20123589.578242593</v>
      </c>
      <c r="R111" s="23">
        <f>+O111*'Technical Paramenter'!$D$6+'2 months Losses'!E111</f>
        <v>-37413170.094608396</v>
      </c>
      <c r="S111" s="3">
        <f t="shared" si="10"/>
        <v>-17289580.516365804</v>
      </c>
      <c r="T111" s="3">
        <f>+O111*'Technical Paramenter'!$D$8+'2 months Losses'!G111</f>
        <v>-33183256.094042685</v>
      </c>
      <c r="U111" s="14">
        <f>Database!T122+Database!U122-Database!V122-Database!W122-Database!X122-Database!Y122-Database!Z122-Database!AA122-'2 months Losses'!H111-((P111+S111+T111)-H111)</f>
        <v>-821665.56533250213</v>
      </c>
      <c r="V111" s="3">
        <f>(P111+(U111*'Technical Paramenter'!$D$5))</f>
        <v>178571.65344378891</v>
      </c>
      <c r="W111" s="23">
        <f>(Database!T122+Database!U122-Database!AA122-Database!Z122-V111)*'Technical Paramenter'!$D$7</f>
        <v>20126173.716445561</v>
      </c>
      <c r="X111" s="23">
        <f>+U111*'Technical Paramenter'!$D$6+'2 months Losses'!R111</f>
        <v>-37802475.239462934</v>
      </c>
      <c r="Y111" s="3">
        <f t="shared" si="11"/>
        <v>-17676301.523017373</v>
      </c>
      <c r="Z111" s="3">
        <f>+U111*'Technical Paramenter'!$D$8+'2 months Losses'!T111</f>
        <v>-33357202.694223575</v>
      </c>
      <c r="AA111" s="14">
        <f>Database!T122+Database!U122-Database!AA122-V111-Database!Z122-Y111-Database!Y122-Database!W122-Z111-Database!V122-Database!X122</f>
        <v>-2584.1382029056549</v>
      </c>
      <c r="AB111" s="3">
        <f>(V111+(AA111*'Technical Paramenter'!$D$5))</f>
        <v>177758.94197897508</v>
      </c>
      <c r="AC111" s="23">
        <f>(Database!T122+Database!U122-Database!AA122-Database!Z122-AB111)*'Technical Paramenter'!$D$7</f>
        <v>20126181.843560211</v>
      </c>
      <c r="AD111" s="23">
        <f>+AA111*'Technical Paramenter'!$D$6+'2 months Losses'!X111</f>
        <v>-37803699.604143471</v>
      </c>
      <c r="AE111" s="3">
        <f t="shared" si="12"/>
        <v>-17677517.760583259</v>
      </c>
      <c r="AF111" s="3">
        <f>+AA111*'Technical Paramenter'!$D$8+'2 months Losses'!Z111</f>
        <v>-33357749.75628113</v>
      </c>
      <c r="AG111" s="14">
        <f>Database!T122+Database!U122-Database!AA122-'2 months Losses'!AB111-Database!Z122-Database!W122-Database!Y122-'2 months Losses'!AE111-'2 months Losses'!AF111-Database!V122-Database!X122</f>
        <v>-8.1271147727966309</v>
      </c>
      <c r="AH111" s="27">
        <f>(AB111+(AG111*'Technical Paramenter'!$E$5))</f>
        <v>177756.63387837959</v>
      </c>
      <c r="AI111" s="27">
        <f>+AG111*'Technical Paramenter'!$D$6+'2 months Losses'!AC111</f>
        <v>20126177.992933232</v>
      </c>
      <c r="AJ111" s="27">
        <f>+AG111*'Technical Paramenter'!$E$6+'2 months Losses'!AD111</f>
        <v>-37803703.090675712</v>
      </c>
      <c r="AK111" s="27">
        <f t="shared" si="13"/>
        <v>-17677525.097742479</v>
      </c>
      <c r="AL111" s="29">
        <f>Database!T122-Database!AA122-'2 months Losses'!AH111-Database!Z122-Database!W122-Database!Y122-'2 months Losses'!AK111-((Database!V122+Database!X122))</f>
        <v>-34026023.303135872</v>
      </c>
      <c r="AM111" s="29">
        <f>Database!T122-Database!AA122-'2 months Losses'!AH111-Database!Z122-Database!W122-Database!Y122-'2 months Losses'!AK111-'2 months Losses'!AL111-Database!V122-Database!X122</f>
        <v>0</v>
      </c>
    </row>
    <row r="112" spans="2:39" x14ac:dyDescent="0.25">
      <c r="B112" s="17">
        <v>43252</v>
      </c>
      <c r="C112" s="36">
        <f>(Database!T123-Database!AA123)*'Technical Paramenter'!$C$5</f>
        <v>88954145.845019996</v>
      </c>
      <c r="D112" s="37">
        <f>(Database!T123+Database!U123-Database!Z123-Database!AA123-'2 months Losses'!C112)*'Technical Paramenter'!$C$7</f>
        <v>22770297.847339801</v>
      </c>
      <c r="E112" s="37">
        <f>((Database!T123+Database!U123-Database!Z123-Database!AA123-'2 months Losses'!C112)-(Database!T123+Database!U123-Database!Z123-Database!AA123-'2 months Losses'!C112)*'Technical Paramenter'!$C$7)*'Technical Paramenter'!$C$6</f>
        <v>101892528.80727614</v>
      </c>
      <c r="F112" s="38">
        <f t="shared" si="7"/>
        <v>124662826.65461594</v>
      </c>
      <c r="G112" s="39">
        <f>(Database!T123-Database!W123-Database!Y123-Database!Z123-Database!AA123+Database!U123-C112-F112)*'Technical Paramenter'!$C$8</f>
        <v>29232606.448603153</v>
      </c>
      <c r="H112" s="40">
        <f t="shared" si="8"/>
        <v>242849578.94823909</v>
      </c>
      <c r="I112" s="51">
        <f>+H112/(Database!T123+Database!U123)*100</f>
        <v>8.1872013651879101</v>
      </c>
      <c r="J112" s="36">
        <f>+AH112-C112</f>
        <v>6948514.7903819531</v>
      </c>
      <c r="K112" s="36">
        <f>+AK112-F112</f>
        <v>10398579.750766635</v>
      </c>
      <c r="L112" s="36">
        <f>+AL112-G112</f>
        <v>4029732.3446125984</v>
      </c>
      <c r="M112" s="40">
        <f t="shared" si="9"/>
        <v>21376826.885761186</v>
      </c>
      <c r="N112" s="52">
        <f>+M112/(Database!T123+Database!U123)*100</f>
        <v>0.72067815402633484</v>
      </c>
      <c r="O112" s="21">
        <f>Database!T123+Database!U123-Database!V123-Database!W123-Database!X123-Database!Y123-Database!Z123-Database!AA123-'2 months Losses'!H112</f>
        <v>22024361.630760908</v>
      </c>
      <c r="P112" s="3">
        <f>($C112+(O112*'Technical Paramenter'!$D$5))</f>
        <v>95880807.5778943</v>
      </c>
      <c r="Q112" s="23">
        <f>(Database!T123+Database!U123-Database!AA123-Database!Z123-P112)*'Technical Paramenter'!$D$7</f>
        <v>22701031.230011057</v>
      </c>
      <c r="R112" s="23">
        <f>+O112*'Technical Paramenter'!$D$6+'2 months Losses'!E112</f>
        <v>112327671.34793067</v>
      </c>
      <c r="S112" s="3">
        <f t="shared" si="10"/>
        <v>135028702.57794172</v>
      </c>
      <c r="T112" s="3">
        <f>+O112*'Technical Paramenter'!$D$8+'2 months Losses'!G112</f>
        <v>33895163.80583524</v>
      </c>
      <c r="U112" s="14">
        <f>Database!T123+Database!U123-Database!V123-Database!W123-Database!X123-Database!Y123-Database!Z123-Database!AA123-'2 months Losses'!H112-((P112+S112+T112)-H112)</f>
        <v>69266.617328733206</v>
      </c>
      <c r="V112" s="3">
        <f>(P112+(U112*'Technical Paramenter'!$D$5))</f>
        <v>95902591.929044187</v>
      </c>
      <c r="W112" s="23">
        <f>(Database!T123+Database!U123-Database!AA123-Database!Z123-V112)*'Technical Paramenter'!$D$7</f>
        <v>22700813.386499558</v>
      </c>
      <c r="X112" s="23">
        <f>+U112*'Technical Paramenter'!$D$6+'2 months Losses'!R112</f>
        <v>112360489.87122102</v>
      </c>
      <c r="Y112" s="3">
        <f t="shared" si="11"/>
        <v>135061303.25772059</v>
      </c>
      <c r="Z112" s="3">
        <f>+U112*'Technical Paramenter'!$D$8+'2 months Losses'!T112</f>
        <v>33909827.548723735</v>
      </c>
      <c r="AA112" s="14">
        <f>Database!T123+Database!U123-Database!AA123-V112-Database!Z123-Y112-Database!Y123-Database!W123-Z112-Database!V123-Database!X123</f>
        <v>217.8435115814209</v>
      </c>
      <c r="AB112" s="3">
        <f>(V112+(AA112*'Technical Paramenter'!$D$5))</f>
        <v>95902660.440828577</v>
      </c>
      <c r="AC112" s="23">
        <f>(Database!T123+Database!U123-Database!AA123-Database!Z123-AB112)*'Technical Paramenter'!$D$7</f>
        <v>22700812.701381713</v>
      </c>
      <c r="AD112" s="23">
        <f>+AA112*'Technical Paramenter'!$D$6+'2 months Losses'!X112</f>
        <v>112360593.0854768</v>
      </c>
      <c r="AE112" s="3">
        <f t="shared" si="12"/>
        <v>135061405.7868585</v>
      </c>
      <c r="AF112" s="3">
        <f>+AA112*'Technical Paramenter'!$D$8+'2 months Losses'!Z112</f>
        <v>33909873.666195139</v>
      </c>
      <c r="AG112" s="14">
        <f>Database!T123+Database!U123-Database!AA123-'2 months Losses'!AB112-Database!Z123-Database!W123-Database!Y123-'2 months Losses'!AE112-'2 months Losses'!AF112-Database!V123-Database!X123</f>
        <v>0.68511748313903809</v>
      </c>
      <c r="AH112" s="27">
        <f>(AB112+(AG112*'Technical Paramenter'!$E$5))</f>
        <v>95902660.635401949</v>
      </c>
      <c r="AI112" s="27">
        <f>+AG112*'Technical Paramenter'!$D$6+'2 months Losses'!AC112</f>
        <v>22700813.025990378</v>
      </c>
      <c r="AJ112" s="27">
        <f>+AG112*'Technical Paramenter'!$E$6+'2 months Losses'!AD112</f>
        <v>112360593.37939221</v>
      </c>
      <c r="AK112" s="27">
        <f t="shared" si="13"/>
        <v>135061406.40538257</v>
      </c>
      <c r="AL112" s="29">
        <f>Database!T123-Database!AA123-'2 months Losses'!AH112-Database!Z123-Database!W123-Database!Y123-'2 months Losses'!AK112-((Database!V123+Database!X123))</f>
        <v>33262338.793215752</v>
      </c>
      <c r="AM112" s="29">
        <f>Database!T123-Database!AA123-'2 months Losses'!AH112-Database!Z123-Database!W123-Database!Y123-'2 months Losses'!AK112-'2 months Losses'!AL112-Database!V123-Database!X123</f>
        <v>0</v>
      </c>
    </row>
    <row r="113" spans="2:39" x14ac:dyDescent="0.25">
      <c r="B113" s="17">
        <v>43282</v>
      </c>
      <c r="C113" s="36">
        <f>(Database!T124-Database!AA124)*'Technical Paramenter'!$C$5</f>
        <v>93215074.315080002</v>
      </c>
      <c r="D113" s="37">
        <f>(Database!T124+Database!U124-Database!Z124-Database!AA124-'2 months Losses'!C113)*'Technical Paramenter'!$C$7</f>
        <v>24110003.965109196</v>
      </c>
      <c r="E113" s="37">
        <f>((Database!T124+Database!U124-Database!Z124-Database!AA124-'2 months Losses'!C113)-(Database!T124+Database!U124-Database!Z124-Database!AA124-'2 months Losses'!C113)*'Technical Paramenter'!$C$7)*'Technical Paramenter'!$C$6</f>
        <v>107887445.74307062</v>
      </c>
      <c r="F113" s="38">
        <f t="shared" si="7"/>
        <v>131997449.70817982</v>
      </c>
      <c r="G113" s="39">
        <f>(Database!T124-Database!W124-Database!Y124-Database!Z124-Database!AA124+Database!U124-C113-F113)*'Technical Paramenter'!$C$8</f>
        <v>33159730.782215353</v>
      </c>
      <c r="H113" s="40">
        <f t="shared" si="8"/>
        <v>258372254.80547518</v>
      </c>
      <c r="I113" s="51">
        <f>+H113/(Database!T124+Database!U124)*100</f>
        <v>8.3130932681513734</v>
      </c>
      <c r="J113" s="36">
        <f>+AH113-C113</f>
        <v>73058986.600671574</v>
      </c>
      <c r="K113" s="36">
        <f>+AK113-F113</f>
        <v>109334112.62632225</v>
      </c>
      <c r="L113" s="36">
        <f>+AL113-G113</f>
        <v>48520326.80353117</v>
      </c>
      <c r="M113" s="40">
        <f t="shared" si="9"/>
        <v>230913426.030525</v>
      </c>
      <c r="N113" s="52">
        <f>+M113/(Database!T124+Database!U124)*100</f>
        <v>7.4296090689202332</v>
      </c>
      <c r="O113" s="21">
        <f>Database!T124+Database!U124-Database!V124-Database!W124-Database!X124-Database!Y124-Database!Z124-Database!AA124-'2 months Losses'!H113</f>
        <v>231571435.02052456</v>
      </c>
      <c r="P113" s="3">
        <f>($C113+(O113*'Technical Paramenter'!$D$5))</f>
        <v>166044290.629035</v>
      </c>
      <c r="Q113" s="23">
        <f>(Database!T124+Database!U124-Database!AA124-Database!Z124-P113)*'Technical Paramenter'!$D$7</f>
        <v>23381711.801969647</v>
      </c>
      <c r="R113" s="23">
        <f>+O113*'Technical Paramenter'!$D$6+'2 months Losses'!E113</f>
        <v>217605991.65579516</v>
      </c>
      <c r="S113" s="3">
        <f t="shared" si="10"/>
        <v>240987703.4577648</v>
      </c>
      <c r="T113" s="3">
        <f>+O113*'Technical Paramenter'!$D$8+'2 months Losses'!G113</f>
        <v>82183403.576060399</v>
      </c>
      <c r="U113" s="14">
        <f>Database!T124+Database!U124-Database!V124-Database!W124-Database!X124-Database!Y124-Database!Z124-Database!AA124-'2 months Losses'!H113-((P113+S113+T113)-H113)</f>
        <v>728292.16313952208</v>
      </c>
      <c r="V113" s="3">
        <f>(P113+(U113*'Technical Paramenter'!$D$5))</f>
        <v>166273338.51434237</v>
      </c>
      <c r="W113" s="23">
        <f>(Database!T124+Database!U124-Database!AA124-Database!Z124-V113)*'Technical Paramenter'!$D$7</f>
        <v>23379421.323116574</v>
      </c>
      <c r="X113" s="23">
        <f>+U113*'Technical Paramenter'!$D$6+'2 months Losses'!R113</f>
        <v>217951056.48269066</v>
      </c>
      <c r="Y113" s="3">
        <f t="shared" si="11"/>
        <v>241330477.80580723</v>
      </c>
      <c r="Z113" s="3">
        <f>+U113*'Technical Paramenter'!$D$8+'2 months Losses'!T113</f>
        <v>82337583.02699703</v>
      </c>
      <c r="AA113" s="14">
        <f>Database!T124+Database!U124-Database!AA124-V113-Database!Z124-Y113-Database!Y124-Database!W124-Z113-Database!V124-Database!X124</f>
        <v>2290.478853225708</v>
      </c>
      <c r="AB113" s="3">
        <f>(V113+(AA113*'Technical Paramenter'!$D$5))</f>
        <v>166274058.86994171</v>
      </c>
      <c r="AC113" s="23">
        <f>(Database!T124+Database!U124-Database!AA124-Database!Z124-AB113)*'Technical Paramenter'!$D$7</f>
        <v>23379414.119560581</v>
      </c>
      <c r="AD113" s="23">
        <f>+AA113*'Technical Paramenter'!$D$6+'2 months Losses'!X113</f>
        <v>217952141.71157131</v>
      </c>
      <c r="AE113" s="3">
        <f t="shared" si="12"/>
        <v>241331555.83113188</v>
      </c>
      <c r="AF113" s="3">
        <f>+AA113*'Technical Paramenter'!$D$8+'2 months Losses'!Z113</f>
        <v>82338067.921370253</v>
      </c>
      <c r="AG113" s="14">
        <f>Database!T124+Database!U124-Database!AA124-'2 months Losses'!AB113-Database!Z124-Database!W124-Database!Y124-'2 months Losses'!AE113-'2 months Losses'!AF113-Database!V124-Database!X124</f>
        <v>7.2035558223724365</v>
      </c>
      <c r="AH113" s="27">
        <f>(AB113+(AG113*'Technical Paramenter'!$E$5))</f>
        <v>166274060.91575158</v>
      </c>
      <c r="AI113" s="27">
        <f>+AG113*'Technical Paramenter'!$D$6+'2 months Losses'!AC113</f>
        <v>23379417.532605328</v>
      </c>
      <c r="AJ113" s="27">
        <f>+AG113*'Technical Paramenter'!$E$6+'2 months Losses'!AD113</f>
        <v>217952144.80189675</v>
      </c>
      <c r="AK113" s="27">
        <f t="shared" si="13"/>
        <v>241331562.33450207</v>
      </c>
      <c r="AL113" s="29">
        <f>Database!T124-Database!AA124-'2 months Losses'!AH113-Database!Z124-Database!W124-Database!Y124-'2 months Losses'!AK113-((Database!V124+Database!X124))</f>
        <v>81680057.585746527</v>
      </c>
      <c r="AM113" s="29">
        <f>Database!T124-Database!AA124-'2 months Losses'!AH113-Database!Z124-Database!W124-Database!Y124-'2 months Losses'!AK113-'2 months Losses'!AL113-Database!V124-Database!X124</f>
        <v>0</v>
      </c>
    </row>
    <row r="114" spans="2:39" x14ac:dyDescent="0.25">
      <c r="B114" s="17">
        <v>43313</v>
      </c>
      <c r="C114" s="36">
        <f>(Database!T125-Database!AA125)*'Technical Paramenter'!$C$5</f>
        <v>95640581.523239985</v>
      </c>
      <c r="D114" s="37">
        <f>(Database!T125+Database!U125-Database!Z125-Database!AA125-'2 months Losses'!C114)*'Technical Paramenter'!$C$7</f>
        <v>24656208.953997597</v>
      </c>
      <c r="E114" s="37">
        <f>((Database!T125+Database!U125-Database!Z125-Database!AA125-'2 months Losses'!C114)-(Database!T125+Database!U125-Database!Z125-Database!AA125-'2 months Losses'!C114)*'Technical Paramenter'!$C$7)*'Technical Paramenter'!$C$6</f>
        <v>110331603.82734844</v>
      </c>
      <c r="F114" s="38">
        <f t="shared" si="7"/>
        <v>134987812.78134602</v>
      </c>
      <c r="G114" s="39">
        <f>(Database!T125-Database!W125-Database!Y125-Database!Z125-Database!AA125+Database!U125-C114-F114)*'Technical Paramenter'!$C$8</f>
        <v>33710345.226691954</v>
      </c>
      <c r="H114" s="40">
        <f t="shared" si="8"/>
        <v>264338739.53127795</v>
      </c>
      <c r="I114" s="51">
        <f>+H114/(Database!T125+Database!U125)*100</f>
        <v>8.2890832118292952</v>
      </c>
      <c r="J114" s="36">
        <f>+AH114-C114</f>
        <v>54521609.910602316</v>
      </c>
      <c r="K114" s="36">
        <f>+AK114-F114</f>
        <v>81592588.617693782</v>
      </c>
      <c r="L114" s="36">
        <f>+AL114-G114</f>
        <v>36001807.04842592</v>
      </c>
      <c r="M114" s="40">
        <f t="shared" si="9"/>
        <v>172116005.57672203</v>
      </c>
      <c r="N114" s="52">
        <f>+M114/(Database!T125+Database!U125)*100</f>
        <v>5.3971805072646619</v>
      </c>
      <c r="O114" s="21">
        <f>Database!T125+Database!U125-Database!V125-Database!W125-Database!X125-Database!Y125-Database!Z125-Database!AA125-'2 months Losses'!H114</f>
        <v>172814434.3917219</v>
      </c>
      <c r="P114" s="3">
        <f>($C114+(O114*'Technical Paramenter'!$D$5))</f>
        <v>149990721.13943651</v>
      </c>
      <c r="Q114" s="23">
        <f>(Database!T125+Database!U125-Database!AA125-Database!Z125-P114)*'Technical Paramenter'!$D$7</f>
        <v>24112707.557835631</v>
      </c>
      <c r="R114" s="23">
        <f>+O114*'Technical Paramenter'!$D$6+'2 months Losses'!E114</f>
        <v>192211082.84214628</v>
      </c>
      <c r="S114" s="3">
        <f t="shared" si="10"/>
        <v>216323790.39998192</v>
      </c>
      <c r="T114" s="3">
        <f>+O114*'Technical Paramenter'!$D$8+'2 months Losses'!G114</f>
        <v>70295160.987419486</v>
      </c>
      <c r="U114" s="14">
        <f>Database!T125+Database!U125-Database!V125-Database!W125-Database!X125-Database!Y125-Database!Z125-Database!AA125-'2 months Losses'!H114-((P114+S114+T114)-H114)</f>
        <v>543501.39616191387</v>
      </c>
      <c r="V114" s="3">
        <f>(P114+(U114*'Technical Paramenter'!$D$5))</f>
        <v>150161652.32852945</v>
      </c>
      <c r="W114" s="23">
        <f>(Database!T125+Database!U125-Database!AA125-Database!Z125-V114)*'Technical Paramenter'!$D$7</f>
        <v>24110998.245944705</v>
      </c>
      <c r="X114" s="23">
        <f>+U114*'Technical Paramenter'!$D$6+'2 months Losses'!R114</f>
        <v>192468593.80364779</v>
      </c>
      <c r="Y114" s="3">
        <f t="shared" si="11"/>
        <v>216579592.04959249</v>
      </c>
      <c r="Z114" s="3">
        <f>+U114*'Technical Paramenter'!$D$8+'2 months Losses'!T114</f>
        <v>70410220.232986957</v>
      </c>
      <c r="AA114" s="14">
        <f>Database!T125+Database!U125-Database!AA125-V114-Database!Z125-Y114-Database!Y125-Database!W125-Z114-Database!V125-Database!X125</f>
        <v>1709.311891078949</v>
      </c>
      <c r="AB114" s="3">
        <f>(V114+(AA114*'Technical Paramenter'!$D$5))</f>
        <v>150162189.90711918</v>
      </c>
      <c r="AC114" s="23">
        <f>(Database!T125+Database!U125-Database!AA125-Database!Z125-AB114)*'Technical Paramenter'!$D$7</f>
        <v>24110992.870158806</v>
      </c>
      <c r="AD114" s="23">
        <f>+AA114*'Technical Paramenter'!$D$6+'2 months Losses'!X114</f>
        <v>192469403.67562178</v>
      </c>
      <c r="AE114" s="3">
        <f t="shared" si="12"/>
        <v>216580396.5457806</v>
      </c>
      <c r="AF114" s="3">
        <f>+AA114*'Technical Paramenter'!$D$8+'2 months Losses'!Z114</f>
        <v>70410582.094314292</v>
      </c>
      <c r="AG114" s="14">
        <f>Database!T125+Database!U125-Database!AA125-'2 months Losses'!AB114-Database!Z125-Database!W125-Database!Y125-'2 months Losses'!AE114-'2 months Losses'!AF114-Database!V125-Database!X125</f>
        <v>5.3757855892181396</v>
      </c>
      <c r="AH114" s="27">
        <f>(AB114+(AG114*'Technical Paramenter'!$E$5))</f>
        <v>150162191.4338423</v>
      </c>
      <c r="AI114" s="27">
        <f>+AG114*'Technical Paramenter'!$D$6+'2 months Losses'!AC114</f>
        <v>24110995.417206019</v>
      </c>
      <c r="AJ114" s="27">
        <f>+AG114*'Technical Paramenter'!$E$6+'2 months Losses'!AD114</f>
        <v>192469405.98183379</v>
      </c>
      <c r="AK114" s="27">
        <f t="shared" si="13"/>
        <v>216580401.3990398</v>
      </c>
      <c r="AL114" s="29">
        <f>Database!T125-Database!AA125-'2 months Losses'!AH114-Database!Z125-Database!W125-Database!Y125-'2 months Losses'!AK114-((Database!V125+Database!X125))</f>
        <v>69712152.275117874</v>
      </c>
      <c r="AM114" s="29">
        <f>Database!T125-Database!AA125-'2 months Losses'!AH114-Database!Z125-Database!W125-Database!Y125-'2 months Losses'!AK114-'2 months Losses'!AL114-Database!V125-Database!X125</f>
        <v>0</v>
      </c>
    </row>
    <row r="115" spans="2:39" x14ac:dyDescent="0.25">
      <c r="B115" s="17">
        <v>43344</v>
      </c>
      <c r="C115" s="36">
        <f>(Database!T126-Database!AA126)*'Technical Paramenter'!$C$5</f>
        <v>94380401.556149989</v>
      </c>
      <c r="D115" s="37">
        <f>(Database!T126+Database!U126-Database!Z126-Database!AA126-'2 months Losses'!C115)*'Technical Paramenter'!$C$7</f>
        <v>23806675.187588502</v>
      </c>
      <c r="E115" s="37">
        <f>((Database!T126+Database!U126-Database!Z126-Database!AA126-'2 months Losses'!C115)-(Database!T126+Database!U126-Database!Z126-Database!AA126-'2 months Losses'!C115)*'Technical Paramenter'!$C$7)*'Technical Paramenter'!$C$6</f>
        <v>106530110.12942101</v>
      </c>
      <c r="F115" s="38">
        <f t="shared" si="7"/>
        <v>130336785.31700951</v>
      </c>
      <c r="G115" s="39">
        <f>(Database!T126-Database!W126-Database!Y126-Database!Z126-Database!AA126+Database!U126-C115-F115)*'Technical Paramenter'!$C$8</f>
        <v>31002874.966925174</v>
      </c>
      <c r="H115" s="40">
        <f t="shared" si="8"/>
        <v>255720061.84008467</v>
      </c>
      <c r="I115" s="51">
        <f>+H115/(Database!T126+Database!U126)*100</f>
        <v>8.1256365839724563</v>
      </c>
      <c r="J115" s="36">
        <f>+AH115-C115</f>
        <v>9417457.1755277365</v>
      </c>
      <c r="K115" s="36">
        <f>+AK115-F115</f>
        <v>14093397.286094487</v>
      </c>
      <c r="L115" s="36">
        <f>+AL115-G115</f>
        <v>5601477.903293103</v>
      </c>
      <c r="M115" s="40">
        <f t="shared" si="9"/>
        <v>29112332.364915326</v>
      </c>
      <c r="N115" s="52">
        <f>+M115/(Database!T126+Database!U126)*100</f>
        <v>0.92505934499989495</v>
      </c>
      <c r="O115" s="21">
        <f>Database!T126+Database!U126-Database!V126-Database!W126-Database!X126-Database!Y126-Database!Z126-Database!AA126-'2 months Losses'!H115</f>
        <v>29850045.474915385</v>
      </c>
      <c r="P115" s="3">
        <f>($C115+(O115*'Technical Paramenter'!$D$5))</f>
        <v>103768240.85801087</v>
      </c>
      <c r="Q115" s="23">
        <f>(Database!T126+Database!U126-Database!AA126-Database!Z126-P115)*'Technical Paramenter'!$D$7</f>
        <v>23712796.794569895</v>
      </c>
      <c r="R115" s="23">
        <f>+O115*'Technical Paramenter'!$D$6+'2 months Losses'!E115</f>
        <v>120673061.67543592</v>
      </c>
      <c r="S115" s="3">
        <f t="shared" si="10"/>
        <v>144385858.47000581</v>
      </c>
      <c r="T115" s="3">
        <f>+O115*'Technical Paramenter'!$D$8+'2 months Losses'!G115</f>
        <v>37322129.593964763</v>
      </c>
      <c r="U115" s="14">
        <f>Database!T126+Database!U126-Database!V126-Database!W126-Database!X126-Database!Y126-Database!Z126-Database!AA126-'2 months Losses'!H115-((P115+S115+T115)-H115)</f>
        <v>93878.393018603325</v>
      </c>
      <c r="V115" s="3">
        <f>(P115+(U115*'Technical Paramenter'!$D$5))</f>
        <v>103797765.61261523</v>
      </c>
      <c r="W115" s="23">
        <f>(Database!T126+Database!U126-Database!AA126-Database!Z126-V115)*'Technical Paramenter'!$D$7</f>
        <v>23712501.547023851</v>
      </c>
      <c r="X115" s="23">
        <f>+U115*'Technical Paramenter'!$D$6+'2 months Losses'!R115</f>
        <v>120717541.25804813</v>
      </c>
      <c r="Y115" s="3">
        <f t="shared" si="11"/>
        <v>144430042.80507198</v>
      </c>
      <c r="Z115" s="3">
        <f>+U115*'Technical Paramenter'!$D$8+'2 months Losses'!T115</f>
        <v>37342003.649766803</v>
      </c>
      <c r="AA115" s="14">
        <f>Database!T126+Database!U126-Database!AA126-V115-Database!Z126-Y115-Database!Y126-Database!W126-Z115-Database!V126-Database!X126</f>
        <v>295.24754619598389</v>
      </c>
      <c r="AB115" s="3">
        <f>(V115+(AA115*'Technical Paramenter'!$D$5))</f>
        <v>103797858.46796851</v>
      </c>
      <c r="AC115" s="23">
        <f>(Database!T126+Database!U126-Database!AA126-Database!Z126-AB115)*'Technical Paramenter'!$D$7</f>
        <v>23712500.618470315</v>
      </c>
      <c r="AD115" s="23">
        <f>+AA115*'Technical Paramenter'!$D$6+'2 months Losses'!X115</f>
        <v>120717681.14633551</v>
      </c>
      <c r="AE115" s="3">
        <f t="shared" si="12"/>
        <v>144430181.76480582</v>
      </c>
      <c r="AF115" s="3">
        <f>+AA115*'Technical Paramenter'!$D$8+'2 months Losses'!Z115</f>
        <v>37342066.15367233</v>
      </c>
      <c r="AG115" s="14">
        <f>Database!T126+Database!U126-Database!AA126-'2 months Losses'!AB115-Database!Z126-Database!W126-Database!Y126-'2 months Losses'!AE115-'2 months Losses'!AF115-Database!V126-Database!X126</f>
        <v>0.92855358123779297</v>
      </c>
      <c r="AH115" s="27">
        <f>(AB115+(AG115*'Technical Paramenter'!$E$5))</f>
        <v>103797858.73167773</v>
      </c>
      <c r="AI115" s="27">
        <f>+AG115*'Technical Paramenter'!$D$6+'2 months Losses'!AC115</f>
        <v>23712501.058419</v>
      </c>
      <c r="AJ115" s="27">
        <f>+AG115*'Technical Paramenter'!$E$6+'2 months Losses'!AD115</f>
        <v>120717681.54468501</v>
      </c>
      <c r="AK115" s="27">
        <f t="shared" si="13"/>
        <v>144430182.603104</v>
      </c>
      <c r="AL115" s="29">
        <f>Database!T126-Database!AA126-'2 months Losses'!AH115-Database!Z126-Database!W126-Database!Y126-'2 months Losses'!AK115-((Database!V126+Database!X126))</f>
        <v>36604352.870218277</v>
      </c>
      <c r="AM115" s="29">
        <f>Database!T126-Database!AA126-'2 months Losses'!AH115-Database!Z126-Database!W126-Database!Y126-'2 months Losses'!AK115-'2 months Losses'!AL115-Database!V126-Database!X126</f>
        <v>0</v>
      </c>
    </row>
    <row r="116" spans="2:39" x14ac:dyDescent="0.25">
      <c r="B116" s="17">
        <v>43374</v>
      </c>
      <c r="C116" s="36">
        <f>(Database!T127-Database!AA127)*'Technical Paramenter'!$C$5</f>
        <v>92435278.81998001</v>
      </c>
      <c r="D116" s="37">
        <f>(Database!T127+Database!U127-Database!Z127-Database!AA127-'2 months Losses'!C116)*'Technical Paramenter'!$C$7</f>
        <v>23030944.119910203</v>
      </c>
      <c r="E116" s="37">
        <f>((Database!T127+Database!U127-Database!Z127-Database!AA127-'2 months Losses'!C116)-(Database!T127+Database!U127-Database!Z127-Database!AA127-'2 months Losses'!C116)*'Technical Paramenter'!$C$7)*'Technical Paramenter'!$C$6</f>
        <v>103058868.74777417</v>
      </c>
      <c r="F116" s="38">
        <f t="shared" si="7"/>
        <v>126089812.86768436</v>
      </c>
      <c r="G116" s="39">
        <f>(Database!T127-Database!W127-Database!Y127-Database!Z127-Database!AA127+Database!U127-C116-F116)*'Technical Paramenter'!$C$8</f>
        <v>28603690.620091386</v>
      </c>
      <c r="H116" s="40">
        <f t="shared" si="8"/>
        <v>247128782.30775577</v>
      </c>
      <c r="I116" s="51">
        <f>+H116/(Database!T127+Database!U127)*100</f>
        <v>8.0183584058610435</v>
      </c>
      <c r="J116" s="36">
        <f>+AH116-C116</f>
        <v>-76339670.796587527</v>
      </c>
      <c r="K116" s="36">
        <f>+AK116-F116</f>
        <v>-114243716.66077507</v>
      </c>
      <c r="L116" s="36">
        <f>+AL116-G116</f>
        <v>-52161466.184393115</v>
      </c>
      <c r="M116" s="40">
        <f t="shared" si="9"/>
        <v>-242744853.6417557</v>
      </c>
      <c r="N116" s="52">
        <f>+M116/(Database!T127+Database!U127)*100</f>
        <v>-7.8761171382051325</v>
      </c>
      <c r="O116" s="21">
        <f>Database!T127+Database!U127-Database!V127-Database!W127-Database!X127-Database!Y127-Database!Z127-Database!AA127-'2 months Losses'!H116</f>
        <v>-241970056.49675542</v>
      </c>
      <c r="P116" s="3">
        <f>($C116+(O116*'Technical Paramenter'!$D$5))</f>
        <v>16335696.051750436</v>
      </c>
      <c r="Q116" s="23">
        <f>(Database!T127+Database!U127-Database!AA127-Database!Z127-P116)*'Technical Paramenter'!$D$7</f>
        <v>23791939.947592497</v>
      </c>
      <c r="R116" s="23">
        <f>+O116*'Technical Paramenter'!$D$6+'2 months Losses'!E116</f>
        <v>-11586544.020388544</v>
      </c>
      <c r="S116" s="3">
        <f t="shared" si="10"/>
        <v>12205395.927203953</v>
      </c>
      <c r="T116" s="3">
        <f>+O116*'Technical Paramenter'!$D$8+'2 months Losses'!G116</f>
        <v>-22621370.340271734</v>
      </c>
      <c r="U116" s="14">
        <f>Database!T127+Database!U127-Database!V127-Database!W127-Database!X127-Database!Y127-Database!Z127-Database!AA127-'2 months Losses'!H116-((P116+S116+T116)-H116)</f>
        <v>-760995.8276823163</v>
      </c>
      <c r="V116" s="3">
        <f>(P116+(U116*'Technical Paramenter'!$D$5))</f>
        <v>16096362.863944348</v>
      </c>
      <c r="W116" s="23">
        <f>(Database!T127+Database!U127-Database!AA127-Database!Z127-V116)*'Technical Paramenter'!$D$7</f>
        <v>23794333.279470559</v>
      </c>
      <c r="X116" s="23">
        <f>+U116*'Technical Paramenter'!$D$6+'2 months Losses'!R116</f>
        <v>-11947103.843544425</v>
      </c>
      <c r="Y116" s="3">
        <f t="shared" si="11"/>
        <v>11847229.435926134</v>
      </c>
      <c r="Z116" s="3">
        <f>+U116*'Technical Paramenter'!$D$8+'2 months Losses'!T116</f>
        <v>-22782473.156992082</v>
      </c>
      <c r="AA116" s="14">
        <f>Database!T127+Database!U127-Database!AA127-V116-Database!Z127-Y116-Database!Y127-Database!W127-Z116-Database!V127-Database!X127</f>
        <v>-2393.3318779468536</v>
      </c>
      <c r="AB116" s="3">
        <f>(V116+(AA116*'Technical Paramenter'!$D$5))</f>
        <v>16095610.161068734</v>
      </c>
      <c r="AC116" s="23">
        <f>(Database!T127+Database!U127-Database!AA127-Database!Z127-AB116)*'Technical Paramenter'!$D$7</f>
        <v>23794340.806499314</v>
      </c>
      <c r="AD116" s="23">
        <f>+AA116*'Technical Paramenter'!$D$6+'2 months Losses'!X116</f>
        <v>-11948237.804188197</v>
      </c>
      <c r="AE116" s="3">
        <f t="shared" si="12"/>
        <v>11846103.002311116</v>
      </c>
      <c r="AF116" s="3">
        <f>+AA116*'Technical Paramenter'!$D$8+'2 months Losses'!Z116</f>
        <v>-22782979.825350642</v>
      </c>
      <c r="AG116" s="14">
        <f>Database!T127+Database!U127-Database!AA127-'2 months Losses'!AB116-Database!Z127-Database!W127-Database!Y127-'2 months Losses'!AE116-'2 months Losses'!AF116-Database!V127-Database!X127</f>
        <v>-7.5270290374755859</v>
      </c>
      <c r="AH116" s="27">
        <f>(AB116+(AG116*'Technical Paramenter'!$E$5))</f>
        <v>16095608.023392487</v>
      </c>
      <c r="AI116" s="27">
        <f>+AG116*'Technical Paramenter'!$D$6+'2 months Losses'!AC116</f>
        <v>23794337.240192957</v>
      </c>
      <c r="AJ116" s="27">
        <f>+AG116*'Technical Paramenter'!$E$6+'2 months Losses'!AD116</f>
        <v>-11948241.033283655</v>
      </c>
      <c r="AK116" s="27">
        <f t="shared" si="13"/>
        <v>11846096.206909303</v>
      </c>
      <c r="AL116" s="29">
        <f>Database!T127-Database!AA127-'2 months Losses'!AH116-Database!Z127-Database!W127-Database!Y127-'2 months Losses'!AK116-((Database!V127+Database!X127))</f>
        <v>-23557775.564301729</v>
      </c>
      <c r="AM116" s="29">
        <f>Database!T127-Database!AA127-'2 months Losses'!AH116-Database!Z127-Database!W127-Database!Y127-'2 months Losses'!AK116-'2 months Losses'!AL116-Database!V127-Database!X127</f>
        <v>0</v>
      </c>
    </row>
    <row r="117" spans="2:39" x14ac:dyDescent="0.25">
      <c r="B117" s="17">
        <v>43405</v>
      </c>
      <c r="C117" s="36">
        <f>(Database!T128-Database!AA128)*'Technical Paramenter'!$C$5</f>
        <v>89445248.915820003</v>
      </c>
      <c r="D117" s="37">
        <f>(Database!T128+Database!U128-Database!Z128-Database!AA128-'2 months Losses'!C117)*'Technical Paramenter'!$C$7</f>
        <v>22129944.953081805</v>
      </c>
      <c r="E117" s="37">
        <f>((Database!T128+Database!U128-Database!Z128-Database!AA128-'2 months Losses'!C117)-(Database!T128+Database!U128-Database!Z128-Database!AA128-'2 months Losses'!C117)*'Technical Paramenter'!$C$7)*'Technical Paramenter'!$C$6</f>
        <v>99027077.676050454</v>
      </c>
      <c r="F117" s="38">
        <f t="shared" si="7"/>
        <v>121157022.62913226</v>
      </c>
      <c r="G117" s="39">
        <f>(Database!T128-Database!W128-Database!Y128-Database!Z128-Database!AA128+Database!U128-C117-F117)*'Technical Paramenter'!$C$8</f>
        <v>28205678.678916771</v>
      </c>
      <c r="H117" s="40">
        <f t="shared" si="8"/>
        <v>238807950.22386906</v>
      </c>
      <c r="I117" s="51">
        <f>+H117/(Database!T128+Database!U128)*100</f>
        <v>8.0157955554575295</v>
      </c>
      <c r="J117" s="36">
        <f>+AH117-C117</f>
        <v>-65759485.959252365</v>
      </c>
      <c r="K117" s="36">
        <f>+AK117-F117</f>
        <v>-98410276.115873098</v>
      </c>
      <c r="L117" s="36">
        <f>+AL117-G117</f>
        <v>-45093981.95474346</v>
      </c>
      <c r="M117" s="40">
        <f t="shared" si="9"/>
        <v>-209263744.0298689</v>
      </c>
      <c r="N117" s="52">
        <f>+M117/(Database!T128+Database!U128)*100</f>
        <v>-7.0241187018294085</v>
      </c>
      <c r="O117" s="21">
        <f>Database!T128+Database!U128-Database!V128-Database!W128-Database!X128-Database!Y128-Database!Z128-Database!AA128-'2 months Losses'!H117</f>
        <v>-208434570.9998686</v>
      </c>
      <c r="P117" s="3">
        <f>($C117+(O117*'Technical Paramenter'!$D$5))</f>
        <v>23892576.336361326</v>
      </c>
      <c r="Q117" s="23">
        <f>(Database!T128+Database!U128-Database!AA128-Database!Z128-P117)*'Technical Paramenter'!$D$7</f>
        <v>22785471.678876393</v>
      </c>
      <c r="R117" s="23">
        <f>+O117*'Technical Paramenter'!$D$6+'2 months Losses'!E117</f>
        <v>270777.93631270528</v>
      </c>
      <c r="S117" s="3">
        <f t="shared" si="10"/>
        <v>23056249.615189098</v>
      </c>
      <c r="T117" s="3">
        <f>+O117*'Technical Paramenter'!$D$8+'2 months Losses'!G117</f>
        <v>-15919920.001755413</v>
      </c>
      <c r="U117" s="14">
        <f>Database!T128+Database!U128-Database!V128-Database!W128-Database!X128-Database!Y128-Database!Z128-Database!AA128-'2 months Losses'!H117-((P117+S117+T117)-H117)</f>
        <v>-655526.72579455376</v>
      </c>
      <c r="V117" s="3">
        <f>(P117+(U117*'Technical Paramenter'!$D$5))</f>
        <v>23686413.181098938</v>
      </c>
      <c r="W117" s="23">
        <f>(Database!T128+Database!U128-Database!AA128-Database!Z128-V117)*'Technical Paramenter'!$D$7</f>
        <v>22787533.310429014</v>
      </c>
      <c r="X117" s="23">
        <f>+U117*'Technical Paramenter'!$D$6+'2 months Losses'!R117</f>
        <v>-39810.626368754311</v>
      </c>
      <c r="Y117" s="3">
        <f t="shared" si="11"/>
        <v>22747722.684060261</v>
      </c>
      <c r="Z117" s="3">
        <f>+U117*'Technical Paramenter'!$D$8+'2 months Losses'!T117</f>
        <v>-16058695.009606119</v>
      </c>
      <c r="AA117" s="14">
        <f>Database!T128+Database!U128-Database!AA128-V117-Database!Z128-Y117-Database!Y128-Database!W128-Z117-Database!V128-Database!X128</f>
        <v>-2061.6315524578094</v>
      </c>
      <c r="AB117" s="3">
        <f>(V117+(AA117*'Technical Paramenter'!$D$5))</f>
        <v>23685764.797975689</v>
      </c>
      <c r="AC117" s="23">
        <f>(Database!T128+Database!U128-Database!AA128-Database!Z128-AB117)*'Technical Paramenter'!$D$7</f>
        <v>22787539.794260249</v>
      </c>
      <c r="AD117" s="23">
        <f>+AA117*'Technical Paramenter'!$D$6+'2 months Losses'!X117</f>
        <v>-40787.427398308821</v>
      </c>
      <c r="AE117" s="3">
        <f t="shared" si="12"/>
        <v>22746752.366861939</v>
      </c>
      <c r="AF117" s="3">
        <f>+AA117*'Technical Paramenter'!$D$8+'2 months Losses'!Z117</f>
        <v>-16059131.457005775</v>
      </c>
      <c r="AG117" s="14">
        <f>Database!T128+Database!U128-Database!AA128-'2 months Losses'!AB117-Database!Z128-Database!W128-Database!Y128-'2 months Losses'!AE117-'2 months Losses'!AF117-Database!V128-Database!X128</f>
        <v>-6.4838311672210693</v>
      </c>
      <c r="AH117" s="27">
        <f>(AB117+(AG117*'Technical Paramenter'!$E$5))</f>
        <v>23685762.956567638</v>
      </c>
      <c r="AI117" s="27">
        <f>+AG117*'Technical Paramenter'!$D$6+'2 months Losses'!AC117</f>
        <v>22787536.722221043</v>
      </c>
      <c r="AJ117" s="27">
        <f>+AG117*'Technical Paramenter'!$E$6+'2 months Losses'!AD117</f>
        <v>-40790.208961879558</v>
      </c>
      <c r="AK117" s="27">
        <f t="shared" si="13"/>
        <v>22746746.513259165</v>
      </c>
      <c r="AL117" s="29">
        <f>Database!T128-Database!AA128-'2 months Losses'!AH117-Database!Z128-Database!W128-Database!Y128-'2 months Losses'!AK117-((Database!V128+Database!X128))</f>
        <v>-16888303.275826693</v>
      </c>
      <c r="AM117" s="29">
        <f>Database!T128-Database!AA128-'2 months Losses'!AH117-Database!Z128-Database!W128-Database!Y128-'2 months Losses'!AK117-'2 months Losses'!AL117-Database!V128-Database!X128</f>
        <v>0</v>
      </c>
    </row>
    <row r="118" spans="2:39" x14ac:dyDescent="0.25">
      <c r="B118" s="17">
        <v>43435</v>
      </c>
      <c r="C118" s="36">
        <f>(Database!T129-Database!AA129)*'Technical Paramenter'!$C$5</f>
        <v>86140231.611029997</v>
      </c>
      <c r="D118" s="37">
        <f>(Database!T129+Database!U129-Database!Z129-Database!AA129-'2 months Losses'!C118)*'Technical Paramenter'!$C$7</f>
        <v>21552068.597899701</v>
      </c>
      <c r="E118" s="37">
        <f>((Database!T129+Database!U129-Database!Z129-Database!AA129-'2 months Losses'!C118)-(Database!T129+Database!U129-Database!Z129-Database!AA129-'2 months Losses'!C118)*'Technical Paramenter'!$C$7)*'Technical Paramenter'!$C$6</f>
        <v>96441196.561881572</v>
      </c>
      <c r="F118" s="38">
        <f t="shared" si="7"/>
        <v>117993265.15978128</v>
      </c>
      <c r="G118" s="39">
        <f>(Database!T129-Database!W129-Database!Y129-Database!Z129-Database!AA129+Database!U129-C118-F118)*'Technical Paramenter'!$C$8</f>
        <v>28111542.254129816</v>
      </c>
      <c r="H118" s="40">
        <f t="shared" si="8"/>
        <v>232245039.02494109</v>
      </c>
      <c r="I118" s="51">
        <f>+H118/(Database!T129+Database!U129)*100</f>
        <v>8.0947603403057897</v>
      </c>
      <c r="J118" s="36">
        <f>+AH118-C118</f>
        <v>8717365.0754496902</v>
      </c>
      <c r="K118" s="36">
        <f>+AK118-F118</f>
        <v>13045696.625570744</v>
      </c>
      <c r="L118" s="36">
        <f>+AL118-G118</f>
        <v>5025824.9750388376</v>
      </c>
      <c r="M118" s="40">
        <f t="shared" si="9"/>
        <v>26788886.676059272</v>
      </c>
      <c r="N118" s="52">
        <f>+M118/(Database!T129+Database!U129)*100</f>
        <v>0.93371043935635178</v>
      </c>
      <c r="O118" s="21">
        <f>Database!T129+Database!U129-Database!V129-Database!W129-Database!X129-Database!Y129-Database!Z129-Database!AA129-'2 months Losses'!H118</f>
        <v>27630998.376058936</v>
      </c>
      <c r="P118" s="3">
        <f>($C118+(O118*'Technical Paramenter'!$D$5))</f>
        <v>94830180.600300536</v>
      </c>
      <c r="Q118" s="23">
        <f>(Database!T129+Database!U129-Database!AA129-Database!Z129-P118)*'Technical Paramenter'!$D$7</f>
        <v>21465169.108006995</v>
      </c>
      <c r="R118" s="23">
        <f>+O118*'Technical Paramenter'!$D$6+'2 months Losses'!E118</f>
        <v>109532763.59245829</v>
      </c>
      <c r="S118" s="3">
        <f t="shared" si="10"/>
        <v>130997932.70046529</v>
      </c>
      <c r="T118" s="3">
        <f>+O118*'Technical Paramenter'!$D$8+'2 months Losses'!G118</f>
        <v>33961024.610341489</v>
      </c>
      <c r="U118" s="14">
        <f>Database!T129+Database!U129-Database!V129-Database!W129-Database!X129-Database!Y129-Database!Z129-Database!AA129-'2 months Losses'!H118-((P118+S118+T118)-H118)</f>
        <v>86899.489892721176</v>
      </c>
      <c r="V118" s="3">
        <f>(P118+(U118*'Technical Paramenter'!$D$5))</f>
        <v>94857510.4898718</v>
      </c>
      <c r="W118" s="23">
        <f>(Database!T129+Database!U129-Database!AA129-Database!Z129-V118)*'Technical Paramenter'!$D$7</f>
        <v>21464895.809111282</v>
      </c>
      <c r="X118" s="23">
        <f>+U118*'Technical Paramenter'!$D$6+'2 months Losses'!R118</f>
        <v>109573936.57076946</v>
      </c>
      <c r="Y118" s="3">
        <f t="shared" si="11"/>
        <v>131038832.37988074</v>
      </c>
      <c r="Z118" s="3">
        <f>+U118*'Technical Paramenter'!$D$8+'2 months Losses'!T118</f>
        <v>33979421.23235178</v>
      </c>
      <c r="AA118" s="14">
        <f>Database!T129+Database!U129-Database!AA129-V118-Database!Z129-Y118-Database!Y129-Database!W129-Z118-Database!V129-Database!X129</f>
        <v>273.29889559745789</v>
      </c>
      <c r="AB118" s="3">
        <f>(V118+(AA118*'Technical Paramenter'!$D$5))</f>
        <v>94857596.442374468</v>
      </c>
      <c r="AC118" s="23">
        <f>(Database!T129+Database!U129-Database!AA129-Database!Z129-AB118)*'Technical Paramenter'!$D$7</f>
        <v>21464894.949586257</v>
      </c>
      <c r="AD118" s="23">
        <f>+AA118*'Technical Paramenter'!$D$6+'2 months Losses'!X118</f>
        <v>109574066.0597862</v>
      </c>
      <c r="AE118" s="3">
        <f t="shared" si="12"/>
        <v>131038961.00937246</v>
      </c>
      <c r="AF118" s="3">
        <f>+AA118*'Technical Paramenter'!$D$8+'2 months Losses'!Z118</f>
        <v>33979479.089727975</v>
      </c>
      <c r="AG118" s="14">
        <f>Database!T129+Database!U129-Database!AA129-'2 months Losses'!AB118-Database!Z129-Database!W129-Database!Y129-'2 months Losses'!AE118-'2 months Losses'!AF118-Database!V129-Database!X129</f>
        <v>0.85952544212341309</v>
      </c>
      <c r="AH118" s="27">
        <f>(AB118+(AG118*'Technical Paramenter'!$E$5))</f>
        <v>94857596.686479688</v>
      </c>
      <c r="AI118" s="27">
        <f>+AG118*'Technical Paramenter'!$D$6+'2 months Losses'!AC118</f>
        <v>21464895.356829412</v>
      </c>
      <c r="AJ118" s="27">
        <f>+AG118*'Technical Paramenter'!$E$6+'2 months Losses'!AD118</f>
        <v>109574066.42852262</v>
      </c>
      <c r="AK118" s="27">
        <f t="shared" si="13"/>
        <v>131038961.78535202</v>
      </c>
      <c r="AL118" s="29">
        <f>Database!T129-Database!AA129-'2 months Losses'!AH118-Database!Z129-Database!W129-Database!Y129-'2 months Losses'!AK118-((Database!V129+Database!X129))</f>
        <v>33137367.229168653</v>
      </c>
      <c r="AM118" s="29">
        <f>Database!T129-Database!AA129-'2 months Losses'!AH118-Database!Z129-Database!W129-Database!Y129-'2 months Losses'!AK118-'2 months Losses'!AL118-Database!V129-Database!X129</f>
        <v>0</v>
      </c>
    </row>
    <row r="119" spans="2:39" x14ac:dyDescent="0.25">
      <c r="B119" s="17">
        <v>43466</v>
      </c>
      <c r="C119" s="36">
        <f>(Database!T130-Database!AA130)*'Technical Paramenter'!$C$5</f>
        <v>83678185.464960009</v>
      </c>
      <c r="D119" s="37">
        <f>(Database!T130+Database!U130-Database!Z130-Database!AA130-'2 months Losses'!C119)*'Technical Paramenter'!$C$7</f>
        <v>21222099.5323704</v>
      </c>
      <c r="E119" s="37">
        <f>((Database!T130+Database!U130-Database!Z130-Database!AA130-'2 months Losses'!C119)-(Database!T130+Database!U130-Database!Z130-Database!AA130-'2 months Losses'!C119)*'Technical Paramenter'!$C$7)*'Technical Paramenter'!$C$6</f>
        <v>94964650.987451062</v>
      </c>
      <c r="F119" s="38">
        <f t="shared" si="7"/>
        <v>116186750.51982147</v>
      </c>
      <c r="G119" s="39">
        <f>(Database!T130-Database!W130-Database!Y130-Database!Z130-Database!AA130+Database!U130-C119-F119)*'Technical Paramenter'!$C$8</f>
        <v>27973419.322087817</v>
      </c>
      <c r="H119" s="40">
        <f t="shared" si="8"/>
        <v>227838355.3068693</v>
      </c>
      <c r="I119" s="51">
        <f>+H119/(Database!T130+Database!U130)*100</f>
        <v>8.1657723612369093</v>
      </c>
      <c r="J119" s="36">
        <f>+AH119-C119</f>
        <v>23332109.097659975</v>
      </c>
      <c r="K119" s="36">
        <f>+AK119-F119</f>
        <v>34916928.944505095</v>
      </c>
      <c r="L119" s="36">
        <f>+AL119-G119</f>
        <v>14875057.482965656</v>
      </c>
      <c r="M119" s="40">
        <f t="shared" si="9"/>
        <v>73124095.525130719</v>
      </c>
      <c r="N119" s="52">
        <f>+M119/(Database!T130+Database!U130)*100</f>
        <v>2.6207822531694558</v>
      </c>
      <c r="O119" s="21">
        <f>Database!T130+Database!U130-Database!V130-Database!W130-Database!X130-Database!Y130-Database!Z130-Database!AA130-'2 months Losses'!H119</f>
        <v>73954625.395130843</v>
      </c>
      <c r="P119" s="3">
        <f>($C119+(O119*'Technical Paramenter'!$D$5))</f>
        <v>106936915.15172866</v>
      </c>
      <c r="Q119" s="23">
        <f>(Database!T130+Database!U130-Database!AA130-Database!Z130-P119)*'Technical Paramenter'!$D$7</f>
        <v>20989512.235502716</v>
      </c>
      <c r="R119" s="23">
        <f>+O119*'Technical Paramenter'!$D$6+'2 months Losses'!E119</f>
        <v>130004352.49966405</v>
      </c>
      <c r="S119" s="3">
        <f t="shared" si="10"/>
        <v>150993864.73516676</v>
      </c>
      <c r="T119" s="3">
        <f>+O119*'Technical Paramenter'!$D$8+'2 months Losses'!G119</f>
        <v>43629613.518237017</v>
      </c>
      <c r="U119" s="14">
        <f>Database!T130+Database!U130-Database!V130-Database!W130-Database!X130-Database!Y130-Database!Z130-Database!AA130-'2 months Losses'!H119-((P119+S119+T119)-H119)</f>
        <v>232587.29686772823</v>
      </c>
      <c r="V119" s="3">
        <f>(P119+(U119*'Technical Paramenter'!$D$5))</f>
        <v>107010063.85659356</v>
      </c>
      <c r="W119" s="23">
        <f>(Database!T130+Database!U130-Database!AA130-Database!Z130-V119)*'Technical Paramenter'!$D$7</f>
        <v>20988780.748454064</v>
      </c>
      <c r="X119" s="23">
        <f>+U119*'Technical Paramenter'!$D$6+'2 months Losses'!R119</f>
        <v>130114552.36091998</v>
      </c>
      <c r="Y119" s="3">
        <f t="shared" si="11"/>
        <v>151103333.10937405</v>
      </c>
      <c r="Z119" s="3">
        <f>+U119*'Technical Paramenter'!$D$8+'2 months Losses'!T119</f>
        <v>43678852.248983912</v>
      </c>
      <c r="AA119" s="14">
        <f>Database!T130+Database!U130-Database!AA130-V119-Database!Z130-Y119-Database!Y130-Database!W130-Z119-Database!V130-Database!X130</f>
        <v>731.48704862594604</v>
      </c>
      <c r="AB119" s="3">
        <f>(V119+(AA119*'Technical Paramenter'!$D$5))</f>
        <v>107010293.90927036</v>
      </c>
      <c r="AC119" s="23">
        <f>(Database!T130+Database!U130-Database!AA130-Database!Z130-AB119)*'Technical Paramenter'!$D$7</f>
        <v>20988778.4479273</v>
      </c>
      <c r="AD119" s="23">
        <f>+AA119*'Technical Paramenter'!$D$6+'2 months Losses'!X119</f>
        <v>130114898.93948363</v>
      </c>
      <c r="AE119" s="3">
        <f t="shared" si="12"/>
        <v>151103677.38741094</v>
      </c>
      <c r="AF119" s="3">
        <f>+AA119*'Technical Paramenter'!$D$8+'2 months Losses'!Z119</f>
        <v>43679007.104792103</v>
      </c>
      <c r="AG119" s="14">
        <f>Database!T130+Database!U130-Database!AA130-'2 months Losses'!AB119-Database!Z130-Database!W130-Database!Y130-'2 months Losses'!AE119-'2 months Losses'!AF119-Database!V130-Database!X130</f>
        <v>2.3005268573760986</v>
      </c>
      <c r="AH119" s="27">
        <f>(AB119+(AG119*'Technical Paramenter'!$E$5))</f>
        <v>107010294.56261998</v>
      </c>
      <c r="AI119" s="27">
        <f>+AG119*'Technical Paramenter'!$D$6+'2 months Losses'!AC119</f>
        <v>20988779.537916925</v>
      </c>
      <c r="AJ119" s="27">
        <f>+AG119*'Technical Paramenter'!$E$6+'2 months Losses'!AD119</f>
        <v>130114899.92640965</v>
      </c>
      <c r="AK119" s="27">
        <f t="shared" si="13"/>
        <v>151103679.46432656</v>
      </c>
      <c r="AL119" s="29">
        <f>Database!T130-Database!AA130-'2 months Losses'!AH119-Database!Z130-Database!W130-Database!Y130-'2 months Losses'!AK119-((Database!V130+Database!X130))</f>
        <v>42848476.805053473</v>
      </c>
      <c r="AM119" s="29">
        <f>Database!T130-Database!AA130-'2 months Losses'!AH119-Database!Z130-Database!W130-Database!Y130-'2 months Losses'!AK119-'2 months Losses'!AL119-Database!V130-Database!X130</f>
        <v>0</v>
      </c>
    </row>
    <row r="120" spans="2:39" x14ac:dyDescent="0.25">
      <c r="B120" s="17">
        <v>43497</v>
      </c>
      <c r="C120" s="36">
        <f>(Database!T131-Database!AA131)*'Technical Paramenter'!$C$5</f>
        <v>78860550.033420011</v>
      </c>
      <c r="D120" s="37">
        <f>(Database!T131+Database!U131-Database!Z131-Database!AA131-'2 months Losses'!C120)*'Technical Paramenter'!$C$7</f>
        <v>19882679.683205802</v>
      </c>
      <c r="E120" s="37">
        <f>((Database!T131+Database!U131-Database!Z131-Database!AA131-'2 months Losses'!C120)-(Database!T131+Database!U131-Database!Z131-Database!AA131-'2 months Losses'!C120)*'Technical Paramenter'!$C$7)*'Technical Paramenter'!$C$6</f>
        <v>88971015.046409309</v>
      </c>
      <c r="F120" s="38">
        <f t="shared" si="7"/>
        <v>108853694.72961511</v>
      </c>
      <c r="G120" s="39">
        <f>(Database!T131-Database!W131-Database!Y131-Database!Z131-Database!AA131+Database!U131-C120-F120)*'Technical Paramenter'!$C$8</f>
        <v>27182495.369337492</v>
      </c>
      <c r="H120" s="40">
        <f t="shared" si="8"/>
        <v>214896740.13237262</v>
      </c>
      <c r="I120" s="51">
        <f>+H120/(Database!T131+Database!U131)*100</f>
        <v>8.1724094234907341</v>
      </c>
      <c r="J120" s="36">
        <f>+AH120-C120</f>
        <v>34909531.826238483</v>
      </c>
      <c r="K120" s="36">
        <f>+AK120-F120</f>
        <v>52242754.273121431</v>
      </c>
      <c r="L120" s="36">
        <f>+AL120-G120</f>
        <v>22689061.882267542</v>
      </c>
      <c r="M120" s="40">
        <f t="shared" si="9"/>
        <v>109841347.98162746</v>
      </c>
      <c r="N120" s="52">
        <f>+M120/(Database!T131+Database!U131)*100</f>
        <v>4.1772083968376128</v>
      </c>
      <c r="O120" s="21">
        <f>Database!T131+Database!U131-Database!V131-Database!W131-Database!X131-Database!Y131-Database!Z131-Database!AA131-'2 months Losses'!H120</f>
        <v>110651006.22162747</v>
      </c>
      <c r="P120" s="3">
        <f>($C120+(O120*'Technical Paramenter'!$D$5))</f>
        <v>113660291.49012184</v>
      </c>
      <c r="Q120" s="23">
        <f>(Database!T131+Database!U131-Database!AA131-Database!Z131-P120)*'Technical Paramenter'!$D$7</f>
        <v>19534682.268638782</v>
      </c>
      <c r="R120" s="23">
        <f>+O120*'Technical Paramenter'!$D$6+'2 months Losses'!E120</f>
        <v>141397461.79421639</v>
      </c>
      <c r="S120" s="3">
        <f t="shared" si="10"/>
        <v>160932144.06285518</v>
      </c>
      <c r="T120" s="3">
        <f>+O120*'Technical Paramenter'!$D$8+'2 months Losses'!G120</f>
        <v>50607313.386456028</v>
      </c>
      <c r="U120" s="14">
        <f>Database!T131+Database!U131-Database!V131-Database!W131-Database!X131-Database!Y131-Database!Z131-Database!AA131-'2 months Losses'!H120-((P120+S120+T120)-H120)</f>
        <v>347997.41456705332</v>
      </c>
      <c r="V120" s="3">
        <f>(P120+(U120*'Technical Paramenter'!$D$5))</f>
        <v>113769736.67700318</v>
      </c>
      <c r="W120" s="23">
        <f>(Database!T131+Database!U131-Database!AA131-Database!Z131-V120)*'Technical Paramenter'!$D$7</f>
        <v>19533587.816769969</v>
      </c>
      <c r="X120" s="23">
        <f>+U120*'Technical Paramenter'!$D$6+'2 months Losses'!R120</f>
        <v>141562342.96923825</v>
      </c>
      <c r="Y120" s="3">
        <f t="shared" si="11"/>
        <v>161095930.78600821</v>
      </c>
      <c r="Z120" s="3">
        <f>+U120*'Technical Paramenter'!$D$8+'2 months Losses'!T120</f>
        <v>50680984.439119875</v>
      </c>
      <c r="AA120" s="14">
        <f>Database!T131+Database!U131-Database!AA131-V120-Database!Z131-Y120-Database!Y131-Database!W131-Z120-Database!V131-Database!X131</f>
        <v>1094.4518687725067</v>
      </c>
      <c r="AB120" s="3">
        <f>(V120+(AA120*'Technical Paramenter'!$D$5))</f>
        <v>113770080.8821159</v>
      </c>
      <c r="AC120" s="23">
        <f>(Database!T131+Database!U131-Database!AA131-Database!Z131-AB120)*'Technical Paramenter'!$D$7</f>
        <v>19533584.374718841</v>
      </c>
      <c r="AD120" s="23">
        <f>+AA120*'Technical Paramenter'!$D$6+'2 months Losses'!X120</f>
        <v>141562861.52053368</v>
      </c>
      <c r="AE120" s="3">
        <f t="shared" si="12"/>
        <v>161096445.89525253</v>
      </c>
      <c r="AF120" s="3">
        <f>+AA120*'Technical Paramenter'!$D$8+'2 months Losses'!Z120</f>
        <v>50681216.134580493</v>
      </c>
      <c r="AG120" s="14">
        <f>Database!T131+Database!U131-Database!AA131-'2 months Losses'!AB120-Database!Z131-Database!W131-Database!Y131-'2 months Losses'!AE120-'2 months Losses'!AF120-Database!V131-Database!X131</f>
        <v>3.4420514106750488</v>
      </c>
      <c r="AH120" s="27">
        <f>(AB120+(AG120*'Technical Paramenter'!$E$5))</f>
        <v>113770081.85965849</v>
      </c>
      <c r="AI120" s="27">
        <f>+AG120*'Technical Paramenter'!$D$6+'2 months Losses'!AC120</f>
        <v>19533586.005562801</v>
      </c>
      <c r="AJ120" s="27">
        <f>+AG120*'Technical Paramenter'!$E$6+'2 months Losses'!AD120</f>
        <v>141562862.99717373</v>
      </c>
      <c r="AK120" s="27">
        <f t="shared" si="13"/>
        <v>161096449.00273654</v>
      </c>
      <c r="AL120" s="29">
        <f>Database!T131-Database!AA131-'2 months Losses'!AH120-Database!Z131-Database!W131-Database!Y131-'2 months Losses'!AK120-((Database!V131+Database!X131))</f>
        <v>49871557.251605034</v>
      </c>
      <c r="AM120" s="29">
        <f>Database!T131-Database!AA131-'2 months Losses'!AH120-Database!Z131-Database!W131-Database!Y131-'2 months Losses'!AK120-'2 months Losses'!AL120-Database!V131-Database!X131</f>
        <v>0</v>
      </c>
    </row>
    <row r="121" spans="2:39" x14ac:dyDescent="0.25">
      <c r="B121" s="17">
        <v>43525</v>
      </c>
      <c r="C121" s="36">
        <f>(Database!T132-Database!AA132)*'Technical Paramenter'!$C$5</f>
        <v>80737868.880510002</v>
      </c>
      <c r="D121" s="37">
        <f>(Database!T132+Database!U132-Database!Z132-Database!AA132-'2 months Losses'!C121)*'Technical Paramenter'!$C$7</f>
        <v>20342706.315414902</v>
      </c>
      <c r="E121" s="37">
        <f>((Database!T132+Database!U132-Database!Z132-Database!AA132-'2 months Losses'!C121)-(Database!T132+Database!U132-Database!Z132-Database!AA132-'2 months Losses'!C121)*'Technical Paramenter'!$C$7)*'Technical Paramenter'!$C$6</f>
        <v>91029542.220218599</v>
      </c>
      <c r="F121" s="38">
        <f t="shared" si="7"/>
        <v>111372248.5356335</v>
      </c>
      <c r="G121" s="39">
        <f>(Database!T132-Database!W132-Database!Y132-Database!Z132-Database!AA132+Database!U132-C121-F121)*'Technical Paramenter'!$C$8</f>
        <v>27370800.0201183</v>
      </c>
      <c r="H121" s="40">
        <f t="shared" si="8"/>
        <v>219480917.4362618</v>
      </c>
      <c r="I121" s="51">
        <f>+H121/(Database!T132+Database!U132)*100</f>
        <v>8.1526340752452402</v>
      </c>
      <c r="J121" s="36">
        <f>+AH121-C121</f>
        <v>44516183.468731135</v>
      </c>
      <c r="K121" s="36">
        <f>+AK121-F121</f>
        <v>66619284.546981871</v>
      </c>
      <c r="L121" s="36">
        <f>+AL121-G121</f>
        <v>29126691.565025266</v>
      </c>
      <c r="M121" s="40">
        <f t="shared" si="9"/>
        <v>140262159.58073828</v>
      </c>
      <c r="N121" s="52">
        <f>+M121/(Database!T132+Database!U132)*100</f>
        <v>5.2100477573294803</v>
      </c>
      <c r="O121" s="21">
        <f>Database!T132+Database!U132-Database!V132-Database!W132-Database!X132-Database!Y132-Database!Z132-Database!AA132-'2 months Losses'!H121</f>
        <v>141100731.98573861</v>
      </c>
      <c r="P121" s="3">
        <f>($C121+(O121*'Technical Paramenter'!$D$5))</f>
        <v>125114049.0900248</v>
      </c>
      <c r="Q121" s="23">
        <f>(Database!T132+Database!U132-Database!AA132-Database!Z132-P121)*'Technical Paramenter'!$D$7</f>
        <v>19898944.513319757</v>
      </c>
      <c r="R121" s="23">
        <f>+O121*'Technical Paramenter'!$D$6+'2 months Losses'!E121</f>
        <v>157883069.03506154</v>
      </c>
      <c r="S121" s="3">
        <f t="shared" si="10"/>
        <v>177782013.5483813</v>
      </c>
      <c r="T121" s="3">
        <f>+O121*'Technical Paramenter'!$D$8+'2 months Losses'!G121</f>
        <v>57241824.981499165</v>
      </c>
      <c r="U121" s="14">
        <f>Database!T132+Database!U132-Database!V132-Database!W132-Database!X132-Database!Y132-Database!Z132-Database!AA132-'2 months Losses'!H121-((P121+S121+T121)-H121)</f>
        <v>443761.80209517479</v>
      </c>
      <c r="V121" s="3">
        <f>(P121+(U121*'Technical Paramenter'!$D$5))</f>
        <v>125253612.17678373</v>
      </c>
      <c r="W121" s="23">
        <f>(Database!T132+Database!U132-Database!AA132-Database!Z132-V121)*'Technical Paramenter'!$D$7</f>
        <v>19897548.882452168</v>
      </c>
      <c r="X121" s="23">
        <f>+U121*'Technical Paramenter'!$D$6+'2 months Losses'!R121</f>
        <v>158093323.37689424</v>
      </c>
      <c r="Y121" s="3">
        <f t="shared" si="11"/>
        <v>177990872.2593464</v>
      </c>
      <c r="Z121" s="3">
        <f>+U121*'Technical Paramenter'!$D$8+'2 months Losses'!T121</f>
        <v>57335769.355002716</v>
      </c>
      <c r="AA121" s="14">
        <f>Database!T132+Database!U132-Database!AA132-V121-Database!Z132-Y121-Database!Y132-Database!W132-Z121-Database!V132-Database!X132</f>
        <v>1395.6308677196503</v>
      </c>
      <c r="AB121" s="3">
        <f>(V121+(AA121*'Technical Paramenter'!$D$5))</f>
        <v>125254051.10269162</v>
      </c>
      <c r="AC121" s="23">
        <f>(Database!T132+Database!U132-Database!AA132-Database!Z132-AB121)*'Technical Paramenter'!$D$7</f>
        <v>19897544.493193086</v>
      </c>
      <c r="AD121" s="23">
        <f>+AA121*'Technical Paramenter'!$D$6+'2 months Losses'!X121</f>
        <v>158093984.62679937</v>
      </c>
      <c r="AE121" s="3">
        <f t="shared" si="12"/>
        <v>177991529.11999246</v>
      </c>
      <c r="AF121" s="3">
        <f>+AA121*'Technical Paramenter'!$D$8+'2 months Losses'!Z121</f>
        <v>57336064.810057409</v>
      </c>
      <c r="AG121" s="14">
        <f>Database!T132+Database!U132-Database!AA132-'2 months Losses'!AB121-Database!Z132-Database!W132-Database!Y132-'2 months Losses'!AE121-'2 months Losses'!AF121-Database!V132-Database!X132</f>
        <v>4.389258861541748</v>
      </c>
      <c r="AH121" s="27">
        <f>(AB121+(AG121*'Technical Paramenter'!$E$5))</f>
        <v>125254052.34924114</v>
      </c>
      <c r="AI121" s="27">
        <f>+AG121*'Technical Paramenter'!$D$6+'2 months Losses'!AC121</f>
        <v>19897546.572823934</v>
      </c>
      <c r="AJ121" s="27">
        <f>+AG121*'Technical Paramenter'!$E$6+'2 months Losses'!AD121</f>
        <v>158093986.50979143</v>
      </c>
      <c r="AK121" s="27">
        <f t="shared" si="13"/>
        <v>177991533.08261538</v>
      </c>
      <c r="AL121" s="29">
        <f>Database!T132-Database!AA132-'2 months Losses'!AH121-Database!Z132-Database!W132-Database!Y132-'2 months Losses'!AK121-((Database!V132+Database!X132))</f>
        <v>56497491.585143566</v>
      </c>
      <c r="AM121" s="29">
        <f>Database!T132-Database!AA132-'2 months Losses'!AH121-Database!Z132-Database!W132-Database!Y132-'2 months Losses'!AK121-'2 months Losses'!AL121-Database!V132-Database!X132</f>
        <v>0</v>
      </c>
    </row>
    <row r="122" spans="2:39" x14ac:dyDescent="0.25">
      <c r="B122" s="17">
        <v>43556</v>
      </c>
      <c r="C122" s="36">
        <f>(Database!T133-Database!AA133)*'Technical Paramenter'!$C$5</f>
        <v>85248452.387160003</v>
      </c>
      <c r="D122" s="37">
        <f>(Database!T133+Database!U133-Database!Z133-Database!AA133-'2 months Losses'!C122)*'Technical Paramenter'!$C$7</f>
        <v>21632906.587498404</v>
      </c>
      <c r="E122" s="37">
        <f>((Database!T133+Database!U133-Database!Z133-Database!AA133-'2 months Losses'!C122)-(Database!T133+Database!U133-Database!Z133-Database!AA133-'2 months Losses'!C122)*'Technical Paramenter'!$C$7)*'Technical Paramenter'!$C$6</f>
        <v>96802930.397737846</v>
      </c>
      <c r="F122" s="38">
        <f t="shared" si="7"/>
        <v>118435836.98523626</v>
      </c>
      <c r="G122" s="39">
        <f>(Database!T133-Database!W133-Database!Y133-Database!Z133-Database!AA133+Database!U133-C122-F122)*'Technical Paramenter'!$C$8</f>
        <v>28036354.645044997</v>
      </c>
      <c r="H122" s="40">
        <f t="shared" si="8"/>
        <v>231720644.01744127</v>
      </c>
      <c r="I122" s="51">
        <f>+H122/(Database!T133+Database!U133)*100</f>
        <v>8.1524826980746337</v>
      </c>
      <c r="J122" s="36">
        <f>+AH122-C122</f>
        <v>45649762.208445147</v>
      </c>
      <c r="K122" s="36">
        <f>+AK122-F122</f>
        <v>68315705.909573704</v>
      </c>
      <c r="L122" s="36">
        <f>+AL122-G122</f>
        <v>29821328.436539695</v>
      </c>
      <c r="M122" s="40">
        <f t="shared" si="9"/>
        <v>143786796.55455855</v>
      </c>
      <c r="N122" s="52">
        <f>+M122/(Database!T133+Database!U133)*100</f>
        <v>5.058761061592703</v>
      </c>
      <c r="O122" s="21">
        <f>Database!T133+Database!U133-Database!V133-Database!W133-Database!X133-Database!Y133-Database!Z133-Database!AA133-'2 months Losses'!H122</f>
        <v>144693780.11955881</v>
      </c>
      <c r="P122" s="3">
        <f>($C122+(O122*'Technical Paramenter'!$D$5))</f>
        <v>130754646.23476125</v>
      </c>
      <c r="Q122" s="23">
        <f>(Database!T133+Database!U133-Database!AA133-Database!Z133-P122)*'Technical Paramenter'!$D$7</f>
        <v>21177844.649022389</v>
      </c>
      <c r="R122" s="23">
        <f>+O122*'Technical Paramenter'!$D$6+'2 months Losses'!E122</f>
        <v>165358843.41838479</v>
      </c>
      <c r="S122" s="3">
        <f t="shared" si="10"/>
        <v>186536688.06740719</v>
      </c>
      <c r="T122" s="3">
        <f>+O122*'Technical Paramenter'!$D$8+'2 months Losses'!G122</f>
        <v>58668027.896355599</v>
      </c>
      <c r="U122" s="14">
        <f>Database!T133+Database!U133-Database!V133-Database!W133-Database!X133-Database!Y133-Database!Z133-Database!AA133-'2 months Losses'!H122-((P122+S122+T122)-H122)</f>
        <v>455061.93847608566</v>
      </c>
      <c r="V122" s="3">
        <f>(P122+(U122*'Technical Paramenter'!$D$5))</f>
        <v>130897763.21441199</v>
      </c>
      <c r="W122" s="23">
        <f>(Database!T133+Database!U133-Database!AA133-Database!Z133-V122)*'Technical Paramenter'!$D$7</f>
        <v>21176413.479225881</v>
      </c>
      <c r="X122" s="23">
        <f>+U122*'Technical Paramenter'!$D$6+'2 months Losses'!R122</f>
        <v>165574451.76483476</v>
      </c>
      <c r="Y122" s="3">
        <f t="shared" si="11"/>
        <v>186750865.24406064</v>
      </c>
      <c r="Z122" s="3">
        <f>+U122*'Technical Paramenter'!$D$8+'2 months Losses'!T122</f>
        <v>58764364.508730985</v>
      </c>
      <c r="AA122" s="14">
        <f>Database!T133+Database!U133-Database!AA133-V122-Database!Z133-Y122-Database!Y133-Database!W133-Z122-Database!V133-Database!X133</f>
        <v>1431.1697964668274</v>
      </c>
      <c r="AB122" s="3">
        <f>(V122+(AA122*'Technical Paramenter'!$D$5))</f>
        <v>130898213.31731297</v>
      </c>
      <c r="AC122" s="23">
        <f>(Database!T133+Database!U133-Database!AA133-Database!Z133-AB122)*'Technical Paramenter'!$D$7</f>
        <v>21176408.978196871</v>
      </c>
      <c r="AD122" s="23">
        <f>+AA122*'Technical Paramenter'!$D$6+'2 months Losses'!X122</f>
        <v>165575129.85308433</v>
      </c>
      <c r="AE122" s="3">
        <f t="shared" si="12"/>
        <v>186751538.83128119</v>
      </c>
      <c r="AF122" s="3">
        <f>+AA122*'Technical Paramenter'!$D$8+'2 months Losses'!Z122</f>
        <v>58764667.487376899</v>
      </c>
      <c r="AG122" s="14">
        <f>Database!T133+Database!U133-Database!AA133-'2 months Losses'!AB122-Database!Z133-Database!W133-Database!Y133-'2 months Losses'!AE122-'2 months Losses'!AF122-Database!V133-Database!X133</f>
        <v>4.5010287761688232</v>
      </c>
      <c r="AH122" s="27">
        <f>(AB122+(AG122*'Technical Paramenter'!$E$5))</f>
        <v>130898214.59560515</v>
      </c>
      <c r="AI122" s="27">
        <f>+AG122*'Technical Paramenter'!$D$6+'2 months Losses'!AC122</f>
        <v>21176411.110784303</v>
      </c>
      <c r="AJ122" s="27">
        <f>+AG122*'Technical Paramenter'!$E$6+'2 months Losses'!AD122</f>
        <v>165575131.78402567</v>
      </c>
      <c r="AK122" s="27">
        <f t="shared" si="13"/>
        <v>186751542.89480996</v>
      </c>
      <c r="AL122" s="29">
        <f>Database!T133-Database!AA133-'2 months Losses'!AH122-Database!Z133-Database!W133-Database!Y133-'2 months Losses'!AK122-((Database!V133+Database!X133))</f>
        <v>57857683.081584692</v>
      </c>
      <c r="AM122" s="29">
        <f>Database!T133-Database!AA133-'2 months Losses'!AH122-Database!Z133-Database!W133-Database!Y133-'2 months Losses'!AK122-'2 months Losses'!AL122-Database!V133-Database!X133</f>
        <v>0</v>
      </c>
    </row>
    <row r="123" spans="2:39" x14ac:dyDescent="0.25">
      <c r="B123" s="17">
        <v>43586</v>
      </c>
      <c r="C123" s="36">
        <f>(Database!T134-Database!AA134)*'Technical Paramenter'!$C$5</f>
        <v>88960542.39695999</v>
      </c>
      <c r="D123" s="37">
        <f>(Database!T134+Database!U134-Database!Z134-Database!AA134-'2 months Losses'!C123)*'Technical Paramenter'!$C$7</f>
        <v>22886645.6816504</v>
      </c>
      <c r="E123" s="37">
        <f>((Database!T134+Database!U134-Database!Z134-Database!AA134-'2 months Losses'!C123)-(Database!T134+Database!U134-Database!Z134-Database!AA134-'2 months Losses'!C123)*'Technical Paramenter'!$C$7)*'Technical Paramenter'!$C$6</f>
        <v>102413162.09624921</v>
      </c>
      <c r="F123" s="38">
        <f t="shared" si="7"/>
        <v>125299807.77789961</v>
      </c>
      <c r="G123" s="39">
        <f>(Database!T134-Database!W134-Database!Y134-Database!Z134-Database!AA134+Database!U134-C123-F123)*'Technical Paramenter'!$C$8</f>
        <v>30071722.777220231</v>
      </c>
      <c r="H123" s="40">
        <f t="shared" si="8"/>
        <v>244332072.9520798</v>
      </c>
      <c r="I123" s="51">
        <f>+H123/(Database!T134+Database!U134)*100</f>
        <v>8.2375726721438376</v>
      </c>
      <c r="J123" s="36">
        <f>+AH123-C123</f>
        <v>57040000.759068817</v>
      </c>
      <c r="K123" s="36">
        <f>+AK123-F123</f>
        <v>85361406.684776381</v>
      </c>
      <c r="L123" s="36">
        <f>+AL123-G123</f>
        <v>37479985.796074882</v>
      </c>
      <c r="M123" s="40">
        <f t="shared" si="9"/>
        <v>179881393.23992008</v>
      </c>
      <c r="N123" s="52">
        <f>+M123/(Database!T134+Database!U134)*100</f>
        <v>6.0646399438150862</v>
      </c>
      <c r="O123" s="21">
        <f>Database!T134+Database!U134-Database!V134-Database!W134-Database!X134-Database!Y134-Database!Z134-Database!AA134-'2 months Losses'!H123</f>
        <v>180796852.56992003</v>
      </c>
      <c r="P123" s="3">
        <f>($C123+(O123*'Technical Paramenter'!$D$5))</f>
        <v>145821152.53019983</v>
      </c>
      <c r="Q123" s="23">
        <f>(Database!T134+Database!U134-Database!AA134-Database!Z134-P123)*'Technical Paramenter'!$D$7</f>
        <v>22318039.580318</v>
      </c>
      <c r="R123" s="23">
        <f>+O123*'Technical Paramenter'!$D$6+'2 months Losses'!E123</f>
        <v>188074710.84387732</v>
      </c>
      <c r="S123" s="3">
        <f t="shared" si="10"/>
        <v>210392750.42419532</v>
      </c>
      <c r="T123" s="3">
        <f>+O123*'Technical Paramenter'!$D$8+'2 months Losses'!G123</f>
        <v>68346416.466272295</v>
      </c>
      <c r="U123" s="14">
        <f>Database!T134+Database!U134-Database!V134-Database!W134-Database!X134-Database!Y134-Database!Z134-Database!AA134-'2 months Losses'!H123-((P123+S123+T123)-H123)</f>
        <v>568606.10133236647</v>
      </c>
      <c r="V123" s="3">
        <f>(P123+(U123*'Technical Paramenter'!$D$5))</f>
        <v>145999979.14906886</v>
      </c>
      <c r="W123" s="23">
        <f>(Database!T134+Database!U134-Database!AA134-Database!Z134-V123)*'Technical Paramenter'!$D$7</f>
        <v>22316251.314129312</v>
      </c>
      <c r="X123" s="23">
        <f>+U123*'Technical Paramenter'!$D$6+'2 months Losses'!R123</f>
        <v>188344116.41468859</v>
      </c>
      <c r="Y123" s="3">
        <f t="shared" si="11"/>
        <v>210660367.72881791</v>
      </c>
      <c r="Z123" s="3">
        <f>+U123*'Technical Paramenter'!$D$8+'2 months Losses'!T123</f>
        <v>68466790.377924353</v>
      </c>
      <c r="AA123" s="14">
        <f>Database!T134+Database!U134-Database!AA134-V123-Database!Z134-Y123-Database!Y134-Database!W134-Z123-Database!V134-Database!X134</f>
        <v>1788.266188621521</v>
      </c>
      <c r="AB123" s="3">
        <f>(V123+(AA123*'Technical Paramenter'!$D$5))</f>
        <v>146000541.55878517</v>
      </c>
      <c r="AC123" s="23">
        <f>(Database!T134+Database!U134-Database!AA134-Database!Z134-AB123)*'Technical Paramenter'!$D$7</f>
        <v>22316245.690032151</v>
      </c>
      <c r="AD123" s="23">
        <f>+AA123*'Technical Paramenter'!$D$6+'2 months Losses'!X123</f>
        <v>188344963.69520876</v>
      </c>
      <c r="AE123" s="3">
        <f t="shared" si="12"/>
        <v>210661209.38524091</v>
      </c>
      <c r="AF123" s="3">
        <f>+AA123*'Technical Paramenter'!$D$8+'2 months Losses'!Z123</f>
        <v>68467168.95387648</v>
      </c>
      <c r="AG123" s="14">
        <f>Database!T134+Database!U134-Database!AA134-'2 months Losses'!AB123-Database!Z134-Database!W134-Database!Y134-'2 months Losses'!AE123-'2 months Losses'!AF123-Database!V134-Database!X134</f>
        <v>5.6240973472595215</v>
      </c>
      <c r="AH123" s="27">
        <f>(AB123+(AG123*'Technical Paramenter'!$E$5))</f>
        <v>146000543.15602881</v>
      </c>
      <c r="AI123" s="27">
        <f>+AG123*'Technical Paramenter'!$D$6+'2 months Losses'!AC123</f>
        <v>22316248.354729474</v>
      </c>
      <c r="AJ123" s="27">
        <f>+AG123*'Technical Paramenter'!$E$6+'2 months Losses'!AD123</f>
        <v>188344966.10794652</v>
      </c>
      <c r="AK123" s="27">
        <f t="shared" si="13"/>
        <v>210661214.46267599</v>
      </c>
      <c r="AL123" s="29">
        <f>Database!T134-Database!AA134-'2 months Losses'!AH123-Database!Z134-Database!W134-Database!Y134-'2 months Losses'!AK123-((Database!V134+Database!X134))</f>
        <v>67551708.573295116</v>
      </c>
      <c r="AM123" s="29">
        <f>Database!T134-Database!AA134-'2 months Losses'!AH123-Database!Z134-Database!W134-Database!Y134-'2 months Losses'!AK123-'2 months Losses'!AL123-Database!V134-Database!X134</f>
        <v>0</v>
      </c>
    </row>
    <row r="124" spans="2:39" x14ac:dyDescent="0.25">
      <c r="B124" s="17">
        <v>43617</v>
      </c>
      <c r="C124" s="36">
        <f>(Database!T135-Database!AA135)*'Technical Paramenter'!$C$5</f>
        <v>94201222.814609975</v>
      </c>
      <c r="D124" s="37">
        <f>(Database!T135+Database!U135-Database!Z135-Database!AA135-'2 months Losses'!C124)*'Technical Paramenter'!$C$7</f>
        <v>24426480.662023898</v>
      </c>
      <c r="E124" s="37">
        <f>((Database!T135+Database!U135-Database!Z135-Database!AA135-'2 months Losses'!C124)-(Database!T135+Database!U135-Database!Z135-Database!AA135-'2 months Losses'!C124)*'Technical Paramenter'!$C$7)*'Technical Paramenter'!$C$6</f>
        <v>109303615.66642453</v>
      </c>
      <c r="F124" s="38">
        <f t="shared" si="7"/>
        <v>133730096.32844843</v>
      </c>
      <c r="G124" s="39">
        <f>(Database!T135-Database!W135-Database!Y135-Database!Z135-Database!AA135+Database!U135-C124-F124)*'Technical Paramenter'!$C$8</f>
        <v>33247444.100526512</v>
      </c>
      <c r="H124" s="40">
        <f t="shared" si="8"/>
        <v>261178763.24358493</v>
      </c>
      <c r="I124" s="51">
        <f>+H124/(Database!T135+Database!U135)*100</f>
        <v>8.3152261562958589</v>
      </c>
      <c r="J124" s="36">
        <f>+AH124-C124</f>
        <v>75222506.206535816</v>
      </c>
      <c r="K124" s="36">
        <f>+AK124-F124</f>
        <v>112571859.37402572</v>
      </c>
      <c r="L124" s="36">
        <f>+AL124-G124</f>
        <v>49743299.365926564</v>
      </c>
      <c r="M124" s="40">
        <f t="shared" si="9"/>
        <v>237537664.94648808</v>
      </c>
      <c r="N124" s="52">
        <f>+M124/(Database!T135+Database!U135)*100</f>
        <v>7.5625574611759481</v>
      </c>
      <c r="O124" s="21">
        <f>Database!T135+Database!U135-Database!V135-Database!W135-Database!X135-Database!Y135-Database!Z135-Database!AA135-'2 months Losses'!H124</f>
        <v>238429035.47648829</v>
      </c>
      <c r="P124" s="3">
        <f>($C124+(O124*'Technical Paramenter'!$D$5))</f>
        <v>169187154.47196555</v>
      </c>
      <c r="Q124" s="23">
        <f>(Database!T135+Database!U135-Database!AA135-Database!Z135-P124)*'Technical Paramenter'!$D$7</f>
        <v>23676621.345450345</v>
      </c>
      <c r="R124" s="23">
        <f>+O124*'Technical Paramenter'!$D$6+'2 months Losses'!E124</f>
        <v>222271292.67518467</v>
      </c>
      <c r="S124" s="3">
        <f t="shared" si="10"/>
        <v>245947914.02063501</v>
      </c>
      <c r="T124" s="3">
        <f>+O124*'Technical Paramenter'!$D$8+'2 months Losses'!G124</f>
        <v>83722870.910899073</v>
      </c>
      <c r="U124" s="14">
        <f>Database!T135+Database!U135-Database!V135-Database!W135-Database!X135-Database!Y135-Database!Z135-Database!AA135-'2 months Losses'!H124-((P124+S124+T124)-H124)</f>
        <v>749859.31657361984</v>
      </c>
      <c r="V124" s="3">
        <f>(P124+(U124*'Technical Paramenter'!$D$5))</f>
        <v>169422985.22702795</v>
      </c>
      <c r="W124" s="23">
        <f>(Database!T135+Database!U135-Database!AA135-Database!Z135-V124)*'Technical Paramenter'!$D$7</f>
        <v>23674263.037899718</v>
      </c>
      <c r="X124" s="23">
        <f>+U124*'Technical Paramenter'!$D$6+'2 months Losses'!R124</f>
        <v>222626576.01937726</v>
      </c>
      <c r="Y124" s="3">
        <f t="shared" si="11"/>
        <v>246300839.05727696</v>
      </c>
      <c r="Z124" s="3">
        <f>+U124*'Technical Paramenter'!$D$8+'2 months Losses'!T124</f>
        <v>83881616.128217712</v>
      </c>
      <c r="AA124" s="14">
        <f>Database!T135+Database!U135-Database!AA135-V124-Database!Z135-Y124-Database!Y135-Database!W135-Z124-Database!V135-Database!X135</f>
        <v>2358.3075504302979</v>
      </c>
      <c r="AB124" s="3">
        <f>(V124+(AA124*'Technical Paramenter'!$D$5))</f>
        <v>169423726.91475257</v>
      </c>
      <c r="AC124" s="23">
        <f>(Database!T135+Database!U135-Database!AA135-Database!Z135-AB124)*'Technical Paramenter'!$D$7</f>
        <v>23674255.621022474</v>
      </c>
      <c r="AD124" s="23">
        <f>+AA124*'Technical Paramenter'!$D$6+'2 months Losses'!X124</f>
        <v>222627693.38549465</v>
      </c>
      <c r="AE124" s="3">
        <f t="shared" si="12"/>
        <v>246301949.00651711</v>
      </c>
      <c r="AF124" s="3">
        <f>+AA124*'Technical Paramenter'!$D$8+'2 months Losses'!Z124</f>
        <v>83882115.381926134</v>
      </c>
      <c r="AG124" s="14">
        <f>Database!T135+Database!U135-Database!AA135-'2 months Losses'!AB124-Database!Z135-Database!W135-Database!Y135-'2 months Losses'!AE124-'2 months Losses'!AF124-Database!V135-Database!X135</f>
        <v>7.4168775081634521</v>
      </c>
      <c r="AH124" s="27">
        <f>(AB124+(AG124*'Technical Paramenter'!$E$5))</f>
        <v>169423729.02114579</v>
      </c>
      <c r="AI124" s="27">
        <f>+AG124*'Technical Paramenter'!$D$6+'2 months Losses'!AC124</f>
        <v>23674259.135139037</v>
      </c>
      <c r="AJ124" s="27">
        <f>+AG124*'Technical Paramenter'!$E$6+'2 months Losses'!AD124</f>
        <v>222627696.5673351</v>
      </c>
      <c r="AK124" s="27">
        <f t="shared" si="13"/>
        <v>246301955.70247415</v>
      </c>
      <c r="AL124" s="29">
        <f>Database!T135-Database!AA135-'2 months Losses'!AH124-Database!Z135-Database!W135-Database!Y135-'2 months Losses'!AK124-((Database!V135+Database!X135))</f>
        <v>82990743.466453075</v>
      </c>
      <c r="AM124" s="29">
        <f>Database!T135-Database!AA135-'2 months Losses'!AH124-Database!Z135-Database!W135-Database!Y135-'2 months Losses'!AK124-'2 months Losses'!AL124-Database!V135-Database!X135</f>
        <v>0</v>
      </c>
    </row>
    <row r="125" spans="2:39" x14ac:dyDescent="0.25">
      <c r="B125" s="17">
        <v>43647</v>
      </c>
      <c r="C125" s="36">
        <f>(Database!T136-Database!AA136)*'Technical Paramenter'!$C$5</f>
        <v>97229089.59404999</v>
      </c>
      <c r="D125" s="37">
        <f>(Database!T136+Database!U136-Database!Z136-Database!AA136-'2 months Losses'!C125)*'Technical Paramenter'!$C$7</f>
        <v>25214143.412409496</v>
      </c>
      <c r="E125" s="37">
        <f>((Database!T136+Database!U136-Database!Z136-Database!AA136-'2 months Losses'!C125)-(Database!T136+Database!U136-Database!Z136-Database!AA136-'2 months Losses'!C125)*'Technical Paramenter'!$C$7)*'Technical Paramenter'!$C$6</f>
        <v>112828248.94185002</v>
      </c>
      <c r="F125" s="38">
        <f t="shared" si="7"/>
        <v>138042392.35425952</v>
      </c>
      <c r="G125" s="39">
        <f>(Database!T136-Database!W136-Database!Y136-Database!Z136-Database!AA136+Database!U136-C125-F125)*'Technical Paramenter'!$C$8</f>
        <v>35331719.840627514</v>
      </c>
      <c r="H125" s="40">
        <f t="shared" si="8"/>
        <v>270603201.78893703</v>
      </c>
      <c r="I125" s="51">
        <f>+H125/(Database!T136+Database!U136)*100</f>
        <v>8.3470290816632975</v>
      </c>
      <c r="J125" s="36">
        <f>+AH125-C125</f>
        <v>82658244.91716063</v>
      </c>
      <c r="K125" s="36">
        <f>+AK125-F125</f>
        <v>123699578.65229842</v>
      </c>
      <c r="L125" s="36">
        <f>+AL125-G125</f>
        <v>54743461.257573523</v>
      </c>
      <c r="M125" s="40">
        <f t="shared" si="9"/>
        <v>261101284.82703257</v>
      </c>
      <c r="N125" s="52">
        <f>+M125/(Database!T136+Database!U136)*100</f>
        <v>8.0539328555719738</v>
      </c>
      <c r="O125" s="21">
        <f>Database!T136+Database!U136-Database!V136-Database!W136-Database!X136-Database!Y136-Database!Z136-Database!AA136-'2 months Losses'!H125</f>
        <v>261997726.5270322</v>
      </c>
      <c r="P125" s="3">
        <f>($C125+(O125*'Technical Paramenter'!$D$5))</f>
        <v>179627374.58680162</v>
      </c>
      <c r="Q125" s="23">
        <f>(Database!T136+Database!U136-Database!AA136-Database!Z136-P125)*'Technical Paramenter'!$D$7</f>
        <v>24390160.562481981</v>
      </c>
      <c r="R125" s="23">
        <f>+O125*'Technical Paramenter'!$D$6+'2 months Losses'!E125</f>
        <v>236962771.77035788</v>
      </c>
      <c r="S125" s="3">
        <f t="shared" si="10"/>
        <v>261352932.33283985</v>
      </c>
      <c r="T125" s="3">
        <f>+O125*'Technical Paramenter'!$D$8+'2 months Losses'!G125</f>
        <v>90796638.546400219</v>
      </c>
      <c r="U125" s="14">
        <f>Database!T136+Database!U136-Database!V136-Database!W136-Database!X136-Database!Y136-Database!Z136-Database!AA136-'2 months Losses'!H125-((P125+S125+T125)-H125)</f>
        <v>823982.84992754459</v>
      </c>
      <c r="V125" s="3">
        <f>(P125+(U125*'Technical Paramenter'!$D$5))</f>
        <v>179886517.19310382</v>
      </c>
      <c r="W125" s="23">
        <f>(Database!T136+Database!U136-Database!AA136-Database!Z136-V125)*'Technical Paramenter'!$D$7</f>
        <v>24387569.136418957</v>
      </c>
      <c r="X125" s="23">
        <f>+U125*'Technical Paramenter'!$D$6+'2 months Losses'!R125</f>
        <v>237353174.84465355</v>
      </c>
      <c r="Y125" s="3">
        <f t="shared" si="11"/>
        <v>261740743.98107252</v>
      </c>
      <c r="Z125" s="3">
        <f>+U125*'Technical Paramenter'!$D$8+'2 months Losses'!T125</f>
        <v>90971075.715729877</v>
      </c>
      <c r="AA125" s="14">
        <f>Database!T136+Database!U136-Database!AA136-V125-Database!Z136-Y125-Database!Y136-Database!W136-Z125-Database!V136-Database!X136</f>
        <v>2591.4260630607605</v>
      </c>
      <c r="AB125" s="3">
        <f>(V125+(AA125*'Technical Paramenter'!$D$5))</f>
        <v>179887332.19660065</v>
      </c>
      <c r="AC125" s="23">
        <f>(Database!T136+Database!U136-Database!AA136-Database!Z136-AB125)*'Technical Paramenter'!$D$7</f>
        <v>24387560.986383993</v>
      </c>
      <c r="AD125" s="23">
        <f>+AA125*'Technical Paramenter'!$D$6+'2 months Losses'!X125</f>
        <v>237354402.66232222</v>
      </c>
      <c r="AE125" s="3">
        <f t="shared" si="12"/>
        <v>261741963.64870623</v>
      </c>
      <c r="AF125" s="3">
        <f>+AA125*'Technical Paramenter'!$D$8+'2 months Losses'!Z125</f>
        <v>90971624.320627421</v>
      </c>
      <c r="AG125" s="14">
        <f>Database!T136+Database!U136-Database!AA136-'2 months Losses'!AB125-Database!Z136-Database!W136-Database!Y136-'2 months Losses'!AE125-'2 months Losses'!AF125-Database!V136-Database!X136</f>
        <v>8.1500351428985596</v>
      </c>
      <c r="AH125" s="27">
        <f>(AB125+(AG125*'Technical Paramenter'!$E$5))</f>
        <v>179887334.51121062</v>
      </c>
      <c r="AI125" s="27">
        <f>+AG125*'Technical Paramenter'!$D$6+'2 months Losses'!AC125</f>
        <v>24387564.847870644</v>
      </c>
      <c r="AJ125" s="27">
        <f>+AG125*'Technical Paramenter'!$E$6+'2 months Losses'!AD125</f>
        <v>237354406.15868729</v>
      </c>
      <c r="AK125" s="27">
        <f t="shared" si="13"/>
        <v>261741971.00655794</v>
      </c>
      <c r="AL125" s="29">
        <f>Database!T136-Database!AA136-'2 months Losses'!AH125-Database!Z136-Database!W136-Database!Y136-'2 months Losses'!AK125-((Database!V136+Database!X136))</f>
        <v>90075181.098201036</v>
      </c>
      <c r="AM125" s="29">
        <f>Database!T136-Database!AA136-'2 months Losses'!AH125-Database!Z136-Database!W136-Database!Y136-'2 months Losses'!AK125-'2 months Losses'!AL125-Database!V136-Database!X136</f>
        <v>0</v>
      </c>
    </row>
    <row r="126" spans="2:39" x14ac:dyDescent="0.25">
      <c r="B126" s="17">
        <v>43678</v>
      </c>
      <c r="C126" s="36">
        <f>(Database!T137-Database!AA137)*'Technical Paramenter'!$C$5</f>
        <v>100022899.20321001</v>
      </c>
      <c r="D126" s="37">
        <f>(Database!T137+Database!U137-Database!Z137-Database!AA137-'2 months Losses'!C126)*'Technical Paramenter'!$C$7</f>
        <v>26076423.102087904</v>
      </c>
      <c r="E126" s="37">
        <f>((Database!T137+Database!U137-Database!Z137-Database!AA137-'2 months Losses'!C126)-(Database!T137+Database!U137-Database!Z137-Database!AA137-'2 months Losses'!C126)*'Technical Paramenter'!$C$7)*'Technical Paramenter'!$C$6</f>
        <v>116686778.09722294</v>
      </c>
      <c r="F126" s="38">
        <f t="shared" si="7"/>
        <v>142763201.19931084</v>
      </c>
      <c r="G126" s="39">
        <f>(Database!T137-Database!W137-Database!Y137-Database!Z137-Database!AA137+Database!U137-C126-F126)*'Technical Paramenter'!$C$8</f>
        <v>36467719.455834955</v>
      </c>
      <c r="H126" s="40">
        <f t="shared" si="8"/>
        <v>279253819.85835576</v>
      </c>
      <c r="I126" s="51">
        <f>+H126/(Database!T137+Database!U137)*100</f>
        <v>8.3732755047362524</v>
      </c>
      <c r="J126" s="36">
        <f>+AH126-C126</f>
        <v>83192081.596564814</v>
      </c>
      <c r="K126" s="36">
        <f>+AK126-F126</f>
        <v>124498475.02830559</v>
      </c>
      <c r="L126" s="36">
        <f>+AL126-G126</f>
        <v>55078955.160595804</v>
      </c>
      <c r="M126" s="40">
        <f t="shared" si="9"/>
        <v>262769511.78546622</v>
      </c>
      <c r="N126" s="52">
        <f>+M126/(Database!T137+Database!U137)*100</f>
        <v>7.8790023983942774</v>
      </c>
      <c r="O126" s="21">
        <f>Database!T137+Database!U137-Database!V137-Database!W137-Database!X137-Database!Y137-Database!Z137-Database!AA137-'2 months Losses'!H126</f>
        <v>263689802.09046578</v>
      </c>
      <c r="P126" s="3">
        <f>($C126+(O126*'Technical Paramenter'!$D$5))</f>
        <v>182953341.9606615</v>
      </c>
      <c r="Q126" s="23">
        <f>(Database!T137+Database!U137-Database!AA137-Database!Z137-P126)*'Technical Paramenter'!$D$7</f>
        <v>25247118.674513388</v>
      </c>
      <c r="R126" s="23">
        <f>+O126*'Technical Paramenter'!$D$6+'2 months Losses'!E126</f>
        <v>241623006.32768562</v>
      </c>
      <c r="S126" s="3">
        <f t="shared" si="10"/>
        <v>266870125.00219902</v>
      </c>
      <c r="T126" s="3">
        <f>+O126*'Technical Paramenter'!$D$8+'2 months Losses'!G126</f>
        <v>92290850.558386564</v>
      </c>
      <c r="U126" s="14">
        <f>Database!T137+Database!U137-Database!V137-Database!W137-Database!X137-Database!Y137-Database!Z137-Database!AA137-'2 months Losses'!H126-((P126+S126+T126)-H126)</f>
        <v>829304.42757439613</v>
      </c>
      <c r="V126" s="3">
        <f>(P126+(U126*'Technical Paramenter'!$D$5))</f>
        <v>183214158.20313364</v>
      </c>
      <c r="W126" s="23">
        <f>(Database!T137+Database!U137-Database!AA137-Database!Z137-V126)*'Technical Paramenter'!$D$7</f>
        <v>25244510.512088668</v>
      </c>
      <c r="X126" s="23">
        <f>+U126*'Technical Paramenter'!$D$6+'2 months Losses'!R126</f>
        <v>242015930.76547039</v>
      </c>
      <c r="Y126" s="3">
        <f t="shared" si="11"/>
        <v>267260441.27755904</v>
      </c>
      <c r="Z126" s="3">
        <f>+U126*'Technical Paramenter'!$D$8+'2 months Losses'!T126</f>
        <v>92466414.305704057</v>
      </c>
      <c r="AA126" s="14">
        <f>Database!T137+Database!U137-Database!AA137-V126-Database!Z137-Y126-Database!Y137-Database!W137-Z126-Database!V137-Database!X137</f>
        <v>2608.1624250411987</v>
      </c>
      <c r="AB126" s="3">
        <f>(V126+(AA126*'Technical Paramenter'!$D$5))</f>
        <v>183214978.4702163</v>
      </c>
      <c r="AC126" s="23">
        <f>(Database!T137+Database!U137-Database!AA137-Database!Z137-AB126)*'Technical Paramenter'!$D$7</f>
        <v>25244502.30941784</v>
      </c>
      <c r="AD126" s="23">
        <f>+AA126*'Technical Paramenter'!$D$6+'2 months Losses'!X126</f>
        <v>242017166.51282737</v>
      </c>
      <c r="AE126" s="3">
        <f t="shared" si="12"/>
        <v>267261668.82224521</v>
      </c>
      <c r="AF126" s="3">
        <f>+AA126*'Technical Paramenter'!$D$8+'2 months Losses'!Z126</f>
        <v>92466966.453689441</v>
      </c>
      <c r="AG126" s="14">
        <f>Database!T137+Database!U137-Database!AA137-'2 months Losses'!AB126-Database!Z137-Database!W137-Database!Y137-'2 months Losses'!AE126-'2 months Losses'!AF126-Database!V137-Database!X137</f>
        <v>8.2026708126068115</v>
      </c>
      <c r="AH126" s="27">
        <f>(AB126+(AG126*'Technical Paramenter'!$E$5))</f>
        <v>183214980.79977483</v>
      </c>
      <c r="AI126" s="27">
        <f>+AG126*'Technical Paramenter'!$D$6+'2 months Losses'!AC126</f>
        <v>25244506.195843272</v>
      </c>
      <c r="AJ126" s="27">
        <f>+AG126*'Technical Paramenter'!$E$6+'2 months Losses'!AD126</f>
        <v>242017170.03177315</v>
      </c>
      <c r="AK126" s="27">
        <f t="shared" si="13"/>
        <v>267261676.22761643</v>
      </c>
      <c r="AL126" s="29">
        <f>Database!T137-Database!AA137-'2 months Losses'!AH126-Database!Z137-Database!W137-Database!Y137-'2 months Losses'!AK126-((Database!V137+Database!X137))</f>
        <v>91546674.616430759</v>
      </c>
      <c r="AM126" s="29">
        <f>Database!T137-Database!AA137-'2 months Losses'!AH126-Database!Z137-Database!W137-Database!Y137-'2 months Losses'!AK126-'2 months Losses'!AL126-Database!V137-Database!X137</f>
        <v>0</v>
      </c>
    </row>
    <row r="127" spans="2:39" x14ac:dyDescent="0.25">
      <c r="B127" s="17">
        <v>43709</v>
      </c>
      <c r="C127" s="36">
        <f>(Database!T138-Database!AA138)*'Technical Paramenter'!$C$5</f>
        <v>99228628.08197999</v>
      </c>
      <c r="D127" s="37">
        <f>(Database!T138+Database!U138-Database!Z138-Database!AA138-'2 months Losses'!C127)*'Technical Paramenter'!$C$7</f>
        <v>25839291.344790202</v>
      </c>
      <c r="E127" s="37">
        <f>((Database!T138+Database!U138-Database!Z138-Database!AA138-'2 months Losses'!C127)-(Database!T138+Database!U138-Database!Z138-Database!AA138-'2 months Losses'!C127)*'Technical Paramenter'!$C$7)*'Technical Paramenter'!$C$6</f>
        <v>115625660.90966719</v>
      </c>
      <c r="F127" s="38">
        <f t="shared" si="7"/>
        <v>141464952.25445738</v>
      </c>
      <c r="G127" s="39">
        <f>(Database!T138-Database!W138-Database!Y138-Database!Z138-Database!AA138+Database!U138-C127-F127)*'Technical Paramenter'!$C$8</f>
        <v>34760290.334936157</v>
      </c>
      <c r="H127" s="40">
        <f t="shared" si="8"/>
        <v>275453870.67137355</v>
      </c>
      <c r="I127" s="51">
        <f>+H127/(Database!T138+Database!U138)*100</f>
        <v>8.3234190891772482</v>
      </c>
      <c r="J127" s="36">
        <f>+AH127-C127</f>
        <v>47097951.822245896</v>
      </c>
      <c r="K127" s="36">
        <f>+AK127-F127</f>
        <v>70482948.212084681</v>
      </c>
      <c r="L127" s="36">
        <f>+AL127-G127</f>
        <v>30844462.159220442</v>
      </c>
      <c r="M127" s="40">
        <f t="shared" si="9"/>
        <v>148425362.193551</v>
      </c>
      <c r="N127" s="52">
        <f>+M127/(Database!T138+Database!U138)*100</f>
        <v>4.4849850538994032</v>
      </c>
      <c r="O127" s="21">
        <f>Database!T138+Database!U138-Database!V138-Database!W138-Database!X138-Database!Y138-Database!Z138-Database!AA138-'2 months Losses'!H127</f>
        <v>149284034.68855077</v>
      </c>
      <c r="P127" s="3">
        <f>($C127+(O127*'Technical Paramenter'!$D$5))</f>
        <v>146178456.9915292</v>
      </c>
      <c r="Q127" s="23">
        <f>(Database!T138+Database!U138-Database!AA138-Database!Z138-P127)*'Technical Paramenter'!$D$7</f>
        <v>25369793.05569471</v>
      </c>
      <c r="R127" s="23">
        <f>+O127*'Technical Paramenter'!$D$6+'2 months Losses'!E127</f>
        <v>186356436.54510254</v>
      </c>
      <c r="S127" s="3">
        <f t="shared" si="10"/>
        <v>211726229.60079724</v>
      </c>
      <c r="T127" s="3">
        <f>+O127*'Technical Paramenter'!$D$8+'2 months Losses'!G127</f>
        <v>66363720.478502356</v>
      </c>
      <c r="U127" s="14">
        <f>Database!T138+Database!U138-Database!V138-Database!W138-Database!X138-Database!Y138-Database!Z138-Database!AA138-'2 months Losses'!H127-((P127+S127+T127)-H127)</f>
        <v>469498.28909558058</v>
      </c>
      <c r="V127" s="3">
        <f>(P127+(U127*'Technical Paramenter'!$D$5))</f>
        <v>146326114.20344976</v>
      </c>
      <c r="W127" s="23">
        <f>(Database!T138+Database!U138-Database!AA138-Database!Z138-V127)*'Technical Paramenter'!$D$7</f>
        <v>25368316.483575501</v>
      </c>
      <c r="X127" s="23">
        <f>+U127*'Technical Paramenter'!$D$6+'2 months Losses'!R127</f>
        <v>186578884.83447602</v>
      </c>
      <c r="Y127" s="3">
        <f t="shared" si="11"/>
        <v>211947201.31805152</v>
      </c>
      <c r="Z127" s="3">
        <f>+U127*'Technical Paramenter'!$D$8+'2 months Losses'!T127</f>
        <v>66463113.266303889</v>
      </c>
      <c r="AA127" s="14">
        <f>Database!T138+Database!U138-Database!AA138-V127-Database!Z138-Y127-Database!Y138-Database!W138-Z127-Database!V138-Database!X138</f>
        <v>1476.572119474411</v>
      </c>
      <c r="AB127" s="3">
        <f>(V127+(AA127*'Technical Paramenter'!$D$5))</f>
        <v>146326578.58538133</v>
      </c>
      <c r="AC127" s="23">
        <f>(Database!T138+Database!U138-Database!AA138-Database!Z138-AB127)*'Technical Paramenter'!$D$7</f>
        <v>25368311.839756183</v>
      </c>
      <c r="AD127" s="23">
        <f>+AA127*'Technical Paramenter'!$D$6+'2 months Losses'!X127</f>
        <v>186579584.43434623</v>
      </c>
      <c r="AE127" s="3">
        <f t="shared" si="12"/>
        <v>211947896.27410242</v>
      </c>
      <c r="AF127" s="3">
        <f>+AA127*'Technical Paramenter'!$D$8+'2 months Losses'!Z127</f>
        <v>66463425.856621586</v>
      </c>
      <c r="AG127" s="14">
        <f>Database!T138+Database!U138-Database!AA138-'2 months Losses'!AB127-Database!Z138-Database!W138-Database!Y138-'2 months Losses'!AE127-'2 months Losses'!AF127-Database!V138-Database!X138</f>
        <v>4.6438188552856445</v>
      </c>
      <c r="AH127" s="27">
        <f>(AB127+(AG127*'Technical Paramenter'!$E$5))</f>
        <v>146326579.90422589</v>
      </c>
      <c r="AI127" s="27">
        <f>+AG127*'Technical Paramenter'!$D$6+'2 months Losses'!AC127</f>
        <v>25368314.039997555</v>
      </c>
      <c r="AJ127" s="27">
        <f>+AG127*'Technical Paramenter'!$E$6+'2 months Losses'!AD127</f>
        <v>186579586.42654452</v>
      </c>
      <c r="AK127" s="27">
        <f t="shared" si="13"/>
        <v>211947900.46654207</v>
      </c>
      <c r="AL127" s="29">
        <f>Database!T138-Database!AA138-'2 months Losses'!AH127-Database!Z138-Database!W138-Database!Y138-'2 months Losses'!AK127-((Database!V138+Database!X138))</f>
        <v>65604752.494156599</v>
      </c>
      <c r="AM127" s="29">
        <f>Database!T138-Database!AA138-'2 months Losses'!AH127-Database!Z138-Database!W138-Database!Y138-'2 months Losses'!AK127-'2 months Losses'!AL127-Database!V138-Database!X138</f>
        <v>0</v>
      </c>
    </row>
    <row r="128" spans="2:39" x14ac:dyDescent="0.25">
      <c r="B128" s="17">
        <v>43739</v>
      </c>
      <c r="C128" s="36">
        <f>(Database!T139-Database!AA139)*'Technical Paramenter'!$C$5</f>
        <v>97947278.778659984</v>
      </c>
      <c r="D128" s="37">
        <f>(Database!T139+Database!U139-Database!Z139-Database!AA139-'2 months Losses'!C128)*'Technical Paramenter'!$C$7</f>
        <v>25168121.4590334</v>
      </c>
      <c r="E128" s="37">
        <f>((Database!T139+Database!U139-Database!Z139-Database!AA139-'2 months Losses'!C128)-(Database!T139+Database!U139-Database!Z139-Database!AA139-'2 months Losses'!C128)*'Technical Paramenter'!$C$7)*'Technical Paramenter'!$C$6</f>
        <v>112622309.90488264</v>
      </c>
      <c r="F128" s="38">
        <f t="shared" si="7"/>
        <v>137790431.36391604</v>
      </c>
      <c r="G128" s="39">
        <f>(Database!T139-Database!W139-Database!Y139-Database!Z139-Database!AA139+Database!U139-C128-F128)*'Technical Paramenter'!$C$8</f>
        <v>33601717.341496356</v>
      </c>
      <c r="H128" s="40">
        <f t="shared" si="8"/>
        <v>269339427.48407239</v>
      </c>
      <c r="I128" s="51">
        <f>+H128/(Database!T139+Database!U139)*100</f>
        <v>8.2472804062062153</v>
      </c>
      <c r="J128" s="36">
        <f>+AH128-C128</f>
        <v>24446698.010592759</v>
      </c>
      <c r="K128" s="36">
        <f>+AK128-F128</f>
        <v>36584931.683233351</v>
      </c>
      <c r="L128" s="36">
        <f>+AL128-G128</f>
        <v>15646749.665952556</v>
      </c>
      <c r="M128" s="40">
        <f t="shared" si="9"/>
        <v>76678379.359778672</v>
      </c>
      <c r="N128" s="52">
        <f>+M128/(Database!T139+Database!U139)*100</f>
        <v>2.3479224767823736</v>
      </c>
      <c r="O128" s="21">
        <f>Database!T139+Database!U139-Database!V139-Database!W139-Database!X139-Database!Y139-Database!Z139-Database!AA139-'2 months Losses'!H128</f>
        <v>77487482.419778645</v>
      </c>
      <c r="P128" s="3">
        <f>($C128+(O128*'Technical Paramenter'!$D$5))</f>
        <v>122317091.99968037</v>
      </c>
      <c r="Q128" s="23">
        <f>(Database!T139+Database!U139-Database!AA139-Database!Z139-P128)*'Technical Paramenter'!$D$7</f>
        <v>24924423.326823194</v>
      </c>
      <c r="R128" s="23">
        <f>+O128*'Technical Paramenter'!$D$6+'2 months Losses'!E128</f>
        <v>149335879.07537377</v>
      </c>
      <c r="S128" s="3">
        <f t="shared" si="10"/>
        <v>174260302.40219697</v>
      </c>
      <c r="T128" s="3">
        <f>+O128*'Technical Paramenter'!$D$8+'2 months Losses'!G128</f>
        <v>50005817.369763494</v>
      </c>
      <c r="U128" s="14">
        <f>Database!T139+Database!U139-Database!V139-Database!W139-Database!X139-Database!Y139-Database!Z139-Database!AA139-'2 months Losses'!H128-((P128+S128+T128)-H128)</f>
        <v>243698.13221019506</v>
      </c>
      <c r="V128" s="3">
        <f>(P128+(U128*'Technical Paramenter'!$D$5))</f>
        <v>122393735.06226048</v>
      </c>
      <c r="W128" s="23">
        <f>(Database!T139+Database!U139-Database!AA139-Database!Z139-V128)*'Technical Paramenter'!$D$7</f>
        <v>24923656.89619739</v>
      </c>
      <c r="X128" s="23">
        <f>+U128*'Technical Paramenter'!$D$6+'2 months Losses'!R128</f>
        <v>149451343.25041497</v>
      </c>
      <c r="Y128" s="3">
        <f t="shared" si="11"/>
        <v>174375000.14661235</v>
      </c>
      <c r="Z128" s="3">
        <f>+U128*'Technical Paramenter'!$D$8+'2 months Losses'!T128</f>
        <v>50057408.264352389</v>
      </c>
      <c r="AA128" s="14">
        <f>Database!T139+Database!U139-Database!AA139-V128-Database!Z139-Y128-Database!Y139-Database!W139-Z128-Database!V139-Database!X139</f>
        <v>766.43062591552734</v>
      </c>
      <c r="AB128" s="3">
        <f>(V128+(AA128*'Technical Paramenter'!$D$5))</f>
        <v>122393976.10469232</v>
      </c>
      <c r="AC128" s="23">
        <f>(Database!T139+Database!U139-Database!AA139-Database!Z139-AB128)*'Technical Paramenter'!$D$7</f>
        <v>24923654.485773072</v>
      </c>
      <c r="AD128" s="23">
        <f>+AA128*'Technical Paramenter'!$D$6+'2 months Losses'!X128</f>
        <v>149451706.38524553</v>
      </c>
      <c r="AE128" s="3">
        <f t="shared" si="12"/>
        <v>174375360.87101859</v>
      </c>
      <c r="AF128" s="3">
        <f>+AA128*'Technical Paramenter'!$D$8+'2 months Losses'!Z128</f>
        <v>50057570.517715894</v>
      </c>
      <c r="AG128" s="14">
        <f>Database!T139+Database!U139-Database!AA139-'2 months Losses'!AB128-Database!Z139-Database!W139-Database!Y139-'2 months Losses'!AE128-'2 months Losses'!AF128-Database!V139-Database!X139</f>
        <v>2.4104239940643311</v>
      </c>
      <c r="AH128" s="27">
        <f>(AB128+(AG128*'Technical Paramenter'!$E$5))</f>
        <v>122393976.78925274</v>
      </c>
      <c r="AI128" s="27">
        <f>+AG128*'Technical Paramenter'!$D$6+'2 months Losses'!AC128</f>
        <v>24923655.627831958</v>
      </c>
      <c r="AJ128" s="27">
        <f>+AG128*'Technical Paramenter'!$E$6+'2 months Losses'!AD128</f>
        <v>149451707.41931742</v>
      </c>
      <c r="AK128" s="27">
        <f t="shared" si="13"/>
        <v>174375363.04714939</v>
      </c>
      <c r="AL128" s="29">
        <f>Database!T139-Database!AA139-'2 months Losses'!AH128-Database!Z139-Database!W139-Database!Y139-'2 months Losses'!AK128-((Database!V139+Database!X139))</f>
        <v>49248467.007448912</v>
      </c>
      <c r="AM128" s="29">
        <f>Database!T139-Database!AA139-'2 months Losses'!AH128-Database!Z139-Database!W139-Database!Y139-'2 months Losses'!AK128-'2 months Losses'!AL128-Database!V139-Database!X139</f>
        <v>0</v>
      </c>
    </row>
    <row r="129" spans="2:39" x14ac:dyDescent="0.25">
      <c r="B129" s="17">
        <v>43770</v>
      </c>
      <c r="C129" s="36">
        <f>(Database!T140-Database!AA140)*'Technical Paramenter'!$C$5</f>
        <v>94231301.298899993</v>
      </c>
      <c r="D129" s="37">
        <f>(Database!T140+Database!U140-Database!Z140-Database!AA140-'2 months Losses'!C129)*'Technical Paramenter'!$C$7</f>
        <v>24104787.153210998</v>
      </c>
      <c r="E129" s="37">
        <f>((Database!T140+Database!U140-Database!Z140-Database!AA140-'2 months Losses'!C129)-(Database!T140+Database!U140-Database!Z140-Database!AA140-'2 months Losses'!C129)*'Technical Paramenter'!$C$7)*'Technical Paramenter'!$C$6</f>
        <v>107864101.55318856</v>
      </c>
      <c r="F129" s="38">
        <f t="shared" si="7"/>
        <v>131968888.70639956</v>
      </c>
      <c r="G129" s="39">
        <f>(Database!T140-Database!W140-Database!Y140-Database!Z140-Database!AA140+Database!U140-C129-F129)*'Technical Paramenter'!$C$8</f>
        <v>32153005.481216956</v>
      </c>
      <c r="H129" s="40">
        <f t="shared" si="8"/>
        <v>258353195.48651654</v>
      </c>
      <c r="I129" s="51">
        <f>+H129/(Database!T140+Database!U140)*100</f>
        <v>8.2249125705639052</v>
      </c>
      <c r="J129" s="36">
        <f>+AH129-C129</f>
        <v>19862617.988713786</v>
      </c>
      <c r="K129" s="36">
        <f>+AK129-F129</f>
        <v>29724771.903853416</v>
      </c>
      <c r="L129" s="36">
        <f>+AL129-G129</f>
        <v>12521932.157563161</v>
      </c>
      <c r="M129" s="40">
        <f t="shared" si="9"/>
        <v>62109322.050130367</v>
      </c>
      <c r="N129" s="52">
        <f>+M129/(Database!T140+Database!U140)*100</f>
        <v>1.9773076261639666</v>
      </c>
      <c r="O129" s="21">
        <f>Database!T140+Database!U140-Database!V140-Database!W140-Database!X140-Database!Y140-Database!Z140-Database!AA140-'2 months Losses'!H129</f>
        <v>62957552.040130079</v>
      </c>
      <c r="P129" s="3">
        <f>($C129+(O129*'Technical Paramenter'!$D$5))</f>
        <v>114031451.41552091</v>
      </c>
      <c r="Q129" s="23">
        <f>(Database!T140+Database!U140-Database!AA140-Database!Z140-P129)*'Technical Paramenter'!$D$7</f>
        <v>23906785.652044792</v>
      </c>
      <c r="R129" s="23">
        <f>+O129*'Technical Paramenter'!$D$6+'2 months Losses'!E129</f>
        <v>137693389.70980221</v>
      </c>
      <c r="S129" s="3">
        <f t="shared" si="10"/>
        <v>161600175.36184701</v>
      </c>
      <c r="T129" s="3">
        <f>+O129*'Technical Paramenter'!$D$8+'2 months Losses'!G129</f>
        <v>45481119.248112492</v>
      </c>
      <c r="U129" s="14">
        <f>Database!T140+Database!U140-Database!V140-Database!W140-Database!X140-Database!Y140-Database!Z140-Database!AA140-'2 months Losses'!H129-((P129+S129+T129)-H129)</f>
        <v>198001.50116616488</v>
      </c>
      <c r="V129" s="3">
        <f>(P129+(U129*'Technical Paramenter'!$D$5))</f>
        <v>114093722.88763766</v>
      </c>
      <c r="W129" s="23">
        <f>(Database!T140+Database!U140-Database!AA140-Database!Z140-V129)*'Technical Paramenter'!$D$7</f>
        <v>23906162.937323622</v>
      </c>
      <c r="X129" s="23">
        <f>+U129*'Technical Paramenter'!$D$6+'2 months Losses'!R129</f>
        <v>137787202.82105473</v>
      </c>
      <c r="Y129" s="3">
        <f t="shared" si="11"/>
        <v>161693365.75837836</v>
      </c>
      <c r="Z129" s="3">
        <f>+U129*'Technical Paramenter'!$D$8+'2 months Losses'!T129</f>
        <v>45523036.165909372</v>
      </c>
      <c r="AA129" s="14">
        <f>Database!T140+Database!U140-Database!AA140-V129-Database!Z140-Y129-Database!Y140-Database!W140-Z129-Database!V140-Database!X140</f>
        <v>622.71472120285034</v>
      </c>
      <c r="AB129" s="3">
        <f>(V129+(AA129*'Technical Paramenter'!$D$5))</f>
        <v>114093918.73141748</v>
      </c>
      <c r="AC129" s="23">
        <f>(Database!T140+Database!U140-Database!AA140-Database!Z140-AB129)*'Technical Paramenter'!$D$7</f>
        <v>23906160.978885822</v>
      </c>
      <c r="AD129" s="23">
        <f>+AA129*'Technical Paramenter'!$D$6+'2 months Losses'!X129</f>
        <v>137787497.86328962</v>
      </c>
      <c r="AE129" s="3">
        <f t="shared" si="12"/>
        <v>161693658.84217545</v>
      </c>
      <c r="AF129" s="3">
        <f>+AA129*'Technical Paramenter'!$D$8+'2 months Losses'!Z129</f>
        <v>45523167.994615853</v>
      </c>
      <c r="AG129" s="14">
        <f>Database!T140+Database!U140-Database!AA140-'2 months Losses'!AB129-Database!Z140-Database!W140-Database!Y140-'2 months Losses'!AE129-'2 months Losses'!AF129-Database!V140-Database!X140</f>
        <v>1.9584376811981201</v>
      </c>
      <c r="AH129" s="27">
        <f>(AB129+(AG129*'Technical Paramenter'!$E$5))</f>
        <v>114093919.28761378</v>
      </c>
      <c r="AI129" s="27">
        <f>+AG129*'Technical Paramenter'!$D$6+'2 months Losses'!AC129</f>
        <v>23906161.906793594</v>
      </c>
      <c r="AJ129" s="27">
        <f>+AG129*'Technical Paramenter'!$E$6+'2 months Losses'!AD129</f>
        <v>137787498.70345938</v>
      </c>
      <c r="AK129" s="27">
        <f t="shared" si="13"/>
        <v>161693660.61025298</v>
      </c>
      <c r="AL129" s="29">
        <f>Database!T140-Database!AA140-'2 months Losses'!AH129-Database!Z140-Database!W140-Database!Y140-'2 months Losses'!AK129-((Database!V140+Database!X140))</f>
        <v>44674937.638780117</v>
      </c>
      <c r="AM129" s="29">
        <f>Database!T140-Database!AA140-'2 months Losses'!AH129-Database!Z140-Database!W140-Database!Y140-'2 months Losses'!AK129-'2 months Losses'!AL129-Database!V140-Database!X140</f>
        <v>0</v>
      </c>
    </row>
    <row r="130" spans="2:39" x14ac:dyDescent="0.25">
      <c r="B130" s="17">
        <v>43800</v>
      </c>
      <c r="C130" s="36">
        <f>(Database!T141-Database!AA141)*'Technical Paramenter'!$C$5</f>
        <v>90060925.986900002</v>
      </c>
      <c r="D130" s="37">
        <f>(Database!T141+Database!U141-Database!Z141-Database!AA141-'2 months Losses'!C130)*'Technical Paramenter'!$C$7</f>
        <v>23077784.788481001</v>
      </c>
      <c r="E130" s="37">
        <f>((Database!T141+Database!U141-Database!Z141-Database!AA141-'2 months Losses'!C130)-(Database!T141+Database!U141-Database!Z141-Database!AA141-'2 months Losses'!C130)*'Technical Paramenter'!$C$7)*'Technical Paramenter'!$C$6</f>
        <v>103268471.37149477</v>
      </c>
      <c r="F130" s="38">
        <f t="shared" si="7"/>
        <v>126346256.15997577</v>
      </c>
      <c r="G130" s="39">
        <f>(Database!T141-Database!W141-Database!Y141-Database!Z141-Database!AA141+Database!U141-C130-F130)*'Technical Paramenter'!$C$8</f>
        <v>30491392.488900106</v>
      </c>
      <c r="H130" s="40">
        <f t="shared" si="8"/>
        <v>246898574.63577586</v>
      </c>
      <c r="I130" s="51">
        <f>+H130/(Database!T141+Database!U141)*100</f>
        <v>8.221940396499642</v>
      </c>
      <c r="J130" s="36">
        <f>+AH130-C130</f>
        <v>17619832.949611291</v>
      </c>
      <c r="K130" s="36">
        <f>+AK130-F130</f>
        <v>26368402.982366174</v>
      </c>
      <c r="L130" s="36">
        <f>+AL130-G130</f>
        <v>11003880.347041924</v>
      </c>
      <c r="M130" s="40">
        <f t="shared" si="9"/>
        <v>54992116.279019386</v>
      </c>
      <c r="N130" s="52">
        <f>+M130/(Database!T141+Database!U141)*100</f>
        <v>1.8312859966505421</v>
      </c>
      <c r="O130" s="21">
        <f>Database!T141+Database!U141-Database!V141-Database!W141-Database!X141-Database!Y141-Database!Z141-Database!AA141-'2 months Losses'!H130</f>
        <v>55848707.884019554</v>
      </c>
      <c r="P130" s="3">
        <f>($C130+(O130*'Technical Paramenter'!$D$5))</f>
        <v>107625344.61642414</v>
      </c>
      <c r="Q130" s="23">
        <f>(Database!T141+Database!U141-Database!AA141-Database!Z141-P130)*'Technical Paramenter'!$D$7</f>
        <v>22902140.60218576</v>
      </c>
      <c r="R130" s="23">
        <f>+O130*'Technical Paramenter'!$D$6+'2 months Losses'!E130</f>
        <v>129729589.16694324</v>
      </c>
      <c r="S130" s="3">
        <f t="shared" si="10"/>
        <v>152631729.76912901</v>
      </c>
      <c r="T130" s="3">
        <f>+O130*'Technical Paramenter'!$D$8+'2 months Losses'!G130</f>
        <v>42314563.947947048</v>
      </c>
      <c r="U130" s="14">
        <f>Database!T141+Database!U141-Database!V141-Database!W141-Database!X141-Database!Y141-Database!Z141-Database!AA141-'2 months Losses'!H130-((P130+S130+T130)-H130)</f>
        <v>175644.18629521132</v>
      </c>
      <c r="V130" s="3">
        <f>(P130+(U130*'Technical Paramenter'!$D$5))</f>
        <v>107680584.71301399</v>
      </c>
      <c r="W130" s="23">
        <f>(Database!T141+Database!U141-Database!AA141-Database!Z141-V130)*'Technical Paramenter'!$D$7</f>
        <v>22901588.20121986</v>
      </c>
      <c r="X130" s="23">
        <f>+U130*'Technical Paramenter'!$D$6+'2 months Losses'!R130</f>
        <v>129812809.38240992</v>
      </c>
      <c r="Y130" s="3">
        <f t="shared" si="11"/>
        <v>152714397.58362979</v>
      </c>
      <c r="Z130" s="3">
        <f>+U130*'Technical Paramenter'!$D$8+'2 months Losses'!T130</f>
        <v>42351747.822185747</v>
      </c>
      <c r="AA130" s="14">
        <f>Database!T141+Database!U141-Database!AA141-V130-Database!Z141-Y130-Database!Y141-Database!W141-Z130-Database!V141-Database!X141</f>
        <v>552.40096569061279</v>
      </c>
      <c r="AB130" s="3">
        <f>(V130+(AA130*'Technical Paramenter'!$D$5))</f>
        <v>107680758.44311771</v>
      </c>
      <c r="AC130" s="23">
        <f>(Database!T141+Database!U141-Database!AA141-Database!Z141-AB130)*'Technical Paramenter'!$D$7</f>
        <v>22901586.463918824</v>
      </c>
      <c r="AD130" s="23">
        <f>+AA130*'Technical Paramenter'!$D$6+'2 months Losses'!X130</f>
        <v>129813071.10998745</v>
      </c>
      <c r="AE130" s="3">
        <f t="shared" si="12"/>
        <v>152714657.57390627</v>
      </c>
      <c r="AF130" s="3">
        <f>+AA130*'Technical Paramenter'!$D$8+'2 months Losses'!Z130</f>
        <v>42351864.765470184</v>
      </c>
      <c r="AG130" s="14">
        <f>Database!T141+Database!U141-Database!AA141-'2 months Losses'!AB130-Database!Z141-Database!W141-Database!Y141-'2 months Losses'!AE130-'2 months Losses'!AF130-Database!V141-Database!X141</f>
        <v>1.7373013496398926</v>
      </c>
      <c r="AH130" s="27">
        <f>(AB130+(AG130*'Technical Paramenter'!$E$5))</f>
        <v>107680758.93651129</v>
      </c>
      <c r="AI130" s="27">
        <f>+AG130*'Technical Paramenter'!$D$6+'2 months Losses'!AC130</f>
        <v>22901587.287052203</v>
      </c>
      <c r="AJ130" s="27">
        <f>+AG130*'Technical Paramenter'!$E$6+'2 months Losses'!AD130</f>
        <v>129813071.85528973</v>
      </c>
      <c r="AK130" s="27">
        <f t="shared" si="13"/>
        <v>152714659.14234194</v>
      </c>
      <c r="AL130" s="29">
        <f>Database!T141-Database!AA141-'2 months Losses'!AH130-Database!Z141-Database!W141-Database!Y141-'2 months Losses'!AK130-((Database!V141+Database!X141))</f>
        <v>41495272.83594203</v>
      </c>
      <c r="AM130" s="29">
        <f>Database!T141-Database!AA141-'2 months Losses'!AH130-Database!Z141-Database!W141-Database!Y141-'2 months Losses'!AK130-'2 months Losses'!AL130-Database!V141-Database!X141</f>
        <v>0</v>
      </c>
    </row>
    <row r="131" spans="2:39" x14ac:dyDescent="0.25">
      <c r="B131" s="17">
        <v>43831</v>
      </c>
      <c r="C131" s="36">
        <f>(Database!T142-Database!AA142)*'Technical Paramenter'!$C$5</f>
        <v>83330820.175410002</v>
      </c>
      <c r="D131" s="37">
        <f>(Database!T142+Database!U142-Database!Z142-Database!AA142-'2 months Losses'!C131)*'Technical Paramenter'!$C$7</f>
        <v>21093414.1662159</v>
      </c>
      <c r="E131" s="37">
        <f>((Database!T142+Database!U142-Database!Z142-Database!AA142-'2 months Losses'!C131)-(Database!T142+Database!U142-Database!Z142-Database!AA142-'2 months Losses'!C131)*'Technical Paramenter'!$C$7)*'Technical Paramenter'!$C$6</f>
        <v>94388809.710982904</v>
      </c>
      <c r="F131" s="38">
        <f t="shared" si="7"/>
        <v>115482223.8771988</v>
      </c>
      <c r="G131" s="39">
        <f>(Database!T142-Database!W142-Database!Y142-Database!Z142-Database!AA142+Database!U142-C131-F131)*'Technical Paramenter'!$C$8</f>
        <v>27195702.677836705</v>
      </c>
      <c r="H131" s="40">
        <f t="shared" si="8"/>
        <v>226008746.7304455</v>
      </c>
      <c r="I131" s="51">
        <f>+H131/(Database!T142+Database!U142)*100</f>
        <v>8.1327555537949632</v>
      </c>
      <c r="J131" s="36">
        <f>+AH131-C131</f>
        <v>-17574888.69300916</v>
      </c>
      <c r="K131" s="36">
        <f>+AK131-F131</f>
        <v>-26301143.0785283</v>
      </c>
      <c r="L131" s="36">
        <f>+AL131-G131</f>
        <v>-12540563.488382388</v>
      </c>
      <c r="M131" s="40">
        <f t="shared" si="9"/>
        <v>-56416595.259919852</v>
      </c>
      <c r="N131" s="52">
        <f>+M131/(Database!T142+Database!U142)*100</f>
        <v>-2.0301089451796339</v>
      </c>
      <c r="O131" s="21">
        <f>Database!T142+Database!U142-Database!V142-Database!W142-Database!X142-Database!Y142-Database!Z142-Database!AA142-'2 months Losses'!H131</f>
        <v>-55706250.309919953</v>
      </c>
      <c r="P131" s="3">
        <f>($C131+(O131*'Technical Paramenter'!$D$5))</f>
        <v>65811204.452940181</v>
      </c>
      <c r="Q131" s="23">
        <f>(Database!T142+Database!U142-Database!AA142-Database!Z142-P131)*'Technical Paramenter'!$D$7</f>
        <v>21268610.323440596</v>
      </c>
      <c r="R131" s="23">
        <f>+O131*'Technical Paramenter'!$D$6+'2 months Losses'!E131</f>
        <v>67995188.314142823</v>
      </c>
      <c r="S131" s="3">
        <f t="shared" si="10"/>
        <v>89263798.63758342</v>
      </c>
      <c r="T131" s="3">
        <f>+O131*'Technical Paramenter'!$D$8+'2 months Losses'!G131</f>
        <v>15402689.48722665</v>
      </c>
      <c r="U131" s="14">
        <f>Database!T142+Database!U142-Database!V142-Database!W142-Database!X142-Database!Y142-Database!Z142-Database!AA142-'2 months Losses'!H131-((P131+S131+T131)-H131)</f>
        <v>-175196.15722471476</v>
      </c>
      <c r="V131" s="3">
        <f>(P131+(U131*'Technical Paramenter'!$D$5))</f>
        <v>65756105.261493005</v>
      </c>
      <c r="W131" s="23">
        <f>(Database!T142+Database!U142-Database!AA142-Database!Z142-V131)*'Technical Paramenter'!$D$7</f>
        <v>21269161.31535507</v>
      </c>
      <c r="X131" s="23">
        <f>+U131*'Technical Paramenter'!$D$6+'2 months Losses'!R131</f>
        <v>67912180.374849752</v>
      </c>
      <c r="Y131" s="3">
        <f t="shared" si="11"/>
        <v>89181341.690204829</v>
      </c>
      <c r="Z131" s="3">
        <f>+U131*'Technical Paramenter'!$D$8+'2 months Losses'!T131</f>
        <v>15365600.460742177</v>
      </c>
      <c r="AA131" s="14">
        <f>Database!T142+Database!U142-Database!AA142-V131-Database!Z142-Y131-Database!Y142-Database!W142-Z131-Database!V142-Database!X142</f>
        <v>-550.99191474914551</v>
      </c>
      <c r="AB131" s="3">
        <f>(V131+(AA131*'Technical Paramenter'!$D$5))</f>
        <v>65755931.974535815</v>
      </c>
      <c r="AC131" s="23">
        <f>(Database!T142+Database!U142-Database!AA142-Database!Z142-AB131)*'Technical Paramenter'!$D$7</f>
        <v>21269163.048224643</v>
      </c>
      <c r="AD131" s="23">
        <f>+AA131*'Technical Paramenter'!$D$6+'2 months Losses'!X131</f>
        <v>67911919.31488055</v>
      </c>
      <c r="AE131" s="3">
        <f t="shared" si="12"/>
        <v>89181082.363105193</v>
      </c>
      <c r="AF131" s="3">
        <f>+AA131*'Technical Paramenter'!$D$8+'2 months Losses'!Z131</f>
        <v>15365483.815753825</v>
      </c>
      <c r="AG131" s="14">
        <f>Database!T142+Database!U142-Database!AA142-'2 months Losses'!AB131-Database!Z142-Database!W142-Database!Y142-'2 months Losses'!AE131-'2 months Losses'!AF131-Database!V142-Database!X142</f>
        <v>-1.7328696250915527</v>
      </c>
      <c r="AH131" s="27">
        <f>(AB131+(AG131*'Technical Paramenter'!$E$5))</f>
        <v>65755931.482400842</v>
      </c>
      <c r="AI131" s="27">
        <f>+AG131*'Technical Paramenter'!$D$6+'2 months Losses'!AC131</f>
        <v>21269162.227191016</v>
      </c>
      <c r="AJ131" s="27">
        <f>+AG131*'Technical Paramenter'!$E$6+'2 months Losses'!AD131</f>
        <v>67911918.571479484</v>
      </c>
      <c r="AK131" s="27">
        <f t="shared" si="13"/>
        <v>89181080.798670501</v>
      </c>
      <c r="AL131" s="29">
        <f>Database!T142-Database!AA142-'2 months Losses'!AH131-Database!Z142-Database!W142-Database!Y142-'2 months Losses'!AK131-((Database!V142+Database!X142))</f>
        <v>14655139.189454317</v>
      </c>
      <c r="AM131" s="29">
        <f>Database!T142-Database!AA142-'2 months Losses'!AH131-Database!Z142-Database!W142-Database!Y142-'2 months Losses'!AK131-'2 months Losses'!AL131-Database!V142-Database!X142</f>
        <v>0</v>
      </c>
    </row>
    <row r="132" spans="2:39" x14ac:dyDescent="0.25">
      <c r="B132" s="17">
        <v>43862</v>
      </c>
      <c r="C132" s="36">
        <f>(Database!T143-Database!AA143)*'Technical Paramenter'!$C$5</f>
        <v>78327459.97488001</v>
      </c>
      <c r="D132" s="37">
        <f>(Database!T143+Database!U143-Database!Z143-Database!AA143-'2 months Losses'!C132)*'Technical Paramenter'!$C$7</f>
        <v>19932733.974111203</v>
      </c>
      <c r="E132" s="37">
        <f>((Database!T143+Database!U143-Database!Z143-Database!AA143-'2 months Losses'!C132)-(Database!T143+Database!U143-Database!Z143-Database!AA143-'2 months Losses'!C132)*'Technical Paramenter'!$C$7)*'Technical Paramenter'!$C$6</f>
        <v>89194997.987352788</v>
      </c>
      <c r="F132" s="38">
        <f t="shared" si="7"/>
        <v>109127731.96146399</v>
      </c>
      <c r="G132" s="39">
        <f>(Database!T143-Database!W143-Database!Y143-Database!Z143-Database!AA143+Database!U143-C132-F132)*'Technical Paramenter'!$C$8</f>
        <v>25538806.923483059</v>
      </c>
      <c r="H132" s="40">
        <f t="shared" si="8"/>
        <v>212993998.85982704</v>
      </c>
      <c r="I132" s="51">
        <f>+H132/(Database!T143+Database!U143)*100</f>
        <v>8.1534906590831699</v>
      </c>
      <c r="J132" s="36">
        <f>+AH132-C132</f>
        <v>-11471659.444419064</v>
      </c>
      <c r="K132" s="36">
        <f>+AK132-F132</f>
        <v>-17167548.635220155</v>
      </c>
      <c r="L132" s="36">
        <f>+AL132-G132</f>
        <v>-8350058.016958639</v>
      </c>
      <c r="M132" s="40">
        <f t="shared" si="9"/>
        <v>-36989266.096597858</v>
      </c>
      <c r="N132" s="52">
        <f>+M132/(Database!T143+Database!U143)*100</f>
        <v>-1.4159630657173219</v>
      </c>
      <c r="O132" s="21">
        <f>Database!T143+Database!U143-Database!V143-Database!W143-Database!X143-Database!Y143-Database!Z143-Database!AA143-'2 months Losses'!H132</f>
        <v>-36361148.206598043</v>
      </c>
      <c r="P132" s="3">
        <f>($C132+(O132*'Technical Paramenter'!$D$5))</f>
        <v>66891878.863904923</v>
      </c>
      <c r="Q132" s="23">
        <f>(Database!T143+Database!U143-Database!AA143-Database!Z143-P132)*'Technical Paramenter'!$D$7</f>
        <v>20047089.785220951</v>
      </c>
      <c r="R132" s="23">
        <f>+O132*'Technical Paramenter'!$D$6+'2 months Losses'!E132</f>
        <v>71967085.967066631</v>
      </c>
      <c r="S132" s="3">
        <f t="shared" si="10"/>
        <v>92014175.752287582</v>
      </c>
      <c r="T132" s="3">
        <f>+O132*'Technical Paramenter'!$D$8+'2 months Losses'!G132</f>
        <v>17841151.848146252</v>
      </c>
      <c r="U132" s="14">
        <f>Database!T143+Database!U143-Database!V143-Database!W143-Database!X143-Database!Y143-Database!Z143-Database!AA143-'2 months Losses'!H132-((P132+S132+T132)-H132)</f>
        <v>-114355.81110978127</v>
      </c>
      <c r="V132" s="3">
        <f>(P132+(U132*'Technical Paramenter'!$D$5))</f>
        <v>66855913.961310893</v>
      </c>
      <c r="W132" s="23">
        <f>(Database!T143+Database!U143-Database!AA143-Database!Z143-V132)*'Technical Paramenter'!$D$7</f>
        <v>20047449.434246894</v>
      </c>
      <c r="X132" s="23">
        <f>+U132*'Technical Paramenter'!$D$6+'2 months Losses'!R132</f>
        <v>71912904.183762819</v>
      </c>
      <c r="Y132" s="3">
        <f t="shared" si="11"/>
        <v>91960353.618009716</v>
      </c>
      <c r="Z132" s="3">
        <f>+U132*'Technical Paramenter'!$D$8+'2 months Losses'!T132</f>
        <v>17816942.722934313</v>
      </c>
      <c r="AA132" s="14">
        <f>Database!T143+Database!U143-Database!AA143-V132-Database!Z143-Y132-Database!Y143-Database!W143-Z132-Database!V143-Database!X143</f>
        <v>-359.64902591705322</v>
      </c>
      <c r="AB132" s="3">
        <f>(V132+(AA132*'Technical Paramenter'!$D$5))</f>
        <v>66855800.851692244</v>
      </c>
      <c r="AC132" s="23">
        <f>(Database!T143+Database!U143-Database!AA143-Database!Z143-AB132)*'Technical Paramenter'!$D$7</f>
        <v>20047450.565343078</v>
      </c>
      <c r="AD132" s="23">
        <f>+AA132*'Technical Paramenter'!$D$6+'2 months Losses'!X132</f>
        <v>71912733.782054335</v>
      </c>
      <c r="AE132" s="3">
        <f t="shared" si="12"/>
        <v>91960184.347397417</v>
      </c>
      <c r="AF132" s="3">
        <f>+AA132*'Technical Paramenter'!$D$8+'2 months Losses'!Z132</f>
        <v>17816866.585235525</v>
      </c>
      <c r="AG132" s="14">
        <f>Database!T143+Database!U143-Database!AA143-'2 months Losses'!AB132-Database!Z143-Database!W143-Database!Y143-'2 months Losses'!AE132-'2 months Losses'!AF132-Database!V143-Database!X143</f>
        <v>-1.1310961246490479</v>
      </c>
      <c r="AH132" s="27">
        <f>(AB132+(AG132*'Technical Paramenter'!$E$5))</f>
        <v>66855800.530460946</v>
      </c>
      <c r="AI132" s="27">
        <f>+AG132*'Technical Paramenter'!$D$6+'2 months Losses'!AC132</f>
        <v>20047450.029429734</v>
      </c>
      <c r="AJ132" s="27">
        <f>+AG132*'Technical Paramenter'!$E$6+'2 months Losses'!AD132</f>
        <v>71912733.296814099</v>
      </c>
      <c r="AK132" s="27">
        <f t="shared" si="13"/>
        <v>91960183.326243833</v>
      </c>
      <c r="AL132" s="29">
        <f>Database!T143-Database!AA143-'2 months Losses'!AH132-Database!Z143-Database!W143-Database!Y143-'2 months Losses'!AK132-((Database!V143+Database!X143))</f>
        <v>17188748.90652442</v>
      </c>
      <c r="AM132" s="29">
        <f>Database!T143-Database!AA143-'2 months Losses'!AH132-Database!Z143-Database!W143-Database!Y143-'2 months Losses'!AK132-'2 months Losses'!AL132-Database!V143-Database!X143</f>
        <v>0</v>
      </c>
    </row>
    <row r="133" spans="2:39" x14ac:dyDescent="0.25">
      <c r="B133" s="17">
        <v>43891</v>
      </c>
      <c r="C133" s="36">
        <f>(Database!T144-Database!AA144)*'Technical Paramenter'!$C$5</f>
        <v>81203197.218209997</v>
      </c>
      <c r="D133" s="37">
        <f>(Database!T144+Database!U144-Database!Z144-Database!AA144-'2 months Losses'!C133)*'Technical Paramenter'!$C$7</f>
        <v>20747667.005537897</v>
      </c>
      <c r="E133" s="37">
        <f>((Database!T144+Database!U144-Database!Z144-Database!AA144-'2 months Losses'!C133)-(Database!T144+Database!U144-Database!Z144-Database!AA144-'2 months Losses'!C133)*'Technical Paramenter'!$C$7)*'Technical Paramenter'!$C$6</f>
        <v>92841660.316380978</v>
      </c>
      <c r="F133" s="38">
        <f t="shared" si="7"/>
        <v>113589327.32191887</v>
      </c>
      <c r="G133" s="39">
        <f>(Database!T144-Database!W144-Database!Y144-Database!Z144-Database!AA144+Database!U144-C133-F133)*'Technical Paramenter'!$C$8</f>
        <v>27042992.990483791</v>
      </c>
      <c r="H133" s="40">
        <f t="shared" si="8"/>
        <v>221835517.53061268</v>
      </c>
      <c r="I133" s="51">
        <f>+H133/(Database!T144+Database!U144)*100</f>
        <v>8.1928727378436914</v>
      </c>
      <c r="J133" s="36">
        <f>+AH133-C133</f>
        <v>24084239.398424074</v>
      </c>
      <c r="K133" s="36">
        <f>+AK133-F133</f>
        <v>36042505.726221025</v>
      </c>
      <c r="L133" s="36">
        <f>+AL133-G133</f>
        <v>15530316.100068778</v>
      </c>
      <c r="M133" s="40">
        <f t="shared" si="9"/>
        <v>75657061.224713877</v>
      </c>
      <c r="N133" s="52">
        <f>+M133/(Database!T144+Database!U144)*100</f>
        <v>2.7941813882341542</v>
      </c>
      <c r="O133" s="21">
        <f>Database!T144+Database!U144-Database!V144-Database!W144-Database!X144-Database!Y144-Database!Z144-Database!AA144-'2 months Losses'!H133</f>
        <v>76338615.389713556</v>
      </c>
      <c r="P133" s="3">
        <f>($C133+(O133*'Technical Paramenter'!$D$5))</f>
        <v>105211691.75827491</v>
      </c>
      <c r="Q133" s="23">
        <f>(Database!T144+Database!U144-Database!AA144-Database!Z144-P133)*'Technical Paramenter'!$D$7</f>
        <v>20507582.06013725</v>
      </c>
      <c r="R133" s="23">
        <f>+O133*'Technical Paramenter'!$D$6+'2 months Losses'!E133</f>
        <v>129010896.28802726</v>
      </c>
      <c r="S133" s="3">
        <f t="shared" si="10"/>
        <v>149518478.3481645</v>
      </c>
      <c r="T133" s="3">
        <f>+O133*'Technical Paramenter'!$D$8+'2 months Losses'!G133</f>
        <v>43203877.868486151</v>
      </c>
      <c r="U133" s="14">
        <f>Database!T144+Database!U144-Database!V144-Database!W144-Database!X144-Database!Y144-Database!Z144-Database!AA144-'2 months Losses'!H133-((P133+S133+T133)-H133)</f>
        <v>240084.94540065527</v>
      </c>
      <c r="V133" s="3">
        <f>(P133+(U133*'Technical Paramenter'!$D$5))</f>
        <v>105287198.47360341</v>
      </c>
      <c r="W133" s="23">
        <f>(Database!T144+Database!U144-Database!AA144-Database!Z144-V133)*'Technical Paramenter'!$D$7</f>
        <v>20506826.992983963</v>
      </c>
      <c r="X133" s="23">
        <f>+U133*'Technical Paramenter'!$D$6+'2 months Losses'!R133</f>
        <v>129124648.53515808</v>
      </c>
      <c r="Y133" s="3">
        <f t="shared" si="11"/>
        <v>149631475.52814204</v>
      </c>
      <c r="Z133" s="3">
        <f>+U133*'Technical Paramenter'!$D$8+'2 months Losses'!T133</f>
        <v>43254703.851427473</v>
      </c>
      <c r="AA133" s="14">
        <f>Database!T144+Database!U144-Database!AA144-V133-Database!Z144-Y133-Database!Y144-Database!W144-Z133-Database!V144-Database!X144</f>
        <v>755.0671534538269</v>
      </c>
      <c r="AB133" s="3">
        <f>(V133+(AA133*'Technical Paramenter'!$D$5))</f>
        <v>105287435.94222318</v>
      </c>
      <c r="AC133" s="23">
        <f>(Database!T144+Database!U144-Database!AA144-Database!Z144-AB133)*'Technical Paramenter'!$D$7</f>
        <v>20506824.618297767</v>
      </c>
      <c r="AD133" s="23">
        <f>+AA133*'Technical Paramenter'!$D$6+'2 months Losses'!X133</f>
        <v>129125006.2859754</v>
      </c>
      <c r="AE133" s="3">
        <f t="shared" si="12"/>
        <v>149631830.90427315</v>
      </c>
      <c r="AF133" s="3">
        <f>+AA133*'Technical Paramenter'!$D$8+'2 months Losses'!Z133</f>
        <v>43254863.699143857</v>
      </c>
      <c r="AG133" s="14">
        <f>Database!T144+Database!U144-Database!AA144-'2 months Losses'!AB133-Database!Z144-Database!W144-Database!Y144-'2 months Losses'!AE133-'2 months Losses'!AF133-Database!V144-Database!X144</f>
        <v>2.3746862411499023</v>
      </c>
      <c r="AH133" s="27">
        <f>(AB133+(AG133*'Technical Paramenter'!$E$5))</f>
        <v>105287436.61663407</v>
      </c>
      <c r="AI133" s="27">
        <f>+AG133*'Technical Paramenter'!$D$6+'2 months Losses'!AC133</f>
        <v>20506825.743424106</v>
      </c>
      <c r="AJ133" s="27">
        <f>+AG133*'Technical Paramenter'!$E$6+'2 months Losses'!AD133</f>
        <v>129125007.3047158</v>
      </c>
      <c r="AK133" s="27">
        <f t="shared" si="13"/>
        <v>149631833.0481399</v>
      </c>
      <c r="AL133" s="29">
        <f>Database!T144-Database!AA144-'2 months Losses'!AH133-Database!Z144-Database!W144-Database!Y144-'2 months Losses'!AK133-((Database!V144+Database!X144))</f>
        <v>42573309.090552568</v>
      </c>
      <c r="AM133" s="29">
        <f>Database!T144-Database!AA144-'2 months Losses'!AH133-Database!Z144-Database!W144-Database!Y144-'2 months Losses'!AK133-'2 months Losses'!AL133-Database!V144-Database!X144</f>
        <v>0</v>
      </c>
    </row>
    <row r="134" spans="2:39" x14ac:dyDescent="0.25">
      <c r="B134" s="17">
        <v>43922</v>
      </c>
      <c r="C134" s="36">
        <f>(Database!T145-Database!AA145)*'Technical Paramenter'!$C$5</f>
        <v>82964730.640378878</v>
      </c>
      <c r="D134" s="37">
        <f>(Database!T145+Database!U145-Database!Z145-Database!AA145-'2 months Losses'!C134)*'Technical Paramenter'!$C$7</f>
        <v>21303415.908405837</v>
      </c>
      <c r="E134" s="37">
        <f>((Database!T145+Database!U145-Database!Z145-Database!AA145-'2 months Losses'!C134)-(Database!T145+Database!U145-Database!Z145-Database!AA145-'2 months Losses'!C134)*'Technical Paramenter'!$C$7)*'Technical Paramenter'!$C$6</f>
        <v>95328525.506934434</v>
      </c>
      <c r="F134" s="38">
        <f t="shared" ref="F134:F166" si="14">SUM(D134:E134)</f>
        <v>116631941.41534027</v>
      </c>
      <c r="G134" s="39">
        <f>(Database!T145-Database!W145-Database!Y145-Database!Z145-Database!AA145+Database!U145-C134-F134)*'Technical Paramenter'!$C$8</f>
        <v>28718313.223389916</v>
      </c>
      <c r="H134" s="40">
        <f t="shared" ref="H134:H166" si="15">+C134+F134+G134</f>
        <v>228314985.27910906</v>
      </c>
      <c r="I134" s="51">
        <f>+H134/(Database!T145+Database!U145)*100</f>
        <v>8.2536043138608637</v>
      </c>
      <c r="J134" s="36">
        <f>+AH134-C134</f>
        <v>41981264.596059904</v>
      </c>
      <c r="K134" s="36">
        <f>+AK134-F134</f>
        <v>62825731.988716841</v>
      </c>
      <c r="L134" s="36">
        <f>+AL134-G134</f>
        <v>27578236.031738944</v>
      </c>
      <c r="M134" s="40">
        <f t="shared" ref="M134:M166" si="16">SUM(J134:L134)</f>
        <v>132385232.6165157</v>
      </c>
      <c r="N134" s="52">
        <f>+M134/(Database!T145+Database!U145)*100</f>
        <v>4.7857363618923454</v>
      </c>
      <c r="O134" s="21">
        <f>Database!T145+Database!U145-Database!V145-Database!W145-Database!X145-Database!Y145-Database!Z145-Database!AA145-'2 months Losses'!H134</f>
        <v>133065925.75151581</v>
      </c>
      <c r="P134" s="3">
        <f>($C134+(O134*'Technical Paramenter'!$D$5))</f>
        <v>124813964.2892306</v>
      </c>
      <c r="Q134" s="23">
        <f>(Database!T145+Database!U145-Database!AA145-Database!Z145-P134)*'Technical Paramenter'!$D$7</f>
        <v>20884923.571917322</v>
      </c>
      <c r="R134" s="23">
        <f>+O134*'Technical Paramenter'!$D$6+'2 months Losses'!E134</f>
        <v>158375161.12800261</v>
      </c>
      <c r="S134" s="3">
        <f t="shared" ref="S134:S166" si="17">+Q134+R134</f>
        <v>179260084.69991994</v>
      </c>
      <c r="T134" s="3">
        <f>+O134*'Technical Paramenter'!$D$8+'2 months Losses'!G134</f>
        <v>56888369.704985812</v>
      </c>
      <c r="U134" s="14">
        <f>Database!T145+Database!U145-Database!V145-Database!W145-Database!X145-Database!Y145-Database!Z145-Database!AA145-'2 months Losses'!H134-((P134+S134+T134)-H134)</f>
        <v>418492.33648854494</v>
      </c>
      <c r="V134" s="3">
        <f>(P134+(U134*'Technical Paramenter'!$D$5))</f>
        <v>124945580.12905625</v>
      </c>
      <c r="W134" s="23">
        <f>(Database!T145+Database!U145-Database!AA145-Database!Z145-V134)*'Technical Paramenter'!$D$7</f>
        <v>20883607.413519066</v>
      </c>
      <c r="X134" s="23">
        <f>+U134*'Technical Paramenter'!$D$6+'2 months Losses'!R134</f>
        <v>158573442.7970309</v>
      </c>
      <c r="Y134" s="3">
        <f t="shared" ref="Y134:Y166" si="18">+W134+X134</f>
        <v>179457050.21054995</v>
      </c>
      <c r="Z134" s="3">
        <f>+U134*'Technical Paramenter'!$D$8+'2 months Losses'!T134</f>
        <v>56976964.532620437</v>
      </c>
      <c r="AA134" s="14">
        <f>Database!T145+Database!U145-Database!AA145-V134-Database!Z145-Y134-Database!Y145-Database!W145-Z134-Database!V145-Database!X145</f>
        <v>1316.1583981513977</v>
      </c>
      <c r="AB134" s="3">
        <f>(V134+(AA134*'Technical Paramenter'!$D$5))</f>
        <v>124945994.06087247</v>
      </c>
      <c r="AC134" s="23">
        <f>(Database!T145+Database!U145-Database!AA145-Database!Z145-AB134)*'Technical Paramenter'!$D$7</f>
        <v>20883603.274200901</v>
      </c>
      <c r="AD134" s="23">
        <f>+AA134*'Technical Paramenter'!$D$6+'2 months Losses'!X134</f>
        <v>158574066.39287993</v>
      </c>
      <c r="AE134" s="3">
        <f t="shared" ref="AE134:AE166" si="19">+AC134+AD134</f>
        <v>179457669.66708082</v>
      </c>
      <c r="AF134" s="3">
        <f>+AA134*'Technical Paramenter'!$D$8+'2 months Losses'!Z134</f>
        <v>56977243.163353324</v>
      </c>
      <c r="AG134" s="14">
        <f>Database!T145+Database!U145-Database!AA145-'2 months Losses'!AB134-Database!Z145-Database!W145-Database!Y145-'2 months Losses'!AE134-'2 months Losses'!AF134-Database!V145-Database!X145</f>
        <v>4.1393179893493652</v>
      </c>
      <c r="AH134" s="27">
        <f>(AB134+(AG134*'Technical Paramenter'!$E$5))</f>
        <v>124945995.23643878</v>
      </c>
      <c r="AI134" s="27">
        <f>+AG134*'Technical Paramenter'!$D$6+'2 months Losses'!AC134</f>
        <v>20883605.235409766</v>
      </c>
      <c r="AJ134" s="27">
        <f>+AG134*'Technical Paramenter'!$E$6+'2 months Losses'!AD134</f>
        <v>158574068.16864735</v>
      </c>
      <c r="AK134" s="27">
        <f t="shared" ref="AK134:AK166" si="20">+AI134+AJ134</f>
        <v>179457673.40405712</v>
      </c>
      <c r="AL134" s="29">
        <f>Database!T145-Database!AA145-'2 months Losses'!AH134-Database!Z145-Database!W145-Database!Y145-'2 months Losses'!AK134-((Database!V145+Database!X145))</f>
        <v>56296549.25512886</v>
      </c>
      <c r="AM134" s="29">
        <f>Database!T145-Database!AA145-'2 months Losses'!AH134-Database!Z145-Database!W145-Database!Y145-'2 months Losses'!AK134-'2 months Losses'!AL134-Database!V145-Database!X145</f>
        <v>0</v>
      </c>
    </row>
    <row r="135" spans="2:39" x14ac:dyDescent="0.25">
      <c r="B135" s="17">
        <v>43952</v>
      </c>
      <c r="C135" s="36">
        <f>(Database!T146-Database!AA146)*'Technical Paramenter'!$C$5</f>
        <v>88623234.591624439</v>
      </c>
      <c r="D135" s="37">
        <f>(Database!T146+Database!U146-Database!Z146-Database!AA146-'2 months Losses'!C135)*'Technical Paramenter'!$C$7</f>
        <v>23274995.132641908</v>
      </c>
      <c r="E135" s="37">
        <f>((Database!T146+Database!U146-Database!Z146-Database!AA146-'2 months Losses'!C135)-(Database!T146+Database!U146-Database!Z146-Database!AA146-'2 months Losses'!C135)*'Technical Paramenter'!$C$7)*'Technical Paramenter'!$C$6</f>
        <v>104150948.21954601</v>
      </c>
      <c r="F135" s="38">
        <f t="shared" si="14"/>
        <v>127425943.35218792</v>
      </c>
      <c r="G135" s="39">
        <f>(Database!T146-Database!W146-Database!Y146-Database!Z146-Database!AA146+Database!U146-C135-F135)*'Technical Paramenter'!$C$8</f>
        <v>33705497.151822448</v>
      </c>
      <c r="H135" s="40">
        <f t="shared" si="15"/>
        <v>249754675.09563482</v>
      </c>
      <c r="I135" s="51">
        <f>+H135/(Database!T146+Database!U146)*100</f>
        <v>8.4520832503760328</v>
      </c>
      <c r="J135" s="36">
        <f>+AH135-C135</f>
        <v>92024488.652911603</v>
      </c>
      <c r="K135" s="36">
        <f>+AK135-F135</f>
        <v>137716334.08701962</v>
      </c>
      <c r="L135" s="36">
        <f>+AL135-G135</f>
        <v>61185564.434910893</v>
      </c>
      <c r="M135" s="40">
        <f t="shared" si="16"/>
        <v>290926387.17484212</v>
      </c>
      <c r="N135" s="52">
        <f>+M135/(Database!T146+Database!U146)*100</f>
        <v>9.8453974612940982</v>
      </c>
      <c r="O135" s="21">
        <f>Database!T146+Database!U146-Database!V146-Database!W146-Database!X146-Database!Y146-Database!Z146-Database!AA146-'2 months Losses'!H135</f>
        <v>291685443.30984223</v>
      </c>
      <c r="P135" s="3">
        <f>($C135+(O135*'Technical Paramenter'!$D$5))</f>
        <v>180358306.51256981</v>
      </c>
      <c r="Q135" s="23">
        <f>(Database!T146+Database!U146-Database!AA146-Database!Z146-P135)*'Technical Paramenter'!$D$7</f>
        <v>22357644.413432449</v>
      </c>
      <c r="R135" s="23">
        <f>+O135*'Technical Paramenter'!$D$6+'2 months Losses'!E135</f>
        <v>242351511.25974923</v>
      </c>
      <c r="S135" s="3">
        <f t="shared" si="17"/>
        <v>264709155.67318168</v>
      </c>
      <c r="T135" s="3">
        <f>+O135*'Technical Paramenter'!$D$8+'2 months Losses'!G135</f>
        <v>95455305.500516057</v>
      </c>
      <c r="U135" s="14">
        <f>Database!T146+Database!U146-Database!V146-Database!W146-Database!X146-Database!Y146-Database!Z146-Database!AA146-'2 months Losses'!H135-((P135+S135+T135)-H135)</f>
        <v>917350.7192094326</v>
      </c>
      <c r="V135" s="3">
        <f>(P135+(U135*'Technical Paramenter'!$D$5))</f>
        <v>180646813.31376117</v>
      </c>
      <c r="W135" s="23">
        <f>(Database!T146+Database!U146-Database!AA146-Database!Z146-V135)*'Technical Paramenter'!$D$7</f>
        <v>22354759.345420536</v>
      </c>
      <c r="X135" s="23">
        <f>+U135*'Technical Paramenter'!$D$6+'2 months Losses'!R135</f>
        <v>242786152.03051066</v>
      </c>
      <c r="Y135" s="3">
        <f t="shared" si="18"/>
        <v>265140911.3759312</v>
      </c>
      <c r="Z135" s="3">
        <f>+U135*'Technical Paramenter'!$D$8+'2 months Losses'!T135</f>
        <v>95649508.6477727</v>
      </c>
      <c r="AA135" s="14">
        <f>Database!T146+Database!U146-Database!AA146-V135-Database!Z146-Y135-Database!Y146-Database!W146-Z135-Database!V146-Database!X146</f>
        <v>2885.0680117607117</v>
      </c>
      <c r="AB135" s="3">
        <f>(V135+(AA135*'Technical Paramenter'!$D$5))</f>
        <v>180647720.66765088</v>
      </c>
      <c r="AC135" s="23">
        <f>(Database!T146+Database!U146-Database!AA146-Database!Z146-AB135)*'Technical Paramenter'!$D$7</f>
        <v>22354750.271881644</v>
      </c>
      <c r="AD135" s="23">
        <f>+AA135*'Technical Paramenter'!$D$6+'2 months Losses'!X135</f>
        <v>242787518.97573465</v>
      </c>
      <c r="AE135" s="3">
        <f t="shared" si="19"/>
        <v>265142269.24761629</v>
      </c>
      <c r="AF135" s="3">
        <f>+AA135*'Technical Paramenter'!$D$8+'2 months Losses'!Z135</f>
        <v>95650119.416670784</v>
      </c>
      <c r="AG135" s="14">
        <f>Database!T146+Database!U146-Database!AA146-'2 months Losses'!AB135-Database!Z146-Database!W146-Database!Y146-'2 months Losses'!AE135-'2 months Losses'!AF135-Database!V146-Database!X146</f>
        <v>9.0735392570495605</v>
      </c>
      <c r="AH135" s="27">
        <f>(AB135+(AG135*'Technical Paramenter'!$E$5))</f>
        <v>180647723.24453604</v>
      </c>
      <c r="AI135" s="27">
        <f>+AG135*'Technical Paramenter'!$D$6+'2 months Losses'!AC135</f>
        <v>22354754.570924543</v>
      </c>
      <c r="AJ135" s="27">
        <f>+AG135*'Technical Paramenter'!$E$6+'2 months Losses'!AD135</f>
        <v>242787522.868283</v>
      </c>
      <c r="AK135" s="27">
        <f t="shared" si="20"/>
        <v>265142277.43920755</v>
      </c>
      <c r="AL135" s="29">
        <f>Database!T146-Database!AA146-'2 months Losses'!AH135-Database!Z146-Database!W146-Database!Y146-'2 months Losses'!AK135-((Database!V146+Database!X146))</f>
        <v>94891061.586733341</v>
      </c>
      <c r="AM135" s="29">
        <f>Database!T146-Database!AA146-'2 months Losses'!AH135-Database!Z146-Database!W146-Database!Y146-'2 months Losses'!AK135-'2 months Losses'!AL135-Database!V146-Database!X146</f>
        <v>0</v>
      </c>
    </row>
    <row r="136" spans="2:39" x14ac:dyDescent="0.25">
      <c r="B136" s="17">
        <v>43983</v>
      </c>
      <c r="C136" s="36">
        <f>(Database!T147-Database!AA147)*'Technical Paramenter'!$C$5</f>
        <v>95712176.354575559</v>
      </c>
      <c r="D136" s="37">
        <f>(Database!T147+Database!U147-Database!Z147-Database!AA147-'2 months Losses'!C136)*'Technical Paramenter'!$C$7</f>
        <v>25185624.991312768</v>
      </c>
      <c r="E136" s="37">
        <f>((Database!T147+Database!U147-Database!Z147-Database!AA147-'2 months Losses'!C136)-(Database!T147+Database!U147-Database!Z147-Database!AA147-'2 months Losses'!C136)*'Technical Paramenter'!$C$7)*'Technical Paramenter'!$C$6</f>
        <v>112700634.71112634</v>
      </c>
      <c r="F136" s="38">
        <f t="shared" si="14"/>
        <v>137886259.7024391</v>
      </c>
      <c r="G136" s="39">
        <f>(Database!T147-Database!W147-Database!Y147-Database!Z147-Database!AA147+Database!U147-C136-F136)*'Technical Paramenter'!$C$8</f>
        <v>36991449.362462513</v>
      </c>
      <c r="H136" s="40">
        <f t="shared" si="15"/>
        <v>270589885.41947716</v>
      </c>
      <c r="I136" s="51">
        <f>+H136/(Database!T147+Database!U147)*100</f>
        <v>8.4791341380392939</v>
      </c>
      <c r="J136" s="36">
        <f>+AH136-C136</f>
        <v>97194952.42079477</v>
      </c>
      <c r="K136" s="36">
        <f>+AK136-F136</f>
        <v>145454027.89076659</v>
      </c>
      <c r="L136" s="36">
        <f>+AL136-G136</f>
        <v>64630967.764060266</v>
      </c>
      <c r="M136" s="40">
        <f t="shared" si="16"/>
        <v>307279948.0756216</v>
      </c>
      <c r="N136" s="52">
        <f>+M136/(Database!T147+Database!U147)*100</f>
        <v>9.6288443805793555</v>
      </c>
      <c r="O136" s="21">
        <f>Database!T147+Database!U147-Database!V147-Database!W147-Database!X147-Database!Y147-Database!Z147-Database!AA147-'2 months Losses'!H136</f>
        <v>308074005.07562143</v>
      </c>
      <c r="P136" s="3">
        <f>($C136+(O136*'Technical Paramenter'!$D$5))</f>
        <v>192601450.9508585</v>
      </c>
      <c r="Q136" s="23">
        <f>(Database!T147+Database!U147-Database!AA147-Database!Z147-P136)*'Technical Paramenter'!$D$7</f>
        <v>24216732.245349936</v>
      </c>
      <c r="R136" s="23">
        <f>+O136*'Technical Paramenter'!$D$6+'2 months Losses'!E136</f>
        <v>258666098.31595576</v>
      </c>
      <c r="S136" s="3">
        <f t="shared" si="17"/>
        <v>282882830.5613057</v>
      </c>
      <c r="T136" s="3">
        <f>+O136*'Technical Paramenter'!$D$8+'2 months Losses'!G136</f>
        <v>102210716.23697157</v>
      </c>
      <c r="U136" s="14">
        <f>Database!T147+Database!U147-Database!V147-Database!W147-Database!X147-Database!Y147-Database!Z147-Database!AA147-'2 months Losses'!H136-((P136+S136+T136)-H136)</f>
        <v>968892.74596273899</v>
      </c>
      <c r="V136" s="3">
        <f>(P136+(U136*'Technical Paramenter'!$D$5))</f>
        <v>192906167.7194638</v>
      </c>
      <c r="W136" s="23">
        <f>(Database!T147+Database!U147-Database!AA147-Database!Z147-V136)*'Technical Paramenter'!$D$7</f>
        <v>24213685.077663884</v>
      </c>
      <c r="X136" s="23">
        <f>+U136*'Technical Paramenter'!$D$6+'2 months Losses'!R136</f>
        <v>259125159.69899291</v>
      </c>
      <c r="Y136" s="3">
        <f t="shared" si="18"/>
        <v>283338844.77665681</v>
      </c>
      <c r="Z136" s="3">
        <f>+U136*'Technical Paramenter'!$D$8+'2 months Losses'!T136</f>
        <v>102415830.83129188</v>
      </c>
      <c r="AA136" s="14">
        <f>Database!T147+Database!U147-Database!AA147-V136-Database!Z147-Y136-Database!Y147-Database!W147-Z136-Database!V147-Database!X147</f>
        <v>3047.1676859855652</v>
      </c>
      <c r="AB136" s="3">
        <f>(V136+(AA136*'Technical Paramenter'!$D$5))</f>
        <v>192907126.05370104</v>
      </c>
      <c r="AC136" s="23">
        <f>(Database!T147+Database!U147-Database!AA147-Database!Z147-AB136)*'Technical Paramenter'!$D$7</f>
        <v>24213675.494321514</v>
      </c>
      <c r="AD136" s="23">
        <f>+AA136*'Technical Paramenter'!$D$6+'2 months Losses'!X136</f>
        <v>259126603.44704252</v>
      </c>
      <c r="AE136" s="3">
        <f t="shared" si="19"/>
        <v>283340278.94136405</v>
      </c>
      <c r="AF136" s="3">
        <f>+AA136*'Technical Paramenter'!$D$8+'2 months Losses'!Z136</f>
        <v>102416475.91669101</v>
      </c>
      <c r="AG136" s="14">
        <f>Database!T147+Database!U147-Database!AA147-'2 months Losses'!AB136-Database!Z147-Database!W147-Database!Y147-'2 months Losses'!AE136-'2 months Losses'!AF136-Database!V147-Database!X147</f>
        <v>9.5833425521850586</v>
      </c>
      <c r="AH136" s="27">
        <f>(AB136+(AG136*'Technical Paramenter'!$E$5))</f>
        <v>192907128.77537033</v>
      </c>
      <c r="AI136" s="27">
        <f>+AG136*'Technical Paramenter'!$D$6+'2 months Losses'!AC136</f>
        <v>24213680.034909215</v>
      </c>
      <c r="AJ136" s="27">
        <f>+AG136*'Technical Paramenter'!$E$6+'2 months Losses'!AD136</f>
        <v>259126607.55829647</v>
      </c>
      <c r="AK136" s="27">
        <f t="shared" si="20"/>
        <v>283340287.59320569</v>
      </c>
      <c r="AL136" s="29">
        <f>Database!T147-Database!AA147-'2 months Losses'!AH136-Database!Z147-Database!W147-Database!Y147-'2 months Losses'!AK136-((Database!V147+Database!X147))</f>
        <v>101622417.12652278</v>
      </c>
      <c r="AM136" s="29">
        <f>Database!T147-Database!AA147-'2 months Losses'!AH136-Database!Z147-Database!W147-Database!Y147-'2 months Losses'!AK136-'2 months Losses'!AL136-Database!V147-Database!X147</f>
        <v>0</v>
      </c>
    </row>
    <row r="137" spans="2:39" x14ac:dyDescent="0.25">
      <c r="B137" s="17">
        <v>44013</v>
      </c>
      <c r="C137" s="36">
        <f>(Database!T148-Database!AA148)*'Technical Paramenter'!$C$5</f>
        <v>98911623.569999993</v>
      </c>
      <c r="D137" s="37">
        <f>(Database!T148+Database!U148-Database!Z148-Database!AA148-'2 months Losses'!C137)*'Technical Paramenter'!$C$7</f>
        <v>26032603.3543</v>
      </c>
      <c r="E137" s="37">
        <f>((Database!T148+Database!U148-Database!Z148-Database!AA148-'2 months Losses'!C137)-(Database!T148+Database!U148-Database!Z148-Database!AA148-'2 months Losses'!C137)*'Technical Paramenter'!$C$7)*'Technical Paramenter'!$C$6</f>
        <v>116490693.48982163</v>
      </c>
      <c r="F137" s="38">
        <f t="shared" si="14"/>
        <v>142523296.84412163</v>
      </c>
      <c r="G137" s="39">
        <f>(Database!T148-Database!W148-Database!Y148-Database!Z148-Database!AA148+Database!U148-C137-F137)*'Technical Paramenter'!$C$8</f>
        <v>37545165.443034738</v>
      </c>
      <c r="H137" s="40">
        <f t="shared" si="15"/>
        <v>278980085.8571564</v>
      </c>
      <c r="I137" s="51">
        <f>+H137/(Database!T148+Database!U148)*100</f>
        <v>8.4540163987011834</v>
      </c>
      <c r="J137" s="36">
        <f>+AH137-C137</f>
        <v>66782132.907111585</v>
      </c>
      <c r="K137" s="36">
        <f>+AK137-F137</f>
        <v>99940686.01856333</v>
      </c>
      <c r="L137" s="36">
        <f>+AL137-G137</f>
        <v>44175568.226414829</v>
      </c>
      <c r="M137" s="40">
        <f t="shared" si="16"/>
        <v>210898387.15208974</v>
      </c>
      <c r="N137" s="52">
        <f>+M137/(Database!T148+Database!U148)*100</f>
        <v>6.3909164626047872</v>
      </c>
      <c r="O137" s="21">
        <f>Database!T148+Database!U148-Database!V148-Database!W148-Database!X148-Database!Y148-Database!Z148-Database!AA148-'2 months Losses'!H137</f>
        <v>211676004.15208995</v>
      </c>
      <c r="P137" s="3">
        <f>($C137+(O137*'Technical Paramenter'!$D$5))</f>
        <v>165483726.87583229</v>
      </c>
      <c r="Q137" s="23">
        <f>(Database!T148+Database!U148-Database!AA148-Database!Z148-P137)*'Technical Paramenter'!$D$7</f>
        <v>25366882.321241681</v>
      </c>
      <c r="R137" s="23">
        <f>+O137*'Technical Paramenter'!$D$6+'2 months Losses'!E137</f>
        <v>216782784.25708187</v>
      </c>
      <c r="S137" s="3">
        <f t="shared" si="17"/>
        <v>242149666.57832354</v>
      </c>
      <c r="T137" s="3">
        <f>+O137*'Technical Paramenter'!$D$8+'2 months Losses'!G137</f>
        <v>82356975.522032171</v>
      </c>
      <c r="U137" s="14">
        <f>Database!T148+Database!U148-Database!V148-Database!W148-Database!X148-Database!Y148-Database!Z148-Database!AA148-'2 months Losses'!H137-((P137+S137+T137)-H137)</f>
        <v>665721.03305840492</v>
      </c>
      <c r="V137" s="3">
        <f>(P137+(U137*'Technical Paramenter'!$D$5))</f>
        <v>165693096.14072916</v>
      </c>
      <c r="W137" s="23">
        <f>(Database!T148+Database!U148-Database!AA148-Database!Z148-V137)*'Technical Paramenter'!$D$7</f>
        <v>25364788.628592711</v>
      </c>
      <c r="X137" s="23">
        <f>+U137*'Technical Paramenter'!$D$6+'2 months Losses'!R137</f>
        <v>217098202.88254493</v>
      </c>
      <c r="Y137" s="3">
        <f t="shared" si="18"/>
        <v>242462991.51113763</v>
      </c>
      <c r="Z137" s="3">
        <f>+U137*'Technical Paramenter'!$D$8+'2 months Losses'!T137</f>
        <v>82497908.664730638</v>
      </c>
      <c r="AA137" s="14">
        <f>Database!T148+Database!U148-Database!AA148-V137-Database!Z148-Y137-Database!Y148-Database!W148-Z137-Database!V148-Database!X148</f>
        <v>2093.6926493644714</v>
      </c>
      <c r="AB137" s="3">
        <f>(V137+(AA137*'Technical Paramenter'!$D$5))</f>
        <v>165693754.60706738</v>
      </c>
      <c r="AC137" s="23">
        <f>(Database!T148+Database!U148-Database!AA148-Database!Z148-AB137)*'Technical Paramenter'!$D$7</f>
        <v>25364782.043929324</v>
      </c>
      <c r="AD137" s="23">
        <f>+AA137*'Technical Paramenter'!$D$6+'2 months Losses'!X137</f>
        <v>217099194.8741222</v>
      </c>
      <c r="AE137" s="3">
        <f t="shared" si="19"/>
        <v>242463976.91805154</v>
      </c>
      <c r="AF137" s="3">
        <f>+AA137*'Technical Paramenter'!$D$8+'2 months Losses'!Z137</f>
        <v>82498351.899464503</v>
      </c>
      <c r="AG137" s="14">
        <f>Database!T148+Database!U148-Database!AA148-'2 months Losses'!AB137-Database!Z148-Database!W148-Database!Y148-'2 months Losses'!AE137-'2 months Losses'!AF137-Database!V148-Database!X148</f>
        <v>6.5846626758575439</v>
      </c>
      <c r="AH137" s="27">
        <f>(AB137+(AG137*'Technical Paramenter'!$E$5))</f>
        <v>165693756.47711158</v>
      </c>
      <c r="AI137" s="27">
        <f>+AG137*'Technical Paramenter'!$D$6+'2 months Losses'!AC137</f>
        <v>25364785.163742498</v>
      </c>
      <c r="AJ137" s="27">
        <f>+AG137*'Technical Paramenter'!$E$6+'2 months Losses'!AD137</f>
        <v>217099197.69894248</v>
      </c>
      <c r="AK137" s="27">
        <f t="shared" si="20"/>
        <v>242463982.86268497</v>
      </c>
      <c r="AL137" s="29">
        <f>Database!T148-Database!AA148-'2 months Losses'!AH137-Database!Z148-Database!W148-Database!Y148-'2 months Losses'!AK137-((Database!V148+Database!X148))</f>
        <v>81720733.669449568</v>
      </c>
      <c r="AM137" s="29">
        <f>Database!T148-Database!AA148-'2 months Losses'!AH137-Database!Z148-Database!W148-Database!Y148-'2 months Losses'!AK137-'2 months Losses'!AL137-Database!V148-Database!X148</f>
        <v>0</v>
      </c>
    </row>
    <row r="138" spans="2:39" x14ac:dyDescent="0.25">
      <c r="B138" s="17">
        <v>44044</v>
      </c>
      <c r="C138" s="36">
        <f>(Database!T149-Database!AA149)*'Technical Paramenter'!$C$5</f>
        <v>101511297.92999999</v>
      </c>
      <c r="D138" s="37">
        <f>(Database!T149+Database!U149-Database!Z149-Database!AA149-'2 months Losses'!C138)*'Technical Paramenter'!$C$7</f>
        <v>26684492.130700003</v>
      </c>
      <c r="E138" s="37">
        <f>((Database!T149+Database!U149-Database!Z149-Database!AA149-'2 months Losses'!C138)-(Database!T149+Database!U149-Database!Z149-Database!AA149-'2 months Losses'!C138)*'Technical Paramenter'!$C$7)*'Technical Paramenter'!$C$6</f>
        <v>119407765.38645636</v>
      </c>
      <c r="F138" s="38">
        <f t="shared" si="14"/>
        <v>146092257.51715636</v>
      </c>
      <c r="G138" s="39">
        <f>(Database!T149-Database!W149-Database!Y149-Database!Z149-Database!AA149+Database!U149-C138-F138)*'Technical Paramenter'!$C$8</f>
        <v>38043792.887767442</v>
      </c>
      <c r="H138" s="40">
        <f t="shared" si="15"/>
        <v>285647348.3349238</v>
      </c>
      <c r="I138" s="51">
        <f>+H138/(Database!T149+Database!U149)*100</f>
        <v>8.4339388680287168</v>
      </c>
      <c r="J138" s="36">
        <f>+AH138-C138</f>
        <v>49907951.755362853</v>
      </c>
      <c r="K138" s="36">
        <f>+AK138-F138</f>
        <v>74688164.619569927</v>
      </c>
      <c r="L138" s="36">
        <f>+AL138-G138</f>
        <v>32859929.299389713</v>
      </c>
      <c r="M138" s="40">
        <f t="shared" si="16"/>
        <v>157456045.67432249</v>
      </c>
      <c r="N138" s="52">
        <f>+M138/(Database!T149+Database!U149)*100</f>
        <v>4.64900049434981</v>
      </c>
      <c r="O138" s="21">
        <f>Database!T149+Database!U149-Database!V149-Database!W149-Database!X149-Database!Y149-Database!Z149-Database!AA149-'2 months Losses'!H138</f>
        <v>158190751.67432255</v>
      </c>
      <c r="P138" s="3">
        <f>($C138+(O138*'Technical Paramenter'!$D$5))</f>
        <v>151262289.33157444</v>
      </c>
      <c r="Q138" s="23">
        <f>(Database!T149+Database!U149-Database!AA149-Database!Z149-P138)*'Technical Paramenter'!$D$7</f>
        <v>26186982.216684256</v>
      </c>
      <c r="R138" s="23">
        <f>+O138*'Technical Paramenter'!$D$6+'2 months Losses'!E138</f>
        <v>194358543.52975038</v>
      </c>
      <c r="S138" s="3">
        <f t="shared" si="17"/>
        <v>220545525.74643463</v>
      </c>
      <c r="T138" s="3">
        <f>+O138*'Technical Paramenter'!$D$8+'2 months Losses'!G138</f>
        <v>71532775.017221525</v>
      </c>
      <c r="U138" s="14">
        <f>Database!T149+Database!U149-Database!V149-Database!W149-Database!X149-Database!Y149-Database!Z149-Database!AA149-'2 months Losses'!H138-((P138+S138+T138)-H138)</f>
        <v>497509.91401576996</v>
      </c>
      <c r="V138" s="3">
        <f>(P138+(U138*'Technical Paramenter'!$D$5))</f>
        <v>151418756.19953239</v>
      </c>
      <c r="W138" s="23">
        <f>(Database!T149+Database!U149-Database!AA149-Database!Z149-V138)*'Technical Paramenter'!$D$7</f>
        <v>26185417.548004676</v>
      </c>
      <c r="X138" s="23">
        <f>+U138*'Technical Paramenter'!$D$6+'2 months Losses'!R138</f>
        <v>194594263.72701105</v>
      </c>
      <c r="Y138" s="3">
        <f t="shared" si="18"/>
        <v>220779681.27501574</v>
      </c>
      <c r="Z138" s="3">
        <f>+U138*'Technical Paramenter'!$D$8+'2 months Losses'!T138</f>
        <v>71638097.866018668</v>
      </c>
      <c r="AA138" s="14">
        <f>Database!T149+Database!U149-Database!AA149-V138-Database!Z149-Y138-Database!Y149-Database!W149-Z138-Database!V149-Database!X149</f>
        <v>1564.6686792373657</v>
      </c>
      <c r="AB138" s="3">
        <f>(V138+(AA138*'Technical Paramenter'!$D$5))</f>
        <v>151419248.28783202</v>
      </c>
      <c r="AC138" s="23">
        <f>(Database!T149+Database!U149-Database!AA149-Database!Z149-AB138)*'Technical Paramenter'!$D$7</f>
        <v>26185412.627121679</v>
      </c>
      <c r="AD138" s="23">
        <f>+AA138*'Technical Paramenter'!$D$6+'2 months Losses'!X138</f>
        <v>194595005.06703126</v>
      </c>
      <c r="AE138" s="3">
        <f t="shared" si="19"/>
        <v>220780417.69415295</v>
      </c>
      <c r="AF138" s="3">
        <f>+AA138*'Technical Paramenter'!$D$8+'2 months Losses'!Z138</f>
        <v>71638429.106378064</v>
      </c>
      <c r="AG138" s="14">
        <f>Database!T149+Database!U149-Database!AA149-'2 months Losses'!AB138-Database!Z149-Database!W149-Database!Y149-'2 months Losses'!AE138-'2 months Losses'!AF138-Database!V149-Database!X149</f>
        <v>4.9208831787109375</v>
      </c>
      <c r="AH138" s="27">
        <f>(AB138+(AG138*'Technical Paramenter'!$E$5))</f>
        <v>151419249.68536285</v>
      </c>
      <c r="AI138" s="27">
        <f>+AG138*'Technical Paramenter'!$D$6+'2 months Losses'!AC138</f>
        <v>26185414.958636131</v>
      </c>
      <c r="AJ138" s="27">
        <f>+AG138*'Technical Paramenter'!$E$6+'2 months Losses'!AD138</f>
        <v>194595007.17809016</v>
      </c>
      <c r="AK138" s="27">
        <f t="shared" si="20"/>
        <v>220780422.13672629</v>
      </c>
      <c r="AL138" s="29">
        <f>Database!T149-Database!AA149-'2 months Losses'!AH138-Database!Z149-Database!W149-Database!Y149-'2 months Losses'!AK138-((Database!V149+Database!X149))</f>
        <v>70903722.187157154</v>
      </c>
      <c r="AM138" s="29">
        <f>Database!T149-Database!AA149-'2 months Losses'!AH138-Database!Z149-Database!W149-Database!Y149-'2 months Losses'!AK138-'2 months Losses'!AL138-Database!V149-Database!X149</f>
        <v>0</v>
      </c>
    </row>
    <row r="139" spans="2:39" x14ac:dyDescent="0.25">
      <c r="B139" s="17">
        <v>44075</v>
      </c>
      <c r="C139" s="36">
        <f>(Database!T150-Database!AA150)*'Technical Paramenter'!$C$5</f>
        <v>100551667.08</v>
      </c>
      <c r="D139" s="37">
        <f>(Database!T150+Database!U150-Database!Z150-Database!AA150-'2 months Losses'!C139)*'Technical Paramenter'!$C$7</f>
        <v>26270134.7392</v>
      </c>
      <c r="E139" s="37">
        <f>((Database!T150+Database!U150-Database!Z150-Database!AA150-'2 months Losses'!C139)-(Database!T150+Database!U150-Database!Z150-Database!AA150-'2 months Losses'!C139)*'Technical Paramenter'!$C$7)*'Technical Paramenter'!$C$6</f>
        <v>117553598.93097214</v>
      </c>
      <c r="F139" s="38">
        <f t="shared" si="14"/>
        <v>143823733.67017215</v>
      </c>
      <c r="G139" s="39">
        <f>(Database!T150-Database!W150-Database!Y150-Database!Z150-Database!AA150+Database!U150-C139-F139)*'Technical Paramenter'!$C$8</f>
        <v>36893262.370446518</v>
      </c>
      <c r="H139" s="40">
        <f t="shared" si="15"/>
        <v>281268663.12061864</v>
      </c>
      <c r="I139" s="51">
        <f>+H139/(Database!T150+Database!U150)*100</f>
        <v>8.3850210450426523</v>
      </c>
      <c r="J139" s="36">
        <f>+AH139-C139</f>
        <v>23413238.393749759</v>
      </c>
      <c r="K139" s="36">
        <f>+AK139-F139</f>
        <v>35038340.423211157</v>
      </c>
      <c r="L139" s="36">
        <f>+AL139-G139</f>
        <v>15071359.071666881</v>
      </c>
      <c r="M139" s="40">
        <f t="shared" si="16"/>
        <v>73522937.888627797</v>
      </c>
      <c r="N139" s="52">
        <f>+M139/(Database!T150+Database!U150)*100</f>
        <v>2.1918239118772118</v>
      </c>
      <c r="O139" s="21">
        <f>Database!T150+Database!U150-Database!V150-Database!W150-Database!X150-Database!Y150-Database!Z150-Database!AA150-'2 months Losses'!H139</f>
        <v>74211776.888627708</v>
      </c>
      <c r="P139" s="3">
        <f>($C139+(O139*'Technical Paramenter'!$D$5))</f>
        <v>123891270.91147341</v>
      </c>
      <c r="Q139" s="23">
        <f>(Database!T150+Database!U150-Database!AA150-Database!Z150-P139)*'Technical Paramenter'!$D$7</f>
        <v>26036738.700885266</v>
      </c>
      <c r="R139" s="23">
        <f>+O139*'Technical Paramenter'!$D$6+'2 months Losses'!E139</f>
        <v>152715138.82080394</v>
      </c>
      <c r="S139" s="3">
        <f t="shared" si="17"/>
        <v>178751877.52168921</v>
      </c>
      <c r="T139" s="3">
        <f>+O139*'Technical Paramenter'!$D$8+'2 months Losses'!G139</f>
        <v>52603895.537769005</v>
      </c>
      <c r="U139" s="14">
        <f>Database!T150+Database!U150-Database!V150-Database!W150-Database!X150-Database!Y150-Database!Z150-Database!AA150-'2 months Losses'!H139-((P139+S139+T139)-H139)</f>
        <v>233396.03831470013</v>
      </c>
      <c r="V139" s="3">
        <f>(P139+(U139*'Technical Paramenter'!$D$5))</f>
        <v>123964673.96552338</v>
      </c>
      <c r="W139" s="23">
        <f>(Database!T150+Database!U150-Database!AA150-Database!Z150-V139)*'Technical Paramenter'!$D$7</f>
        <v>26036004.67034477</v>
      </c>
      <c r="X139" s="23">
        <f>+U139*'Technical Paramenter'!$D$6+'2 months Losses'!R139</f>
        <v>152825721.86375743</v>
      </c>
      <c r="Y139" s="3">
        <f t="shared" si="18"/>
        <v>178861726.5341022</v>
      </c>
      <c r="Z139" s="3">
        <f>+U139*'Technical Paramenter'!$D$8+'2 months Losses'!T139</f>
        <v>52653305.47908023</v>
      </c>
      <c r="AA139" s="14">
        <f>Database!T150+Database!U150-Database!AA150-V139-Database!Z150-Y139-Database!Y150-Database!W150-Z139-Database!V150-Database!X150</f>
        <v>734.03054094314575</v>
      </c>
      <c r="AB139" s="3">
        <f>(V139+(AA139*'Technical Paramenter'!$D$5))</f>
        <v>123964904.8181285</v>
      </c>
      <c r="AC139" s="23">
        <f>(Database!T150+Database!U150-Database!AA150-Database!Z150-AB139)*'Technical Paramenter'!$D$7</f>
        <v>26036002.361818716</v>
      </c>
      <c r="AD139" s="23">
        <f>+AA139*'Technical Paramenter'!$D$6+'2 months Losses'!X139</f>
        <v>152826069.64742774</v>
      </c>
      <c r="AE139" s="3">
        <f t="shared" si="19"/>
        <v>178862072.00924647</v>
      </c>
      <c r="AF139" s="3">
        <f>+AA139*'Technical Paramenter'!$D$8+'2 months Losses'!Z139</f>
        <v>52653460.873345748</v>
      </c>
      <c r="AG139" s="14">
        <f>Database!T150+Database!U150-Database!AA150-'2 months Losses'!AB139-Database!Z150-Database!W150-Database!Y150-'2 months Losses'!AE139-'2 months Losses'!AF139-Database!V150-Database!X150</f>
        <v>2.308525562286377</v>
      </c>
      <c r="AH139" s="27">
        <f>(AB139+(AG139*'Technical Paramenter'!$E$5))</f>
        <v>123964905.47374976</v>
      </c>
      <c r="AI139" s="27">
        <f>+AG139*'Technical Paramenter'!$D$6+'2 months Losses'!AC139</f>
        <v>26036003.455598127</v>
      </c>
      <c r="AJ139" s="27">
        <f>+AG139*'Technical Paramenter'!$E$6+'2 months Losses'!AD139</f>
        <v>152826070.6377852</v>
      </c>
      <c r="AK139" s="27">
        <f t="shared" si="20"/>
        <v>178862074.09338331</v>
      </c>
      <c r="AL139" s="29">
        <f>Database!T150-Database!AA150-'2 months Losses'!AH139-Database!Z150-Database!W150-Database!Y150-'2 months Losses'!AK139-((Database!V150+Database!X150))</f>
        <v>51964621.4421134</v>
      </c>
      <c r="AM139" s="29">
        <f>Database!T150-Database!AA150-'2 months Losses'!AH139-Database!Z150-Database!W150-Database!Y150-'2 months Losses'!AK139-'2 months Losses'!AL139-Database!V150-Database!X150</f>
        <v>0</v>
      </c>
    </row>
    <row r="140" spans="2:39" x14ac:dyDescent="0.25">
      <c r="B140" s="17">
        <v>44105</v>
      </c>
      <c r="C140" s="36">
        <f>(Database!T151-Database!AA151)*'Technical Paramenter'!$C$5</f>
        <v>97584208.530000001</v>
      </c>
      <c r="D140" s="37">
        <f>(Database!T151+Database!U151-Database!Z151-Database!AA151-'2 months Losses'!C140)*'Technical Paramenter'!$C$7</f>
        <v>25502200.094699997</v>
      </c>
      <c r="E140" s="37">
        <f>((Database!T151+Database!U151-Database!Z151-Database!AA151-'2 months Losses'!C140)-(Database!T151+Database!U151-Database!Z151-Database!AA151-'2 months Losses'!C140)*'Technical Paramenter'!$C$7)*'Technical Paramenter'!$C$6</f>
        <v>114117244.98376355</v>
      </c>
      <c r="F140" s="38">
        <f t="shared" si="14"/>
        <v>139619445.07846355</v>
      </c>
      <c r="G140" s="39">
        <f>(Database!T151-Database!W151-Database!Y151-Database!Z151-Database!AA151+Database!U151-C140-F140)*'Technical Paramenter'!$C$8</f>
        <v>34872956.444309033</v>
      </c>
      <c r="H140" s="40">
        <f t="shared" si="15"/>
        <v>272076610.05277258</v>
      </c>
      <c r="I140" s="51">
        <f>+H140/(Database!T151+Database!U151)*100</f>
        <v>8.3580158671324476</v>
      </c>
      <c r="J140" s="36">
        <f>+AH140-C140</f>
        <v>-3959476.9328869879</v>
      </c>
      <c r="K140" s="36">
        <f>+AK140-F140</f>
        <v>-5925429.8076672554</v>
      </c>
      <c r="L140" s="36">
        <f>+AL140-G140</f>
        <v>-3407907.3029721156</v>
      </c>
      <c r="M140" s="40">
        <f t="shared" si="16"/>
        <v>-13292814.043526359</v>
      </c>
      <c r="N140" s="52">
        <f>+M140/(Database!T151+Database!U151)*100</f>
        <v>-0.40834657074375047</v>
      </c>
      <c r="O140" s="21">
        <f>Database!T151+Database!U151-Database!V151-Database!W151-Database!X151-Database!Y151-Database!Z151-Database!AA151-'2 months Losses'!H140</f>
        <v>-12550157.043526232</v>
      </c>
      <c r="P140" s="3">
        <f>($C140+(O140*'Technical Paramenter'!$D$5))</f>
        <v>93637184.139810994</v>
      </c>
      <c r="Q140" s="23">
        <f>(Database!T151+Database!U151-Database!AA151-Database!Z151-P140)*'Technical Paramenter'!$D$7</f>
        <v>25541670.338601891</v>
      </c>
      <c r="R140" s="23">
        <f>+O140*'Technical Paramenter'!$D$6+'2 months Losses'!E140</f>
        <v>108170980.57654081</v>
      </c>
      <c r="S140" s="3">
        <f t="shared" si="17"/>
        <v>133712650.9151427</v>
      </c>
      <c r="T140" s="3">
        <f>+O140*'Technical Paramenter'!$D$8+'2 months Losses'!G140</f>
        <v>32216088.19819453</v>
      </c>
      <c r="U140" s="14">
        <f>Database!T151+Database!U151-Database!V151-Database!W151-Database!X151-Database!Y151-Database!Z151-Database!AA151-'2 months Losses'!H140-((P140+S140+T140)-H140)</f>
        <v>-39470.243901878595</v>
      </c>
      <c r="V140" s="3">
        <f>(P140+(U140*'Technical Paramenter'!$D$5))</f>
        <v>93624770.748103857</v>
      </c>
      <c r="W140" s="23">
        <f>(Database!T151+Database!U151-Database!AA151-Database!Z151-V140)*'Technical Paramenter'!$D$7</f>
        <v>25541794.472518958</v>
      </c>
      <c r="X140" s="23">
        <f>+U140*'Technical Paramenter'!$D$6+'2 months Losses'!R140</f>
        <v>108152279.57498011</v>
      </c>
      <c r="Y140" s="3">
        <f t="shared" si="18"/>
        <v>133694074.04749906</v>
      </c>
      <c r="Z140" s="3">
        <f>+U140*'Technical Paramenter'!$D$8+'2 months Losses'!T140</f>
        <v>32207732.347560503</v>
      </c>
      <c r="AA140" s="14">
        <f>Database!T151+Database!U151-Database!AA151-V140-Database!Z151-Y140-Database!Y151-Database!W151-Z140-Database!V151-Database!X151</f>
        <v>-124.13391733169556</v>
      </c>
      <c r="AB140" s="3">
        <f>(V140+(AA140*'Technical Paramenter'!$D$5))</f>
        <v>93624731.707986861</v>
      </c>
      <c r="AC140" s="23">
        <f>(Database!T151+Database!U151-Database!AA151-Database!Z151-AB140)*'Technical Paramenter'!$D$7</f>
        <v>25541794.862920132</v>
      </c>
      <c r="AD140" s="23">
        <f>+AA140*'Technical Paramenter'!$D$6+'2 months Losses'!X140</f>
        <v>108152220.76033008</v>
      </c>
      <c r="AE140" s="3">
        <f t="shared" si="19"/>
        <v>133694015.62325022</v>
      </c>
      <c r="AF140" s="3">
        <f>+AA140*'Technical Paramenter'!$D$8+'2 months Losses'!Z140</f>
        <v>32207706.068410203</v>
      </c>
      <c r="AG140" s="14">
        <f>Database!T151+Database!U151-Database!AA151-'2 months Losses'!AB140-Database!Z151-Database!W151-Database!Y151-'2 months Losses'!AE140-'2 months Losses'!AF140-Database!V151-Database!X151</f>
        <v>-0.39040088653564453</v>
      </c>
      <c r="AH140" s="27">
        <f>(AB140+(AG140*'Technical Paramenter'!$E$5))</f>
        <v>93624731.597113013</v>
      </c>
      <c r="AI140" s="27">
        <f>+AG140*'Technical Paramenter'!$D$6+'2 months Losses'!AC140</f>
        <v>25541794.677948192</v>
      </c>
      <c r="AJ140" s="27">
        <f>+AG140*'Technical Paramenter'!$E$6+'2 months Losses'!AD140</f>
        <v>108152220.59284811</v>
      </c>
      <c r="AK140" s="27">
        <f t="shared" si="20"/>
        <v>133694015.2707963</v>
      </c>
      <c r="AL140" s="29">
        <f>Database!T151-Database!AA151-'2 months Losses'!AH140-Database!Z151-Database!W151-Database!Y151-'2 months Losses'!AK140-((Database!V151+Database!X151))</f>
        <v>31465049.141336918</v>
      </c>
      <c r="AM140" s="29">
        <f>Database!T151-Database!AA151-'2 months Losses'!AH140-Database!Z151-Database!W151-Database!Y151-'2 months Losses'!AK140-'2 months Losses'!AL140-Database!V151-Database!X151</f>
        <v>0</v>
      </c>
    </row>
    <row r="141" spans="2:39" x14ac:dyDescent="0.25">
      <c r="B141" s="17">
        <v>44136</v>
      </c>
      <c r="C141" s="36">
        <f>(Database!T152-Database!AA152)*'Technical Paramenter'!$C$5</f>
        <v>92537148.545819998</v>
      </c>
      <c r="D141" s="37">
        <f>(Database!T152+Database!U152-Database!Z152-Database!AA152-'2 months Losses'!C141)*'Technical Paramenter'!$C$7</f>
        <v>23947615.067831803</v>
      </c>
      <c r="E141" s="37">
        <f>((Database!T152+Database!U152-Database!Z152-Database!AA152-'2 months Losses'!C141)-(Database!T152+Database!U152-Database!Z152-Database!AA152-'2 months Losses'!C141)*'Technical Paramenter'!$C$7)*'Technical Paramenter'!$C$6</f>
        <v>107160787.90553373</v>
      </c>
      <c r="F141" s="38">
        <f t="shared" si="14"/>
        <v>131108402.97336553</v>
      </c>
      <c r="G141" s="39">
        <f>(Database!T152-Database!W152-Database!Y152-Database!Z152-Database!AA152+Database!U152-C141-F141)*'Technical Paramenter'!$C$8</f>
        <v>31776391.231158257</v>
      </c>
      <c r="H141" s="40">
        <f t="shared" si="15"/>
        <v>255421942.7503438</v>
      </c>
      <c r="I141" s="51">
        <f>+H141/(Database!T152+Database!U152)*100</f>
        <v>8.2785323709272021</v>
      </c>
      <c r="J141" s="36">
        <f>+AH141-C141</f>
        <v>-31066164.938676193</v>
      </c>
      <c r="K141" s="36">
        <f>+AK141-F141</f>
        <v>-46491085.276590914</v>
      </c>
      <c r="L141" s="36">
        <f>+AL141-G141</f>
        <v>-21643338.331830263</v>
      </c>
      <c r="M141" s="40">
        <f t="shared" si="16"/>
        <v>-99200588.54709737</v>
      </c>
      <c r="N141" s="52">
        <f>+M141/(Database!T152+Database!U152)*100</f>
        <v>-3.2152103874054121</v>
      </c>
      <c r="O141" s="21">
        <f>Database!T152+Database!U152-Database!V152-Database!W152-Database!X152-Database!Y152-Database!Z152-Database!AA152-'2 months Losses'!H141</f>
        <v>-98468877.412096977</v>
      </c>
      <c r="P141" s="3">
        <f>($C141+(O141*'Technical Paramenter'!$D$5))</f>
        <v>61568686.599715501</v>
      </c>
      <c r="Q141" s="23">
        <f>(Database!T152+Database!U152-Database!AA152-Database!Z152-P141)*'Technical Paramenter'!$D$7</f>
        <v>24257299.687292848</v>
      </c>
      <c r="R141" s="23">
        <f>+O141*'Technical Paramenter'!$D$6+'2 months Losses'!E141</f>
        <v>60506233.787682183</v>
      </c>
      <c r="S141" s="3">
        <f t="shared" si="17"/>
        <v>84763533.474975035</v>
      </c>
      <c r="T141" s="3">
        <f>+O141*'Technical Paramenter'!$D$8+'2 months Losses'!G141</f>
        <v>10930529.883017328</v>
      </c>
      <c r="U141" s="14">
        <f>Database!T152+Database!U152-Database!V152-Database!W152-Database!X152-Database!Y152-Database!Z152-Database!AA152-'2 months Losses'!H141-((P141+S141+T141)-H141)</f>
        <v>-309684.61946102977</v>
      </c>
      <c r="V141" s="3">
        <f>(P141+(U141*'Technical Paramenter'!$D$5))</f>
        <v>61471290.786895007</v>
      </c>
      <c r="W141" s="23">
        <f>(Database!T152+Database!U152-Database!AA152-Database!Z152-V141)*'Technical Paramenter'!$D$7</f>
        <v>24258273.645421058</v>
      </c>
      <c r="X141" s="23">
        <f>+U141*'Technical Paramenter'!$D$6+'2 months Losses'!R141</f>
        <v>60359505.214981548</v>
      </c>
      <c r="Y141" s="3">
        <f t="shared" si="18"/>
        <v>84617778.860402614</v>
      </c>
      <c r="Z141" s="3">
        <f>+U141*'Technical Paramenter'!$D$8+'2 months Losses'!T141</f>
        <v>10864969.649077429</v>
      </c>
      <c r="AA141" s="14">
        <f>Database!T152+Database!U152-Database!AA152-V141-Database!Z152-Y141-Database!Y152-Database!W152-Z141-Database!V152-Database!X152</f>
        <v>-973.95812797546387</v>
      </c>
      <c r="AB141" s="3">
        <f>(V141+(AA141*'Technical Paramenter'!$D$5))</f>
        <v>61470984.47706376</v>
      </c>
      <c r="AC141" s="23">
        <f>(Database!T152+Database!U152-Database!AA152-Database!Z152-AB141)*'Technical Paramenter'!$D$7</f>
        <v>24258276.708519369</v>
      </c>
      <c r="AD141" s="23">
        <f>+AA141*'Technical Paramenter'!$D$6+'2 months Losses'!X141</f>
        <v>60359043.753620513</v>
      </c>
      <c r="AE141" s="3">
        <f t="shared" si="19"/>
        <v>84617320.462139875</v>
      </c>
      <c r="AF141" s="3">
        <f>+AA141*'Technical Paramenter'!$D$8+'2 months Losses'!Z141</f>
        <v>10864763.462141735</v>
      </c>
      <c r="AG141" s="14">
        <f>Database!T152+Database!U152-Database!AA152-'2 months Losses'!AB141-Database!Z152-Database!W152-Database!Y152-'2 months Losses'!AE141-'2 months Losses'!AF141-Database!V152-Database!X152</f>
        <v>-3.0630984306335449</v>
      </c>
      <c r="AH141" s="27">
        <f>(AB141+(AG141*'Technical Paramenter'!$E$5))</f>
        <v>61470983.607143804</v>
      </c>
      <c r="AI141" s="27">
        <f>+AG141*'Technical Paramenter'!$D$6+'2 months Losses'!AC141</f>
        <v>24258275.257223334</v>
      </c>
      <c r="AJ141" s="27">
        <f>+AG141*'Technical Paramenter'!$E$6+'2 months Losses'!AD141</f>
        <v>60359042.439551286</v>
      </c>
      <c r="AK141" s="27">
        <f t="shared" si="20"/>
        <v>84617317.696774617</v>
      </c>
      <c r="AL141" s="29">
        <f>Database!T152-Database!AA152-'2 months Losses'!AH141-Database!Z152-Database!W152-Database!Y152-'2 months Losses'!AK141-((Database!V152+Database!X152))</f>
        <v>10133052.899327993</v>
      </c>
      <c r="AM141" s="29">
        <f>Database!T152-Database!AA152-'2 months Losses'!AH141-Database!Z152-Database!W152-Database!Y152-'2 months Losses'!AK141-'2 months Losses'!AL141-Database!V152-Database!X152</f>
        <v>0</v>
      </c>
    </row>
    <row r="142" spans="2:39" x14ac:dyDescent="0.25">
      <c r="B142" s="17">
        <v>44166</v>
      </c>
      <c r="C142" s="36">
        <f>(Database!T153-Database!AA153)*'Technical Paramenter'!$C$5</f>
        <v>87874183.118520007</v>
      </c>
      <c r="D142" s="37">
        <f>(Database!T153+Database!U153-Database!Z153-Database!AA153-'2 months Losses'!C142)*'Technical Paramenter'!$C$7</f>
        <v>22502095.171454806</v>
      </c>
      <c r="E142" s="37">
        <f>((Database!T153+Database!U153-Database!Z153-Database!AA153-'2 months Losses'!C142)-(Database!T153+Database!U153-Database!Z153-Database!AA153-'2 months Losses'!C142)*'Technical Paramenter'!$C$7)*'Technical Paramenter'!$C$6</f>
        <v>100692375.47322595</v>
      </c>
      <c r="F142" s="38">
        <f t="shared" si="14"/>
        <v>123194470.64468075</v>
      </c>
      <c r="G142" s="39">
        <f>(Database!T153-Database!W153-Database!Y153-Database!Z153-Database!AA153+Database!U153-C142-F142)*'Technical Paramenter'!$C$8</f>
        <v>30668803.18671615</v>
      </c>
      <c r="H142" s="40">
        <f t="shared" si="15"/>
        <v>241737456.9499169</v>
      </c>
      <c r="I142" s="51">
        <f>+H142/(Database!T153+Database!U153)*100</f>
        <v>8.2505938715517182</v>
      </c>
      <c r="J142" s="36">
        <f>+AH142-C142</f>
        <v>-12860459.626382619</v>
      </c>
      <c r="K142" s="36">
        <f>+AK142-F142</f>
        <v>-19245913.564372554</v>
      </c>
      <c r="L142" s="36">
        <f>+AL142-G142</f>
        <v>-9417452.8374646418</v>
      </c>
      <c r="M142" s="40">
        <f t="shared" si="16"/>
        <v>-41523826.028219819</v>
      </c>
      <c r="N142" s="52">
        <f>+M142/(Database!T153+Database!U153)*100</f>
        <v>-1.4172244089702206</v>
      </c>
      <c r="O142" s="21">
        <f>Database!T153+Database!U153-Database!V153-Database!W153-Database!X153-Database!Y153-Database!Z153-Database!AA153-'2 months Losses'!H142</f>
        <v>-40763159.04821974</v>
      </c>
      <c r="P142" s="3">
        <f>($C142+(O142*'Technical Paramenter'!$D$5))</f>
        <v>75054169.597854897</v>
      </c>
      <c r="Q142" s="23">
        <f>(Database!T153+Database!U153-Database!AA153-Database!Z153-P142)*'Technical Paramenter'!$D$7</f>
        <v>22630295.306661453</v>
      </c>
      <c r="R142" s="23">
        <f>+O142*'Technical Paramenter'!$D$6+'2 months Losses'!E142</f>
        <v>81378790.71617943</v>
      </c>
      <c r="S142" s="3">
        <f t="shared" si="17"/>
        <v>104009086.02284089</v>
      </c>
      <c r="T142" s="3">
        <f>+O142*'Technical Paramenter'!$D$8+'2 months Losses'!G142</f>
        <v>22039242.416208029</v>
      </c>
      <c r="U142" s="14">
        <f>Database!T153+Database!U153-Database!V153-Database!W153-Database!X153-Database!Y153-Database!Z153-Database!AA153-'2 months Losses'!H142-((P142+S142+T142)-H142)</f>
        <v>-128200.13520663977</v>
      </c>
      <c r="V142" s="3">
        <f>(P142+(U142*'Technical Paramenter'!$D$5))</f>
        <v>75013850.655332416</v>
      </c>
      <c r="W142" s="23">
        <f>(Database!T153+Database!U153-Database!AA153-Database!Z153-V142)*'Technical Paramenter'!$D$7</f>
        <v>22630698.496086679</v>
      </c>
      <c r="X142" s="23">
        <f>+U142*'Technical Paramenter'!$D$6+'2 months Losses'!R142</f>
        <v>81318049.492118523</v>
      </c>
      <c r="Y142" s="3">
        <f t="shared" si="18"/>
        <v>103948747.98820519</v>
      </c>
      <c r="Z142" s="3">
        <f>+U142*'Technical Paramenter'!$D$8+'2 months Losses'!T142</f>
        <v>22012102.447584782</v>
      </c>
      <c r="AA142" s="14">
        <f>Database!T153+Database!U153-Database!AA153-V142-Database!Z153-Y142-Database!Y153-Database!W153-Z142-Database!V153-Database!X153</f>
        <v>-403.1894257068634</v>
      </c>
      <c r="AB142" s="3">
        <f>(V142+(AA142*'Technical Paramenter'!$D$5))</f>
        <v>75013723.852258027</v>
      </c>
      <c r="AC142" s="23">
        <f>(Database!T153+Database!U153-Database!AA153-Database!Z153-AB142)*'Technical Paramenter'!$D$7</f>
        <v>22630699.764117423</v>
      </c>
      <c r="AD142" s="23">
        <f>+AA142*'Technical Paramenter'!$D$6+'2 months Losses'!X142</f>
        <v>81317858.460968629</v>
      </c>
      <c r="AE142" s="3">
        <f t="shared" si="19"/>
        <v>103948558.22508605</v>
      </c>
      <c r="AF142" s="3">
        <f>+AA142*'Technical Paramenter'!$D$8+'2 months Losses'!Z142</f>
        <v>22012017.092383359</v>
      </c>
      <c r="AG142" s="14">
        <f>Database!T153+Database!U153-Database!AA153-'2 months Losses'!AB142-Database!Z153-Database!W153-Database!Y153-'2 months Losses'!AE142-'2 months Losses'!AF142-Database!V153-Database!X153</f>
        <v>-1.2680304050445557</v>
      </c>
      <c r="AH142" s="27">
        <f>(AB142+(AG142*'Technical Paramenter'!$E$5))</f>
        <v>75013723.492137387</v>
      </c>
      <c r="AI142" s="27">
        <f>+AG142*'Technical Paramenter'!$D$6+'2 months Losses'!AC142</f>
        <v>22630699.163324617</v>
      </c>
      <c r="AJ142" s="27">
        <f>+AG142*'Technical Paramenter'!$E$6+'2 months Losses'!AD142</f>
        <v>81317857.91698359</v>
      </c>
      <c r="AK142" s="27">
        <f t="shared" si="20"/>
        <v>103948557.0803082</v>
      </c>
      <c r="AL142" s="29">
        <f>Database!T153-Database!AA153-'2 months Losses'!AH142-Database!Z153-Database!W153-Database!Y153-'2 months Losses'!AK142-((Database!V153+Database!X153))</f>
        <v>21251350.349251509</v>
      </c>
      <c r="AM142" s="29">
        <f>Database!T153-Database!AA153-'2 months Losses'!AH142-Database!Z153-Database!W153-Database!Y153-'2 months Losses'!AK142-'2 months Losses'!AL142-Database!V153-Database!X153</f>
        <v>0</v>
      </c>
    </row>
    <row r="143" spans="2:39" x14ac:dyDescent="0.25">
      <c r="B143" s="17">
        <v>44197</v>
      </c>
      <c r="C143" s="36">
        <f>(Database!T154-Database!AA154)*'Technical Paramenter'!$C$5</f>
        <v>85644394.654799998</v>
      </c>
      <c r="D143" s="37">
        <f>(Database!T154+Database!U154-Database!Z154-Database!AA154-'2 months Losses'!C143)*'Technical Paramenter'!$C$7</f>
        <v>22140644.523501996</v>
      </c>
      <c r="E143" s="37">
        <f>((Database!T154+Database!U154-Database!Z154-Database!AA154-'2 months Losses'!C143)-(Database!T154+Database!U154-Database!Z154-Database!AA154-'2 months Losses'!C143)*'Technical Paramenter'!$C$7)*'Technical Paramenter'!$C$6</f>
        <v>99074956.11376673</v>
      </c>
      <c r="F143" s="38">
        <f t="shared" si="14"/>
        <v>121215600.63726872</v>
      </c>
      <c r="G143" s="39">
        <f>(Database!T154-Database!W154-Database!Y154-Database!Z154-Database!AA154+Database!U154-C143-F143)*'Technical Paramenter'!$C$8</f>
        <v>30787459.021201208</v>
      </c>
      <c r="H143" s="40">
        <f t="shared" si="15"/>
        <v>237647454.31326991</v>
      </c>
      <c r="I143" s="51">
        <f>+H143/(Database!T154+Database!U154)*100</f>
        <v>8.3219578985561338</v>
      </c>
      <c r="J143" s="36">
        <f>+AH143-C143</f>
        <v>17465458.689180434</v>
      </c>
      <c r="K143" s="36">
        <f>+AK143-F143</f>
        <v>26137379.071935803</v>
      </c>
      <c r="L143" s="36">
        <f>+AL143-G143</f>
        <v>10950752.864995643</v>
      </c>
      <c r="M143" s="40">
        <f t="shared" si="16"/>
        <v>54553590.62611188</v>
      </c>
      <c r="N143" s="52">
        <f>+M143/(Database!T154+Database!U154)*100</f>
        <v>1.9103620769575367</v>
      </c>
      <c r="O143" s="21">
        <f>Database!T154+Database!U154-Database!V154-Database!W154-Database!X154-Database!Y154-Database!Z154-Database!AA154-'2 months Losses'!H143</f>
        <v>55359395.471111476</v>
      </c>
      <c r="P143" s="3">
        <f>($C143+(O143*'Technical Paramenter'!$D$5))</f>
        <v>103054924.53046456</v>
      </c>
      <c r="Q143" s="23">
        <f>(Database!T154+Database!U154-Database!AA154-Database!Z154-P143)*'Technical Paramenter'!$D$7</f>
        <v>21966539.224745352</v>
      </c>
      <c r="R143" s="23">
        <f>+O143*'Technical Paramenter'!$D$6+'2 months Losses'!E143</f>
        <v>125304237.68797934</v>
      </c>
      <c r="S143" s="3">
        <f t="shared" si="17"/>
        <v>147270776.9127247</v>
      </c>
      <c r="T143" s="3">
        <f>+O143*'Technical Paramenter'!$D$8+'2 months Losses'!G143</f>
        <v>42507043.042435512</v>
      </c>
      <c r="U143" s="14">
        <f>Database!T154+Database!U154-Database!V154-Database!W154-Database!X154-Database!Y154-Database!Z154-Database!AA154-'2 months Losses'!H143-((P143+S143+T143)-H143)</f>
        <v>174105.29875659943</v>
      </c>
      <c r="V143" s="3">
        <f>(P143+(U143*'Technical Paramenter'!$D$5))</f>
        <v>103109680.64692351</v>
      </c>
      <c r="W143" s="23">
        <f>(Database!T154+Database!U154-Database!AA154-Database!Z154-V143)*'Technical Paramenter'!$D$7</f>
        <v>21965991.66358076</v>
      </c>
      <c r="X143" s="23">
        <f>+U143*'Technical Paramenter'!$D$6+'2 months Losses'!R143</f>
        <v>125386728.77853021</v>
      </c>
      <c r="Y143" s="3">
        <f t="shared" si="18"/>
        <v>147352720.44211096</v>
      </c>
      <c r="Z143" s="3">
        <f>+U143*'Technical Paramenter'!$D$8+'2 months Losses'!T143</f>
        <v>42543901.134182282</v>
      </c>
      <c r="AA143" s="14">
        <f>Database!T154+Database!U154-Database!AA154-V143-Database!Z154-Y143-Database!Y154-Database!W154-Z143-Database!V154-Database!X154</f>
        <v>547.56116461753845</v>
      </c>
      <c r="AB143" s="3">
        <f>(V143+(AA143*'Technical Paramenter'!$D$5))</f>
        <v>103109852.85490978</v>
      </c>
      <c r="AC143" s="23">
        <f>(Database!T154+Database!U154-Database!AA154-Database!Z154-AB143)*'Technical Paramenter'!$D$7</f>
        <v>21965989.941500898</v>
      </c>
      <c r="AD143" s="23">
        <f>+AA143*'Technical Paramenter'!$D$6+'2 months Losses'!X143</f>
        <v>125386988.21301001</v>
      </c>
      <c r="AE143" s="3">
        <f t="shared" si="19"/>
        <v>147352978.15451092</v>
      </c>
      <c r="AF143" s="3">
        <f>+AA143*'Technical Paramenter'!$D$8+'2 months Losses'!Z143</f>
        <v>42544017.052880831</v>
      </c>
      <c r="AG143" s="14">
        <f>Database!T154+Database!U154-Database!AA154-'2 months Losses'!AB143-Database!Z154-Database!W154-Database!Y154-'2 months Losses'!AE143-'2 months Losses'!AF143-Database!V154-Database!X154</f>
        <v>1.7220797538757324</v>
      </c>
      <c r="AH143" s="27">
        <f>(AB143+(AG143*'Technical Paramenter'!$E$5))</f>
        <v>103109853.34398043</v>
      </c>
      <c r="AI143" s="27">
        <f>+AG143*'Technical Paramenter'!$D$6+'2 months Losses'!AC143</f>
        <v>21965990.757422287</v>
      </c>
      <c r="AJ143" s="27">
        <f>+AG143*'Technical Paramenter'!$E$6+'2 months Losses'!AD143</f>
        <v>125386988.95178223</v>
      </c>
      <c r="AK143" s="27">
        <f t="shared" si="20"/>
        <v>147352979.70920452</v>
      </c>
      <c r="AL143" s="29">
        <f>Database!T154-Database!AA154-'2 months Losses'!AH143-Database!Z154-Database!W154-Database!Y154-'2 months Losses'!AK143-((Database!V154+Database!X154))</f>
        <v>41738211.886196852</v>
      </c>
      <c r="AM143" s="29">
        <f>Database!T154-Database!AA154-'2 months Losses'!AH143-Database!Z154-Database!W154-Database!Y154-'2 months Losses'!AK143-'2 months Losses'!AL143-Database!V154-Database!X154</f>
        <v>0</v>
      </c>
    </row>
    <row r="144" spans="2:39" x14ac:dyDescent="0.25">
      <c r="B144" s="17">
        <v>44228</v>
      </c>
      <c r="C144" s="36">
        <f>(Database!T155-Database!AA155)*'Technical Paramenter'!$C$5</f>
        <v>80188107.446519986</v>
      </c>
      <c r="D144" s="37">
        <f>(Database!T155+Database!U155-Database!Z155-Database!AA155-'2 months Losses'!C144)*'Technical Paramenter'!$C$7</f>
        <v>20495157.729724795</v>
      </c>
      <c r="E144" s="37">
        <f>((Database!T155+Database!U155-Database!Z155-Database!AA155-'2 months Losses'!C144)-(Database!T155+Database!U155-Database!Z155-Database!AA155-'2 months Losses'!C144)*'Technical Paramenter'!$C$7)*'Technical Paramenter'!$C$6</f>
        <v>91711731.808972508</v>
      </c>
      <c r="F144" s="38">
        <f t="shared" si="14"/>
        <v>112206889.5386973</v>
      </c>
      <c r="G144" s="39">
        <f>(Database!T155-Database!W155-Database!Y155-Database!Z155-Database!AA155+Database!U155-C144-F144)*'Technical Paramenter'!$C$8</f>
        <v>27061795.053562406</v>
      </c>
      <c r="H144" s="40">
        <f t="shared" si="15"/>
        <v>219456792.03877968</v>
      </c>
      <c r="I144" s="51">
        <f>+H144/(Database!T155+Database!U155)*100</f>
        <v>8.2078800318205101</v>
      </c>
      <c r="J144" s="36">
        <f>+AH144-C144</f>
        <v>-28802734.857427157</v>
      </c>
      <c r="K144" s="36">
        <f>+AK144-F144</f>
        <v>-43103820.671105459</v>
      </c>
      <c r="L144" s="36">
        <f>+AL144-G144</f>
        <v>-20134934.699487451</v>
      </c>
      <c r="M144" s="40">
        <f t="shared" si="16"/>
        <v>-92041490.228020072</v>
      </c>
      <c r="N144" s="52">
        <f>+M144/(Database!T155+Database!U155)*100</f>
        <v>-3.4424339421131802</v>
      </c>
      <c r="O144" s="21">
        <f>Database!T155+Database!U155-Database!V155-Database!W155-Database!X155-Database!Y155-Database!Z155-Database!AA155-'2 months Losses'!H144</f>
        <v>-91294595.693020284</v>
      </c>
      <c r="P144" s="3">
        <f>($C144+(O144*'Technical Paramenter'!$D$5))</f>
        <v>51475957.101065107</v>
      </c>
      <c r="Q144" s="23">
        <f>(Database!T155+Database!U155-Database!AA155-Database!Z155-P144)*'Technical Paramenter'!$D$7</f>
        <v>20782279.233179346</v>
      </c>
      <c r="R144" s="23">
        <f>+O144*'Technical Paramenter'!$D$6+'2 months Losses'!E144</f>
        <v>48456352.369619496</v>
      </c>
      <c r="S144" s="3">
        <f t="shared" si="17"/>
        <v>69238631.602798849</v>
      </c>
      <c r="T144" s="3">
        <f>+O144*'Technical Paramenter'!$D$8+'2 months Losses'!G144</f>
        <v>7734729.1453500129</v>
      </c>
      <c r="U144" s="14">
        <f>Database!T155+Database!U155-Database!V155-Database!W155-Database!X155-Database!Y155-Database!Z155-Database!AA155-'2 months Losses'!H144-((P144+S144+T144)-H144)</f>
        <v>-287121.503454566</v>
      </c>
      <c r="V144" s="3">
        <f>(P144+(U144*'Technical Paramenter'!$D$5))</f>
        <v>51385657.388228647</v>
      </c>
      <c r="W144" s="23">
        <f>(Database!T155+Database!U155-Database!AA155-Database!Z155-V144)*'Technical Paramenter'!$D$7</f>
        <v>20783182.230307709</v>
      </c>
      <c r="X144" s="23">
        <f>+U144*'Technical Paramenter'!$D$6+'2 months Losses'!R144</f>
        <v>48320314.201282725</v>
      </c>
      <c r="Y144" s="3">
        <f t="shared" si="18"/>
        <v>69103496.431590438</v>
      </c>
      <c r="Z144" s="3">
        <f>+U144*'Technical Paramenter'!$D$8+'2 months Losses'!T144</f>
        <v>7673945.5230686814</v>
      </c>
      <c r="AA144" s="14">
        <f>Database!T155+Database!U155-Database!AA155-V144-Database!Z155-Y144-Database!Y155-Database!W155-Z144-Database!V155-Database!X155</f>
        <v>-902.99712824821472</v>
      </c>
      <c r="AB144" s="3">
        <f>(V144+(AA144*'Technical Paramenter'!$D$5))</f>
        <v>51385373.395631813</v>
      </c>
      <c r="AC144" s="23">
        <f>(Database!T155+Database!U155-Database!AA155-Database!Z155-AB144)*'Technical Paramenter'!$D$7</f>
        <v>20783185.07023368</v>
      </c>
      <c r="AD144" s="23">
        <f>+AA144*'Technical Paramenter'!$D$6+'2 months Losses'!X144</f>
        <v>48319886.36124336</v>
      </c>
      <c r="AE144" s="3">
        <f t="shared" si="19"/>
        <v>69103071.43147704</v>
      </c>
      <c r="AF144" s="3">
        <f>+AA144*'Technical Paramenter'!$D$8+'2 months Losses'!Z144</f>
        <v>7673754.3585766312</v>
      </c>
      <c r="AG144" s="14">
        <f>Database!T155+Database!U155-Database!AA155-'2 months Losses'!AB144-Database!Z155-Database!W155-Database!Y155-'2 months Losses'!AE144-'2 months Losses'!AF144-Database!V155-Database!X155</f>
        <v>-2.83992600440979</v>
      </c>
      <c r="AH144" s="27">
        <f>(AB144+(AG144*'Technical Paramenter'!$E$5))</f>
        <v>51385372.589092828</v>
      </c>
      <c r="AI144" s="27">
        <f>+AG144*'Technical Paramenter'!$D$6+'2 months Losses'!AC144</f>
        <v>20783183.724676739</v>
      </c>
      <c r="AJ144" s="27">
        <f>+AG144*'Technical Paramenter'!$E$6+'2 months Losses'!AD144</f>
        <v>48319885.142915107</v>
      </c>
      <c r="AK144" s="27">
        <f t="shared" si="20"/>
        <v>69103068.867591843</v>
      </c>
      <c r="AL144" s="29">
        <f>Database!T155-Database!AA155-'2 months Losses'!AH144-Database!Z155-Database!W155-Database!Y155-'2 months Losses'!AK144-((Database!V155+Database!X155))</f>
        <v>6926860.354074955</v>
      </c>
      <c r="AM144" s="29">
        <f>Database!T155-Database!AA155-'2 months Losses'!AH144-Database!Z155-Database!W155-Database!Y155-'2 months Losses'!AK144-'2 months Losses'!AL144-Database!V155-Database!X155</f>
        <v>0</v>
      </c>
    </row>
    <row r="145" spans="2:39" x14ac:dyDescent="0.25">
      <c r="B145" s="17">
        <v>44256</v>
      </c>
      <c r="C145" s="36">
        <f>(Database!T156-Database!AA156)*'Technical Paramenter'!$C$5</f>
        <v>82092244.978019997</v>
      </c>
      <c r="D145" s="37">
        <f>(Database!T156+Database!U156-Database!Z156-Database!AA156-'2 months Losses'!C145)*'Technical Paramenter'!$C$7</f>
        <v>20729694.422409799</v>
      </c>
      <c r="E145" s="37">
        <f>((Database!T156+Database!U156-Database!Z156-Database!AA156-'2 months Losses'!C145)-(Database!T156+Database!U156-Database!Z156-Database!AA156-'2 months Losses'!C145)*'Technical Paramenter'!$C$7)*'Technical Paramenter'!$C$6</f>
        <v>92761236.601399362</v>
      </c>
      <c r="F145" s="38">
        <f t="shared" si="14"/>
        <v>113490931.02380916</v>
      </c>
      <c r="G145" s="39">
        <f>(Database!T156-Database!W156-Database!Y156-Database!Z156-Database!AA156+Database!U156-C145-F145)*'Technical Paramenter'!$C$8</f>
        <v>27852988.62898685</v>
      </c>
      <c r="H145" s="40">
        <f t="shared" si="15"/>
        <v>223436164.63081598</v>
      </c>
      <c r="I145" s="51">
        <f>+H145/(Database!T156+Database!U156)*100</f>
        <v>8.1629507151677014</v>
      </c>
      <c r="J145" s="36">
        <f>+AH145-C145</f>
        <v>-5281341.5040885061</v>
      </c>
      <c r="K145" s="36">
        <f>+AK145-F145</f>
        <v>-7903624.3683783263</v>
      </c>
      <c r="L145" s="36">
        <f>+AL145-G145</f>
        <v>-4297761.8224079758</v>
      </c>
      <c r="M145" s="40">
        <f t="shared" si="16"/>
        <v>-17482727.694874808</v>
      </c>
      <c r="N145" s="52">
        <f>+M145/(Database!T156+Database!U156)*100</f>
        <v>-0.63870879978521655</v>
      </c>
      <c r="O145" s="21">
        <f>Database!T156+Database!U156-Database!V156-Database!W156-Database!X156-Database!Y156-Database!Z156-Database!AA156-'2 months Losses'!H145</f>
        <v>-16740005.409875154</v>
      </c>
      <c r="P145" s="3">
        <f>($C145+(O145*'Technical Paramenter'!$D$5))</f>
        <v>76827513.276614264</v>
      </c>
      <c r="Q145" s="23">
        <f>(Database!T156+Database!U156-Database!AA156-Database!Z156-P145)*'Technical Paramenter'!$D$7</f>
        <v>20782341.739423856</v>
      </c>
      <c r="R145" s="23">
        <f>+O145*'Technical Paramenter'!$D$6+'2 months Losses'!E145</f>
        <v>84829822.038200513</v>
      </c>
      <c r="S145" s="3">
        <f t="shared" si="17"/>
        <v>105612163.77762437</v>
      </c>
      <c r="T145" s="3">
        <f>+O145*'Technical Paramenter'!$D$8+'2 months Losses'!G145</f>
        <v>24309129.483716279</v>
      </c>
      <c r="U145" s="14">
        <f>Database!T156+Database!U156-Database!V156-Database!W156-Database!X156-Database!Y156-Database!Z156-Database!AA156-'2 months Losses'!H145-((P145+S145+T145)-H145)</f>
        <v>-52647.317014068365</v>
      </c>
      <c r="V145" s="3">
        <f>(P145+(U145*'Technical Paramenter'!$D$5))</f>
        <v>76810955.695413336</v>
      </c>
      <c r="W145" s="23">
        <f>(Database!T156+Database!U156-Database!AA156-Database!Z156-V145)*'Technical Paramenter'!$D$7</f>
        <v>20782507.315235864</v>
      </c>
      <c r="X145" s="23">
        <f>+U145*'Technical Paramenter'!$D$6+'2 months Losses'!R145</f>
        <v>84804877.739399254</v>
      </c>
      <c r="Y145" s="3">
        <f t="shared" si="18"/>
        <v>105587385.05463512</v>
      </c>
      <c r="Z145" s="3">
        <f>+U145*'Technical Paramenter'!$D$8+'2 months Losses'!T145</f>
        <v>24297984.0467044</v>
      </c>
      <c r="AA145" s="14">
        <f>Database!T156+Database!U156-Database!AA156-V145-Database!Z156-Y145-Database!Y156-Database!W156-Z145-Database!V156-Database!X156</f>
        <v>-165.57581162452698</v>
      </c>
      <c r="AB145" s="3">
        <f>(V145+(AA145*'Technical Paramenter'!$D$5))</f>
        <v>76810903.621820584</v>
      </c>
      <c r="AC145" s="23">
        <f>(Database!T156+Database!U156-Database!AA156-Database!Z156-AB145)*'Technical Paramenter'!$D$7</f>
        <v>20782507.835971791</v>
      </c>
      <c r="AD145" s="23">
        <f>+AA145*'Technical Paramenter'!$D$6+'2 months Losses'!X145</f>
        <v>84804799.289579704</v>
      </c>
      <c r="AE145" s="3">
        <f t="shared" si="19"/>
        <v>105587307.12555149</v>
      </c>
      <c r="AF145" s="3">
        <f>+AA145*'Technical Paramenter'!$D$8+'2 months Losses'!Z145</f>
        <v>24297948.994305078</v>
      </c>
      <c r="AG145" s="14">
        <f>Database!T156+Database!U156-Database!AA156-'2 months Losses'!AB145-Database!Z156-Database!W156-Database!Y156-'2 months Losses'!AE145-'2 months Losses'!AF145-Database!V156-Database!X156</f>
        <v>-0.5207362174987793</v>
      </c>
      <c r="AH145" s="27">
        <f>(AB145+(AG145*'Technical Paramenter'!$E$5))</f>
        <v>76810903.473931491</v>
      </c>
      <c r="AI145" s="27">
        <f>+AG145*'Technical Paramenter'!$D$6+'2 months Losses'!AC145</f>
        <v>20782507.58924697</v>
      </c>
      <c r="AJ145" s="27">
        <f>+AG145*'Technical Paramenter'!$E$6+'2 months Losses'!AD145</f>
        <v>84804799.066183865</v>
      </c>
      <c r="AK145" s="27">
        <f t="shared" si="20"/>
        <v>105587306.65543084</v>
      </c>
      <c r="AL145" s="29">
        <f>Database!T156-Database!AA156-'2 months Losses'!AH145-Database!Z156-Database!W156-Database!Y156-'2 months Losses'!AK145-((Database!V156+Database!X156))</f>
        <v>23555226.806578875</v>
      </c>
      <c r="AM145" s="29">
        <f>Database!T156-Database!AA156-'2 months Losses'!AH145-Database!Z156-Database!W156-Database!Y156-'2 months Losses'!AK145-'2 months Losses'!AL145-Database!V156-Database!X156</f>
        <v>0</v>
      </c>
    </row>
    <row r="146" spans="2:39" x14ac:dyDescent="0.25">
      <c r="B146" s="17">
        <v>44287</v>
      </c>
      <c r="C146" s="36">
        <f>(Database!T157-Database!AA157)*'Technical Paramenter'!$C$5</f>
        <v>87242744.528880015</v>
      </c>
      <c r="D146" s="37">
        <f>(Database!T157+Database!U157-Database!Z157-Database!AA157-'2 months Losses'!C146)*'Technical Paramenter'!$C$7</f>
        <v>22557039.095171206</v>
      </c>
      <c r="E146" s="37">
        <f>((Database!T157+Database!U157-Database!Z157-Database!AA157-'2 months Losses'!C146)-(Database!T157+Database!U157-Database!Z157-Database!AA157-'2 months Losses'!C146)*'Technical Paramenter'!$C$7)*'Technical Paramenter'!$C$6</f>
        <v>100938238.5430721</v>
      </c>
      <c r="F146" s="38">
        <f t="shared" si="14"/>
        <v>123495277.63824332</v>
      </c>
      <c r="G146" s="39">
        <f>(Database!T157-Database!W157-Database!Y157-Database!Z157-Database!AA157+Database!U157-C146-F146)*'Technical Paramenter'!$C$8</f>
        <v>30409547.930553317</v>
      </c>
      <c r="H146" s="40">
        <f t="shared" si="15"/>
        <v>241147570.09767663</v>
      </c>
      <c r="I146" s="51">
        <f>+H146/(Database!T157+Database!U157)*100</f>
        <v>8.2899752747599713</v>
      </c>
      <c r="J146" s="36">
        <f>+AH146-C146</f>
        <v>30573787.526621789</v>
      </c>
      <c r="K146" s="36">
        <f>+AK146-F146</f>
        <v>45754233.454125077</v>
      </c>
      <c r="L146" s="36">
        <f>+AL146-G146</f>
        <v>19813154.494966388</v>
      </c>
      <c r="M146" s="40">
        <f t="shared" si="16"/>
        <v>96141175.475713253</v>
      </c>
      <c r="N146" s="52">
        <f>+M146/(Database!T157+Database!U157)*100</f>
        <v>3.3050632326802845</v>
      </c>
      <c r="O146" s="21">
        <f>Database!T157+Database!U157-Database!V157-Database!W157-Database!X157-Database!Y157-Database!Z157-Database!AA157-'2 months Losses'!H146</f>
        <v>96908213.225713372</v>
      </c>
      <c r="P146" s="3">
        <f>($C146+(O146*'Technical Paramenter'!$D$5))</f>
        <v>117720377.58836687</v>
      </c>
      <c r="Q146" s="23">
        <f>(Database!T157+Database!U157-Database!AA157-Database!Z157-P146)*'Technical Paramenter'!$D$7</f>
        <v>22252262.764576335</v>
      </c>
      <c r="R146" s="23">
        <f>+O146*'Technical Paramenter'!$D$6+'2 months Losses'!E146</f>
        <v>146853349.9694151</v>
      </c>
      <c r="S146" s="3">
        <f t="shared" si="17"/>
        <v>169105612.73399144</v>
      </c>
      <c r="T146" s="3">
        <f>+O146*'Technical Paramenter'!$D$8+'2 months Losses'!G146</f>
        <v>50925016.670436837</v>
      </c>
      <c r="U146" s="14">
        <f>Database!T157+Database!U157-Database!V157-Database!W157-Database!X157-Database!Y157-Database!Z157-Database!AA157-'2 months Losses'!H146-((P146+S146+T146)-H146)</f>
        <v>304776.33059483767</v>
      </c>
      <c r="V146" s="3">
        <f>(P146+(U146*'Technical Paramenter'!$D$5))</f>
        <v>117816229.74433894</v>
      </c>
      <c r="W146" s="23">
        <f>(Database!T157+Database!U157-Database!AA157-Database!Z157-V146)*'Technical Paramenter'!$D$7</f>
        <v>22251304.243016616</v>
      </c>
      <c r="X146" s="23">
        <f>+U146*'Technical Paramenter'!$D$6+'2 months Losses'!R146</f>
        <v>146997752.99485093</v>
      </c>
      <c r="Y146" s="3">
        <f t="shared" si="18"/>
        <v>169249057.23786753</v>
      </c>
      <c r="Z146" s="3">
        <f>+U146*'Technical Paramenter'!$D$8+'2 months Losses'!T146</f>
        <v>50989537.819623761</v>
      </c>
      <c r="AA146" s="14">
        <f>Database!T157+Database!U157-Database!AA157-V146-Database!Z157-Y146-Database!Y157-Database!W157-Z146-Database!V157-Database!X157</f>
        <v>958.521559715271</v>
      </c>
      <c r="AB146" s="3">
        <f>(V146+(AA146*'Technical Paramenter'!$D$5))</f>
        <v>117816531.19936948</v>
      </c>
      <c r="AC146" s="23">
        <f>(Database!T157+Database!U157-Database!AA157-Database!Z157-AB146)*'Technical Paramenter'!$D$7</f>
        <v>22251301.22846631</v>
      </c>
      <c r="AD146" s="23">
        <f>+AA146*'Technical Paramenter'!$D$6+'2 months Losses'!X146</f>
        <v>146998207.14236593</v>
      </c>
      <c r="AE146" s="3">
        <f t="shared" si="19"/>
        <v>169249508.37083223</v>
      </c>
      <c r="AF146" s="3">
        <f>+AA146*'Technical Paramenter'!$D$8+'2 months Losses'!Z146</f>
        <v>50989740.738637954</v>
      </c>
      <c r="AG146" s="14">
        <f>Database!T157+Database!U157-Database!AA157-'2 months Losses'!AB146-Database!Z157-Database!W157-Database!Y157-'2 months Losses'!AE146-'2 months Losses'!AF146-Database!V157-Database!X157</f>
        <v>3.0145504474639893</v>
      </c>
      <c r="AH146" s="27">
        <f>(AB146+(AG146*'Technical Paramenter'!$E$5))</f>
        <v>117816532.0555018</v>
      </c>
      <c r="AI146" s="27">
        <f>+AG146*'Technical Paramenter'!$D$6+'2 months Losses'!AC146</f>
        <v>22251302.656760313</v>
      </c>
      <c r="AJ146" s="27">
        <f>+AG146*'Technical Paramenter'!$E$6+'2 months Losses'!AD146</f>
        <v>146998208.43560809</v>
      </c>
      <c r="AK146" s="27">
        <f t="shared" si="20"/>
        <v>169249511.09236839</v>
      </c>
      <c r="AL146" s="29">
        <f>Database!T157-Database!AA157-'2 months Losses'!AH146-Database!Z157-Database!W157-Database!Y157-'2 months Losses'!AK146-((Database!V157+Database!X157))</f>
        <v>50222702.425519705</v>
      </c>
      <c r="AM146" s="29">
        <f>Database!T157-Database!AA157-'2 months Losses'!AH146-Database!Z157-Database!W157-Database!Y157-'2 months Losses'!AK146-'2 months Losses'!AL146-Database!V157-Database!X157</f>
        <v>0</v>
      </c>
    </row>
    <row r="147" spans="2:39" x14ac:dyDescent="0.25">
      <c r="B147" s="17">
        <v>44317</v>
      </c>
      <c r="C147" s="36">
        <f>(Database!T158-Database!AA158)*'Technical Paramenter'!$C$5</f>
        <v>91498869.755280003</v>
      </c>
      <c r="D147" s="37">
        <f>(Database!T158+Database!U158-Database!Z158-Database!AA158-'2 months Losses'!C147)*'Technical Paramenter'!$C$7</f>
        <v>24036376.344207201</v>
      </c>
      <c r="E147" s="37">
        <f>((Database!T158+Database!U158-Database!Z158-Database!AA158-'2 months Losses'!C147)-(Database!T158+Database!U158-Database!Z158-Database!AA158-'2 months Losses'!C147)*'Technical Paramenter'!$C$7)*'Technical Paramenter'!$C$6</f>
        <v>107557976.86505838</v>
      </c>
      <c r="F147" s="38">
        <f t="shared" si="14"/>
        <v>131594353.20926557</v>
      </c>
      <c r="G147" s="39">
        <f>(Database!T158-Database!W158-Database!Y158-Database!Z158-Database!AA158+Database!U158-C147-F147)*'Technical Paramenter'!$C$8</f>
        <v>32522025.011871383</v>
      </c>
      <c r="H147" s="40">
        <f t="shared" si="15"/>
        <v>255615247.97641695</v>
      </c>
      <c r="I147" s="51">
        <f>+H147/(Database!T158+Database!U158)*100</f>
        <v>8.3787192574875782</v>
      </c>
      <c r="J147" s="36">
        <f>+AH147-C147</f>
        <v>39548751.981321797</v>
      </c>
      <c r="K147" s="36">
        <f>+AK147-F147</f>
        <v>59185432.272565737</v>
      </c>
      <c r="L147" s="36">
        <f>+AL147-G147</f>
        <v>25863401.284291938</v>
      </c>
      <c r="M147" s="40">
        <f t="shared" si="16"/>
        <v>124597585.53817947</v>
      </c>
      <c r="N147" s="52">
        <f>+M147/(Database!T158+Database!U158)*100</f>
        <v>4.0841389457389354</v>
      </c>
      <c r="O147" s="21">
        <f>Database!T158+Database!U158-Database!V158-Database!W158-Database!X158-Database!Y158-Database!Z158-Database!AA158-'2 months Losses'!H147</f>
        <v>125355711.53817952</v>
      </c>
      <c r="P147" s="3">
        <f>($C147+(O147*'Technical Paramenter'!$D$5))</f>
        <v>130923241.03403747</v>
      </c>
      <c r="Q147" s="23">
        <f>(Database!T158+Database!U158-Database!AA158-Database!Z158-P147)*'Technical Paramenter'!$D$7</f>
        <v>23642132.631419625</v>
      </c>
      <c r="R147" s="23">
        <f>+O147*'Technical Paramenter'!$D$6+'2 months Losses'!E147</f>
        <v>166951512.99184784</v>
      </c>
      <c r="S147" s="3">
        <f t="shared" si="17"/>
        <v>190593645.62326747</v>
      </c>
      <c r="T147" s="3">
        <f>+O147*'Technical Paramenter'!$D$8+'2 months Losses'!G147</f>
        <v>59059829.144503981</v>
      </c>
      <c r="U147" s="14">
        <f>Database!T158+Database!U158-Database!V158-Database!W158-Database!X158-Database!Y158-Database!Z158-Database!AA158-'2 months Losses'!H147-((P147+S147+T147)-H147)</f>
        <v>394243.71278750896</v>
      </c>
      <c r="V147" s="3">
        <f>(P147+(U147*'Technical Paramenter'!$D$5))</f>
        <v>131047230.68170914</v>
      </c>
      <c r="W147" s="23">
        <f>(Database!T158+Database!U158-Database!AA158-Database!Z158-V147)*'Technical Paramenter'!$D$7</f>
        <v>23640892.734942909</v>
      </c>
      <c r="X147" s="23">
        <f>+U147*'Technical Paramenter'!$D$6+'2 months Losses'!R147</f>
        <v>167138305.66296658</v>
      </c>
      <c r="Y147" s="3">
        <f t="shared" si="18"/>
        <v>190779198.39790949</v>
      </c>
      <c r="Z147" s="3">
        <f>+U147*'Technical Paramenter'!$D$8+'2 months Losses'!T147</f>
        <v>59143290.538501099</v>
      </c>
      <c r="AA147" s="14">
        <f>Database!T158+Database!U158-Database!AA158-V147-Database!Z158-Y147-Database!Y158-Database!W158-Z147-Database!V158-Database!X158</f>
        <v>1239.8964765071869</v>
      </c>
      <c r="AB147" s="3">
        <f>(V147+(AA147*'Technical Paramenter'!$D$5))</f>
        <v>131047620.629151</v>
      </c>
      <c r="AC147" s="23">
        <f>(Database!T158+Database!U158-Database!AA158-Database!Z158-AB147)*'Technical Paramenter'!$D$7</f>
        <v>23640888.835468493</v>
      </c>
      <c r="AD147" s="23">
        <f>+AA147*'Technical Paramenter'!$D$6+'2 months Losses'!X147</f>
        <v>167138893.12591714</v>
      </c>
      <c r="AE147" s="3">
        <f t="shared" si="19"/>
        <v>190779781.96138564</v>
      </c>
      <c r="AF147" s="3">
        <f>+AA147*'Technical Paramenter'!$D$8+'2 months Losses'!Z147</f>
        <v>59143553.024585173</v>
      </c>
      <c r="AG147" s="14">
        <f>Database!T158+Database!U158-Database!AA158-'2 months Losses'!AB147-Database!Z158-Database!W158-Database!Y158-'2 months Losses'!AE147-'2 months Losses'!AF147-Database!V158-Database!X158</f>
        <v>3.8994746208190918</v>
      </c>
      <c r="AH147" s="27">
        <f>(AB147+(AG147*'Technical Paramenter'!$E$5))</f>
        <v>131047621.7366018</v>
      </c>
      <c r="AI147" s="27">
        <f>+AG147*'Technical Paramenter'!$D$6+'2 months Losses'!AC147</f>
        <v>23640890.683039568</v>
      </c>
      <c r="AJ147" s="27">
        <f>+AG147*'Technical Paramenter'!$E$6+'2 months Losses'!AD147</f>
        <v>167138894.79879174</v>
      </c>
      <c r="AK147" s="27">
        <f t="shared" si="20"/>
        <v>190779785.48183131</v>
      </c>
      <c r="AL147" s="29">
        <f>Database!T158-Database!AA158-'2 months Losses'!AH147-Database!Z158-Database!W158-Database!Y158-'2 months Losses'!AK147-((Database!V158+Database!X158))</f>
        <v>58385426.296163321</v>
      </c>
      <c r="AM147" s="29">
        <f>Database!T158-Database!AA158-'2 months Losses'!AH147-Database!Z158-Database!W158-Database!Y158-'2 months Losses'!AK147-'2 months Losses'!AL147-Database!V158-Database!X158</f>
        <v>0</v>
      </c>
    </row>
    <row r="148" spans="2:39" x14ac:dyDescent="0.25">
      <c r="B148" s="17">
        <v>44348</v>
      </c>
      <c r="C148" s="36">
        <f>(Database!T159-Database!AA159)*'Technical Paramenter'!$C$5</f>
        <v>93998693.640000001</v>
      </c>
      <c r="D148" s="37">
        <f>(Database!T159+Database!U159-Database!Z159-Database!AA159-'2 months Losses'!C148)*'Technical Paramenter'!$C$7</f>
        <v>24834626.943600003</v>
      </c>
      <c r="E148" s="37">
        <f>((Database!T159+Database!U159-Database!Z159-Database!AA159-'2 months Losses'!C148)-(Database!T159+Database!U159-Database!Z159-Database!AA159-'2 months Losses'!C148)*'Technical Paramenter'!$C$7)*'Technical Paramenter'!$C$6</f>
        <v>111129988.64722127</v>
      </c>
      <c r="F148" s="38">
        <f t="shared" si="14"/>
        <v>135964615.59082127</v>
      </c>
      <c r="G148" s="39">
        <f>(Database!T159-Database!W159-Database!Y159-Database!Z159-Database!AA159+Database!U159-C148-F148)*'Technical Paramenter'!$C$8</f>
        <v>34812629.515537404</v>
      </c>
      <c r="H148" s="40">
        <f t="shared" si="15"/>
        <v>264775938.74635866</v>
      </c>
      <c r="I148" s="51">
        <f>+H148/(Database!T159+Database!U159)*100</f>
        <v>8.4482953413275457</v>
      </c>
      <c r="J148" s="36">
        <f>+AH148-C148</f>
        <v>52414269.113144055</v>
      </c>
      <c r="K148" s="36">
        <f>+AK148-F148</f>
        <v>78438914.486533463</v>
      </c>
      <c r="L148" s="36">
        <f>+AL148-G148</f>
        <v>34593544.510094263</v>
      </c>
      <c r="M148" s="40">
        <f t="shared" si="16"/>
        <v>165446728.10977179</v>
      </c>
      <c r="N148" s="52">
        <f>+M148/(Database!T159+Database!U159)*100</f>
        <v>5.2789646557221115</v>
      </c>
      <c r="O148" s="21">
        <f>Database!T159+Database!U159-Database!V159-Database!W159-Database!X159-Database!Y159-Database!Z159-Database!AA159-'2 months Losses'!H148</f>
        <v>166134901.10977194</v>
      </c>
      <c r="P148" s="3">
        <f>($C148+(O148*'Technical Paramenter'!$D$5))</f>
        <v>146248120.03902328</v>
      </c>
      <c r="Q148" s="23">
        <f>(Database!T159+Database!U159-Database!AA159-Database!Z159-P148)*'Technical Paramenter'!$D$7</f>
        <v>24312132.679609768</v>
      </c>
      <c r="R148" s="23">
        <f>+O148*'Technical Paramenter'!$D$6+'2 months Losses'!E148</f>
        <v>189844704.79303122</v>
      </c>
      <c r="S148" s="3">
        <f t="shared" si="17"/>
        <v>214156837.47264099</v>
      </c>
      <c r="T148" s="3">
        <f>+O148*'Technical Paramenter'!$D$8+'2 months Losses'!G148</f>
        <v>69983388.08047612</v>
      </c>
      <c r="U148" s="14">
        <f>Database!T159+Database!U159-Database!V159-Database!W159-Database!X159-Database!Y159-Database!Z159-Database!AA159-'2 months Losses'!H148-((P148+S148+T148)-H148)</f>
        <v>522494.26399022341</v>
      </c>
      <c r="V148" s="3">
        <f>(P148+(U148*'Technical Paramenter'!$D$5))</f>
        <v>146412444.4850482</v>
      </c>
      <c r="W148" s="23">
        <f>(Database!T159+Database!U159-Database!AA159-Database!Z159-V148)*'Technical Paramenter'!$D$7</f>
        <v>24310489.435149517</v>
      </c>
      <c r="X148" s="23">
        <f>+U148*'Technical Paramenter'!$D$6+'2 months Losses'!R148</f>
        <v>190092262.57530978</v>
      </c>
      <c r="Y148" s="3">
        <f t="shared" si="18"/>
        <v>214402752.0104593</v>
      </c>
      <c r="Z148" s="3">
        <f>+U148*'Technical Paramenter'!$D$8+'2 months Losses'!T148</f>
        <v>70094000.116162851</v>
      </c>
      <c r="AA148" s="14">
        <f>Database!T159+Database!U159-Database!AA159-V148-Database!Z159-Y148-Database!Y159-Database!W159-Z148-Database!V159-Database!X159</f>
        <v>1643.244460105896</v>
      </c>
      <c r="AB148" s="3">
        <f>(V148+(AA148*'Technical Paramenter'!$D$5))</f>
        <v>146412961.28543091</v>
      </c>
      <c r="AC148" s="23">
        <f>(Database!T159+Database!U159-Database!AA159-Database!Z159-AB148)*'Technical Paramenter'!$D$7</f>
        <v>24310484.26714569</v>
      </c>
      <c r="AD148" s="23">
        <f>+AA148*'Technical Paramenter'!$D$6+'2 months Losses'!X148</f>
        <v>190093041.14453498</v>
      </c>
      <c r="AE148" s="3">
        <f t="shared" si="19"/>
        <v>214403525.41168067</v>
      </c>
      <c r="AF148" s="3">
        <f>+AA148*'Technical Paramenter'!$D$8+'2 months Losses'!Z148</f>
        <v>70094347.991015062</v>
      </c>
      <c r="AG148" s="14">
        <f>Database!T159+Database!U159-Database!AA159-'2 months Losses'!AB148-Database!Z159-Database!W159-Database!Y159-'2 months Losses'!AE148-'2 months Losses'!AF148-Database!V159-Database!X159</f>
        <v>5.168004035949707</v>
      </c>
      <c r="AH148" s="27">
        <f>(AB148+(AG148*'Technical Paramenter'!$E$5))</f>
        <v>146412962.75314406</v>
      </c>
      <c r="AI148" s="27">
        <f>+AG148*'Technical Paramenter'!$D$6+'2 months Losses'!AC148</f>
        <v>24310486.715746</v>
      </c>
      <c r="AJ148" s="27">
        <f>+AG148*'Technical Paramenter'!$E$6+'2 months Losses'!AD148</f>
        <v>190093043.36160871</v>
      </c>
      <c r="AK148" s="27">
        <f t="shared" si="20"/>
        <v>214403530.07735473</v>
      </c>
      <c r="AL148" s="29">
        <f>Database!T159-Database!AA159-'2 months Losses'!AH148-Database!Z159-Database!W159-Database!Y159-'2 months Losses'!AK148-((Database!V159+Database!X159))</f>
        <v>69406174.025631666</v>
      </c>
      <c r="AM148" s="29">
        <f>Database!T159-Database!AA159-'2 months Losses'!AH148-Database!Z159-Database!W159-Database!Y159-'2 months Losses'!AK148-'2 months Losses'!AL148-Database!V159-Database!X159</f>
        <v>0</v>
      </c>
    </row>
    <row r="149" spans="2:39" x14ac:dyDescent="0.25">
      <c r="B149" s="17">
        <v>44378</v>
      </c>
      <c r="C149" s="36">
        <f>(Database!T160-Database!AA160)*'Technical Paramenter'!$C$5</f>
        <v>96930716.549999997</v>
      </c>
      <c r="D149" s="37">
        <f>(Database!T160+Database!U160-Database!Z160-Database!AA160-'2 months Losses'!C149)*'Technical Paramenter'!$C$7</f>
        <v>26006047.9045</v>
      </c>
      <c r="E149" s="37">
        <f>((Database!T160+Database!U160-Database!Z160-Database!AA160-'2 months Losses'!C149)-(Database!T160+Database!U160-Database!Z160-Database!AA160-'2 months Losses'!C149)*'Technical Paramenter'!$C$7)*'Technical Paramenter'!$C$6</f>
        <v>116371863.16305658</v>
      </c>
      <c r="F149" s="38">
        <f t="shared" si="14"/>
        <v>142377911.06755659</v>
      </c>
      <c r="G149" s="39">
        <f>(Database!T160-Database!W160-Database!Y160-Database!Z160-Database!AA160+Database!U160-C149-F149)*'Technical Paramenter'!$C$8</f>
        <v>36476176.671725355</v>
      </c>
      <c r="H149" s="40">
        <f t="shared" si="15"/>
        <v>275784804.2892819</v>
      </c>
      <c r="I149" s="51">
        <f>+H149/(Database!T160+Database!U160)*100</f>
        <v>8.5337137379076147</v>
      </c>
      <c r="J149" s="36">
        <f>+AH149-C149</f>
        <v>57150628.701918557</v>
      </c>
      <c r="K149" s="36">
        <f>+AK149-F149</f>
        <v>85526963.429072082</v>
      </c>
      <c r="L149" s="36">
        <f>+AL149-G149</f>
        <v>37879795.325453199</v>
      </c>
      <c r="M149" s="40">
        <f t="shared" si="16"/>
        <v>180557387.45644382</v>
      </c>
      <c r="N149" s="52">
        <f>+M149/(Database!T160+Database!U160)*100</f>
        <v>5.5870556820147659</v>
      </c>
      <c r="O149" s="21">
        <f>Database!T160+Database!U160-Database!V160-Database!W160-Database!X160-Database!Y160-Database!Z160-Database!AA160-'2 months Losses'!H149</f>
        <v>181147504.4564442</v>
      </c>
      <c r="P149" s="3">
        <f>($C149+(O149*'Technical Paramenter'!$D$5))</f>
        <v>153901606.70155171</v>
      </c>
      <c r="Q149" s="23">
        <f>(Database!T160+Database!U160-Database!AA160-Database!Z160-P149)*'Technical Paramenter'!$D$7</f>
        <v>25436339.002984483</v>
      </c>
      <c r="R149" s="23">
        <f>+O149*'Technical Paramenter'!$D$6+'2 months Losses'!E149</f>
        <v>202199550.77451986</v>
      </c>
      <c r="S149" s="3">
        <f t="shared" si="17"/>
        <v>227635889.77750435</v>
      </c>
      <c r="T149" s="3">
        <f>+O149*'Technical Paramenter'!$D$8+'2 months Losses'!G149</f>
        <v>74825103.365154594</v>
      </c>
      <c r="U149" s="14">
        <f>Database!T160+Database!U160-Database!V160-Database!W160-Database!X160-Database!Y160-Database!Z160-Database!AA160-'2 months Losses'!H149-((P149+S149+T149)-H149)</f>
        <v>569708.90151548386</v>
      </c>
      <c r="V149" s="3">
        <f>(P149+(U149*'Technical Paramenter'!$D$5))</f>
        <v>154080780.15107831</v>
      </c>
      <c r="W149" s="23">
        <f>(Database!T160+Database!U160-Database!AA160-Database!Z160-V149)*'Technical Paramenter'!$D$7</f>
        <v>25434547.268489219</v>
      </c>
      <c r="X149" s="23">
        <f>+U149*'Technical Paramenter'!$D$6+'2 months Losses'!R149</f>
        <v>202469478.8520579</v>
      </c>
      <c r="Y149" s="3">
        <f t="shared" si="18"/>
        <v>227904026.12054712</v>
      </c>
      <c r="Z149" s="3">
        <f>+U149*'Technical Paramenter'!$D$8+'2 months Losses'!T149</f>
        <v>74945710.739605427</v>
      </c>
      <c r="AA149" s="14">
        <f>Database!T160+Database!U160-Database!AA160-V149-Database!Z160-Y149-Database!Y160-Database!W160-Z149-Database!V160-Database!X160</f>
        <v>1791.7344951629639</v>
      </c>
      <c r="AB149" s="3">
        <f>(V149+(AA149*'Technical Paramenter'!$D$5))</f>
        <v>154081343.65157706</v>
      </c>
      <c r="AC149" s="23">
        <f>(Database!T160+Database!U160-Database!AA160-Database!Z160-AB149)*'Technical Paramenter'!$D$7</f>
        <v>25434541.633484229</v>
      </c>
      <c r="AD149" s="23">
        <f>+AA149*'Technical Paramenter'!$D$6+'2 months Losses'!X149</f>
        <v>202470327.77586171</v>
      </c>
      <c r="AE149" s="3">
        <f t="shared" si="19"/>
        <v>227904869.40934592</v>
      </c>
      <c r="AF149" s="3">
        <f>+AA149*'Technical Paramenter'!$D$8+'2 months Losses'!Z149</f>
        <v>74946090.049798056</v>
      </c>
      <c r="AG149" s="14">
        <f>Database!T160+Database!U160-Database!AA160-'2 months Losses'!AB149-Database!Z160-Database!W160-Database!Y160-'2 months Losses'!AE149-'2 months Losses'!AF149-Database!V160-Database!X160</f>
        <v>5.6350052356719971</v>
      </c>
      <c r="AH149" s="27">
        <f>(AB149+(AG149*'Technical Paramenter'!$E$5))</f>
        <v>154081345.25191855</v>
      </c>
      <c r="AI149" s="27">
        <f>+AG149*'Technical Paramenter'!$D$6+'2 months Losses'!AC149</f>
        <v>25434544.303349711</v>
      </c>
      <c r="AJ149" s="27">
        <f>+AG149*'Technical Paramenter'!$E$6+'2 months Losses'!AD149</f>
        <v>202470330.19327897</v>
      </c>
      <c r="AK149" s="27">
        <f t="shared" si="20"/>
        <v>227904874.49662867</v>
      </c>
      <c r="AL149" s="29">
        <f>Database!T160-Database!AA160-'2 months Losses'!AH149-Database!Z160-Database!W160-Database!Y160-'2 months Losses'!AK149-((Database!V160+Database!X160))</f>
        <v>74355971.997178555</v>
      </c>
      <c r="AM149" s="29">
        <f>Database!T160-Database!AA160-'2 months Losses'!AH149-Database!Z160-Database!W160-Database!Y160-'2 months Losses'!AK149-'2 months Losses'!AL149-Database!V160-Database!X160</f>
        <v>0</v>
      </c>
    </row>
    <row r="150" spans="2:39" x14ac:dyDescent="0.25">
      <c r="B150" s="17">
        <v>44409</v>
      </c>
      <c r="C150" s="36">
        <f>(Database!T161-Database!AA161)*'Technical Paramenter'!$C$5</f>
        <v>103980241.14</v>
      </c>
      <c r="D150" s="37">
        <f>(Database!T161+Database!U161-Database!Z161-Database!AA161-'2 months Losses'!C150)*'Technical Paramenter'!$C$7</f>
        <v>27395761.5086</v>
      </c>
      <c r="E150" s="37">
        <f>((Database!T161+Database!U161-Database!Z161-Database!AA161-'2 months Losses'!C150)-(Database!T161+Database!U161-Database!Z161-Database!AA161-'2 months Losses'!C150)*'Technical Paramenter'!$C$7)*'Technical Paramenter'!$C$6</f>
        <v>122590553.59868327</v>
      </c>
      <c r="F150" s="38">
        <f t="shared" si="14"/>
        <v>149986315.10728326</v>
      </c>
      <c r="G150" s="39">
        <f>(Database!T161-Database!W161-Database!Y161-Database!Z161-Database!AA161+Database!U161-C150-F150)*'Technical Paramenter'!$C$8</f>
        <v>39028026.90300487</v>
      </c>
      <c r="H150" s="40">
        <f t="shared" si="15"/>
        <v>292994583.15028816</v>
      </c>
      <c r="I150" s="51">
        <f>+H150/(Database!T161+Database!U161)*100</f>
        <v>8.4516556929351356</v>
      </c>
      <c r="J150" s="36">
        <f>+AH150-C150</f>
        <v>83518031.210548237</v>
      </c>
      <c r="K150" s="36">
        <f>+AK150-F150</f>
        <v>124986264.60032031</v>
      </c>
      <c r="L150" s="36">
        <f>+AL150-G150</f>
        <v>55559165.554498449</v>
      </c>
      <c r="M150" s="40">
        <f t="shared" si="16"/>
        <v>264063461.365367</v>
      </c>
      <c r="N150" s="52">
        <f>+M150/(Database!T161+Database!U161)*100</f>
        <v>7.6171150761514204</v>
      </c>
      <c r="O150" s="21">
        <f>Database!T161+Database!U161-Database!V161-Database!W161-Database!X161-Database!Y161-Database!Z161-Database!AA161-'2 months Losses'!H150</f>
        <v>264722948.36536688</v>
      </c>
      <c r="P150" s="3">
        <f>($C150+(O150*'Technical Paramenter'!$D$5))</f>
        <v>187235608.40090787</v>
      </c>
      <c r="Q150" s="23">
        <f>(Database!T161+Database!U161-Database!AA161-Database!Z161-P150)*'Technical Paramenter'!$D$7</f>
        <v>26563207.835990921</v>
      </c>
      <c r="R150" s="23">
        <f>+O150*'Technical Paramenter'!$D$6+'2 months Losses'!E150</f>
        <v>248016286.53419411</v>
      </c>
      <c r="S150" s="3">
        <f t="shared" si="17"/>
        <v>274579494.37018502</v>
      </c>
      <c r="T150" s="3">
        <f>+O150*'Technical Paramenter'!$D$8+'2 months Losses'!G150</f>
        <v>95069875.071953028</v>
      </c>
      <c r="U150" s="14">
        <f>Database!T161+Database!U161-Database!V161-Database!W161-Database!X161-Database!Y161-Database!Z161-Database!AA161-'2 months Losses'!H150-((P150+S150+T150)-H150)</f>
        <v>832553.67260909081</v>
      </c>
      <c r="V150" s="3">
        <f>(P150+(U150*'Technical Paramenter'!$D$5))</f>
        <v>187497446.53094342</v>
      </c>
      <c r="W150" s="23">
        <f>(Database!T161+Database!U161-Database!AA161-Database!Z161-V150)*'Technical Paramenter'!$D$7</f>
        <v>26560589.454690568</v>
      </c>
      <c r="X150" s="23">
        <f>+U150*'Technical Paramenter'!$D$6+'2 months Losses'!R150</f>
        <v>248410750.46427631</v>
      </c>
      <c r="Y150" s="3">
        <f t="shared" si="18"/>
        <v>274971339.91896689</v>
      </c>
      <c r="Z150" s="3">
        <f>+U150*'Technical Paramenter'!$D$8+'2 months Losses'!T150</f>
        <v>95246126.684444368</v>
      </c>
      <c r="AA150" s="14">
        <f>Database!T161+Database!U161-Database!AA161-V150-Database!Z161-Y150-Database!Y161-Database!W161-Z150-Database!V161-Database!X161</f>
        <v>2618.3813004493713</v>
      </c>
      <c r="AB150" s="3">
        <f>(V150+(AA150*'Technical Paramenter'!$D$5))</f>
        <v>187498270.01186243</v>
      </c>
      <c r="AC150" s="23">
        <f>(Database!T161+Database!U161-Database!AA161-Database!Z161-AB150)*'Technical Paramenter'!$D$7</f>
        <v>26560581.219881378</v>
      </c>
      <c r="AD150" s="23">
        <f>+AA150*'Technical Paramenter'!$D$6+'2 months Losses'!X150</f>
        <v>248411991.05333647</v>
      </c>
      <c r="AE150" s="3">
        <f t="shared" si="19"/>
        <v>274972572.27321786</v>
      </c>
      <c r="AF150" s="3">
        <f>+AA150*'Technical Paramenter'!$D$8+'2 months Losses'!Z150</f>
        <v>95246680.995765671</v>
      </c>
      <c r="AG150" s="14">
        <f>Database!T161+Database!U161-Database!AA161-'2 months Losses'!AB150-Database!Z161-Database!W161-Database!Y161-'2 months Losses'!AE150-'2 months Losses'!AF150-Database!V161-Database!X161</f>
        <v>8.2348091602325439</v>
      </c>
      <c r="AH150" s="27">
        <f>(AB150+(AG150*'Technical Paramenter'!$E$5))</f>
        <v>187498272.35054824</v>
      </c>
      <c r="AI150" s="27">
        <f>+AG150*'Technical Paramenter'!$D$6+'2 months Losses'!AC150</f>
        <v>26560585.121533956</v>
      </c>
      <c r="AJ150" s="27">
        <f>+AG150*'Technical Paramenter'!$E$6+'2 months Losses'!AD150</f>
        <v>248411994.58606961</v>
      </c>
      <c r="AK150" s="27">
        <f t="shared" si="20"/>
        <v>274972579.70760357</v>
      </c>
      <c r="AL150" s="29">
        <f>Database!T161-Database!AA161-'2 months Losses'!AH150-Database!Z161-Database!W161-Database!Y161-'2 months Losses'!AK150-((Database!V161+Database!X161))</f>
        <v>94587192.457503319</v>
      </c>
      <c r="AM150" s="29">
        <f>Database!T161-Database!AA161-'2 months Losses'!AH150-Database!Z161-Database!W161-Database!Y161-'2 months Losses'!AK150-'2 months Losses'!AL150-Database!V161-Database!X161</f>
        <v>0</v>
      </c>
    </row>
    <row r="151" spans="2:39" x14ac:dyDescent="0.25">
      <c r="B151" s="17">
        <v>44440</v>
      </c>
      <c r="C151" s="36">
        <f>(Database!T162-Database!AA162)*'Technical Paramenter'!$C$5</f>
        <v>103104981.81</v>
      </c>
      <c r="D151" s="37">
        <f>(Database!T162+Database!U162-Database!Z162-Database!AA162-'2 months Losses'!C151)*'Technical Paramenter'!$C$7</f>
        <v>26702802.551899999</v>
      </c>
      <c r="E151" s="37">
        <f>((Database!T162+Database!U162-Database!Z162-Database!AA162-'2 months Losses'!C151)-(Database!T162+Database!U162-Database!Z162-Database!AA162-'2 months Losses'!C151)*'Technical Paramenter'!$C$7)*'Technical Paramenter'!$C$6</f>
        <v>119489700.85924213</v>
      </c>
      <c r="F151" s="38">
        <f t="shared" si="14"/>
        <v>146192503.41114211</v>
      </c>
      <c r="G151" s="39">
        <f>(Database!T162-Database!W162-Database!Y162-Database!Z162-Database!AA162+Database!U162-C151-F151)*'Technical Paramenter'!$C$8</f>
        <v>37153962.833732925</v>
      </c>
      <c r="H151" s="40">
        <f t="shared" si="15"/>
        <v>286451448.05487502</v>
      </c>
      <c r="I151" s="51">
        <f>+H151/(Database!T162+Database!U162)*100</f>
        <v>8.3328159461329552</v>
      </c>
      <c r="J151" s="36">
        <f>+AH151-C151</f>
        <v>23841994.212885275</v>
      </c>
      <c r="K151" s="36">
        <f>+AK151-F151</f>
        <v>35679981.365683883</v>
      </c>
      <c r="L151" s="36">
        <f>+AL151-G151</f>
        <v>15296101.298648514</v>
      </c>
      <c r="M151" s="40">
        <f t="shared" si="16"/>
        <v>74818076.87721768</v>
      </c>
      <c r="N151" s="52">
        <f>+M151/(Database!T162+Database!U162)*100</f>
        <v>2.1764430527230165</v>
      </c>
      <c r="O151" s="21">
        <f>Database!T162+Database!U162-Database!V162-Database!W162-Database!X162-Database!Y162-Database!Z162-Database!AA162-'2 months Losses'!H151</f>
        <v>75570782.87721765</v>
      </c>
      <c r="P151" s="3">
        <f>($C151+(O151*'Technical Paramenter'!$D$5))</f>
        <v>126871993.02488495</v>
      </c>
      <c r="Q151" s="23">
        <f>(Database!T162+Database!U162-Database!AA162-Database!Z162-P151)*'Technical Paramenter'!$D$7</f>
        <v>26465132.439751148</v>
      </c>
      <c r="R151" s="23">
        <f>+O151*'Technical Paramenter'!$D$6+'2 months Losses'!E151</f>
        <v>155295137.78646785</v>
      </c>
      <c r="S151" s="3">
        <f t="shared" si="17"/>
        <v>181760270.226219</v>
      </c>
      <c r="T151" s="3">
        <f>+O151*'Technical Paramenter'!$D$8+'2 months Losses'!G151</f>
        <v>53152297.5688399</v>
      </c>
      <c r="U151" s="14">
        <f>Database!T162+Database!U162-Database!V162-Database!W162-Database!X162-Database!Y162-Database!Z162-Database!AA162-'2 months Losses'!H151-((P151+S151+T151)-H151)</f>
        <v>237670.11214882135</v>
      </c>
      <c r="V151" s="3">
        <f>(P151+(U151*'Technical Paramenter'!$D$5))</f>
        <v>126946740.27515575</v>
      </c>
      <c r="W151" s="23">
        <f>(Database!T162+Database!U162-Database!AA162-Database!Z162-V151)*'Technical Paramenter'!$D$7</f>
        <v>26464384.967248444</v>
      </c>
      <c r="X151" s="23">
        <f>+U151*'Technical Paramenter'!$D$6+'2 months Losses'!R151</f>
        <v>155407745.88560396</v>
      </c>
      <c r="Y151" s="3">
        <f t="shared" si="18"/>
        <v>181872130.8528524</v>
      </c>
      <c r="Z151" s="3">
        <f>+U151*'Technical Paramenter'!$D$8+'2 months Losses'!T151</f>
        <v>53202612.331581809</v>
      </c>
      <c r="AA151" s="14">
        <f>Database!T162+Database!U162-Database!AA162-V151-Database!Z162-Y151-Database!Y162-Database!W162-Z151-Database!V162-Database!X162</f>
        <v>747.47250294685364</v>
      </c>
      <c r="AB151" s="3">
        <f>(V151+(AA151*'Technical Paramenter'!$D$5))</f>
        <v>126946975.35525793</v>
      </c>
      <c r="AC151" s="23">
        <f>(Database!T162+Database!U162-Database!AA162-Database!Z162-AB151)*'Technical Paramenter'!$D$7</f>
        <v>26464382.616447419</v>
      </c>
      <c r="AD151" s="23">
        <f>+AA151*'Technical Paramenter'!$D$6+'2 months Losses'!X151</f>
        <v>155408100.03807586</v>
      </c>
      <c r="AE151" s="3">
        <f t="shared" si="19"/>
        <v>181872482.65452328</v>
      </c>
      <c r="AF151" s="3">
        <f>+AA151*'Technical Paramenter'!$D$8+'2 months Losses'!Z151</f>
        <v>53202770.57151068</v>
      </c>
      <c r="AG151" s="14">
        <f>Database!T162+Database!U162-Database!AA162-'2 months Losses'!AB151-Database!Z162-Database!W162-Database!Y162-'2 months Losses'!AE151-'2 months Losses'!AF151-Database!V162-Database!X162</f>
        <v>2.3508005142211914</v>
      </c>
      <c r="AH151" s="27">
        <f>(AB151+(AG151*'Technical Paramenter'!$E$5))</f>
        <v>126946976.02288528</v>
      </c>
      <c r="AI151" s="27">
        <f>+AG151*'Technical Paramenter'!$D$6+'2 months Losses'!AC151</f>
        <v>26464383.730256703</v>
      </c>
      <c r="AJ151" s="27">
        <f>+AG151*'Technical Paramenter'!$E$6+'2 months Losses'!AD151</f>
        <v>155408101.04656929</v>
      </c>
      <c r="AK151" s="27">
        <f t="shared" si="20"/>
        <v>181872484.77682599</v>
      </c>
      <c r="AL151" s="29">
        <f>Database!T162-Database!AA162-'2 months Losses'!AH151-Database!Z162-Database!W162-Database!Y162-'2 months Losses'!AK151-((Database!V162+Database!X162))</f>
        <v>52450064.132381439</v>
      </c>
      <c r="AM151" s="29">
        <f>Database!T162-Database!AA162-'2 months Losses'!AH151-Database!Z162-Database!W162-Database!Y162-'2 months Losses'!AK151-'2 months Losses'!AL151-Database!V162-Database!X162</f>
        <v>0</v>
      </c>
    </row>
    <row r="152" spans="2:39" x14ac:dyDescent="0.25">
      <c r="B152" s="17">
        <v>44470</v>
      </c>
      <c r="C152" s="36">
        <f>(Database!T163-Database!AA163)*'Technical Paramenter'!$C$5</f>
        <v>99677514.090000004</v>
      </c>
      <c r="D152" s="37">
        <f>(Database!T163+Database!U163-Database!Z163-Database!AA163-'2 months Losses'!C152)*'Technical Paramenter'!$C$7</f>
        <v>26599277.539099999</v>
      </c>
      <c r="E152" s="37">
        <f>((Database!T163+Database!U163-Database!Z163-Database!AA163-'2 months Losses'!C152)-(Database!T163+Database!U163-Database!Z163-Database!AA163-'2 months Losses'!C152)*'Technical Paramenter'!$C$7)*'Technical Paramenter'!$C$6</f>
        <v>119026447.13196465</v>
      </c>
      <c r="F152" s="38">
        <f t="shared" si="14"/>
        <v>145625724.67106465</v>
      </c>
      <c r="G152" s="39">
        <f>(Database!T163-Database!W163-Database!Y163-Database!Z163-Database!AA163+Database!U163-C152-F152)*'Technical Paramenter'!$C$8</f>
        <v>36979621.309226498</v>
      </c>
      <c r="H152" s="40">
        <f t="shared" si="15"/>
        <v>282282860.07029116</v>
      </c>
      <c r="I152" s="51">
        <f>+H152/(Database!T163+Database!U163)*100</f>
        <v>8.4938516921597955</v>
      </c>
      <c r="J152" s="36">
        <f>+AH152-C152</f>
        <v>20749319.917671651</v>
      </c>
      <c r="K152" s="36">
        <f>+AK152-F152</f>
        <v>31051737.593872577</v>
      </c>
      <c r="L152" s="36">
        <f>+AL152-G152</f>
        <v>13215786.517889038</v>
      </c>
      <c r="M152" s="40">
        <f t="shared" si="16"/>
        <v>65016844.029433265</v>
      </c>
      <c r="N152" s="52">
        <f>+M152/(Database!T163+Database!U163)*100</f>
        <v>1.9563477234883382</v>
      </c>
      <c r="O152" s="21">
        <f>Database!T163+Database!U163-Database!V163-Database!W163-Database!X163-Database!Y163-Database!Z163-Database!AA163-'2 months Losses'!H152</f>
        <v>65768087.02943337</v>
      </c>
      <c r="P152" s="3">
        <f>($C152+(O152*'Technical Paramenter'!$D$5))</f>
        <v>120361577.46075679</v>
      </c>
      <c r="Q152" s="23">
        <f>(Database!T163+Database!U163-Database!AA163-Database!Z163-P152)*'Technical Paramenter'!$D$7</f>
        <v>26392436.905392434</v>
      </c>
      <c r="R152" s="23">
        <f>+O152*'Technical Paramenter'!$D$6+'2 months Losses'!E152</f>
        <v>150187366.76651019</v>
      </c>
      <c r="S152" s="3">
        <f t="shared" si="17"/>
        <v>176579803.67190263</v>
      </c>
      <c r="T152" s="3">
        <f>+O152*'Technical Paramenter'!$D$8+'2 months Losses'!G152</f>
        <v>50902725.333357543</v>
      </c>
      <c r="U152" s="14">
        <f>Database!T163+Database!U163-Database!V163-Database!W163-Database!X163-Database!Y163-Database!Z163-Database!AA163-'2 months Losses'!H152-((P152+S152+T152)-H152)</f>
        <v>206840.63370752335</v>
      </c>
      <c r="V152" s="3">
        <f>(P152+(U152*'Technical Paramenter'!$D$5))</f>
        <v>120426628.84005781</v>
      </c>
      <c r="W152" s="23">
        <f>(Database!T163+Database!U163-Database!AA163-Database!Z163-V152)*'Technical Paramenter'!$D$7</f>
        <v>26391786.39159942</v>
      </c>
      <c r="X152" s="23">
        <f>+U152*'Technical Paramenter'!$D$6+'2 months Losses'!R152</f>
        <v>150285367.8587608</v>
      </c>
      <c r="Y152" s="3">
        <f t="shared" si="18"/>
        <v>176677154.25036022</v>
      </c>
      <c r="Z152" s="3">
        <f>+U152*'Technical Paramenter'!$D$8+'2 months Losses'!T152</f>
        <v>50946513.495513424</v>
      </c>
      <c r="AA152" s="14">
        <f>Database!T163+Database!U163-Database!AA163-V152-Database!Z163-Y152-Database!Y163-Database!W163-Z152-Database!V163-Database!X163</f>
        <v>650.51379323005676</v>
      </c>
      <c r="AB152" s="3">
        <f>(V152+(AA152*'Technical Paramenter'!$D$5))</f>
        <v>120426833.42664577</v>
      </c>
      <c r="AC152" s="23">
        <f>(Database!T163+Database!U163-Database!AA163-Database!Z163-AB152)*'Technical Paramenter'!$D$7</f>
        <v>26391784.345733542</v>
      </c>
      <c r="AD152" s="23">
        <f>+AA152*'Technical Paramenter'!$D$6+'2 months Losses'!X152</f>
        <v>150285676.07219604</v>
      </c>
      <c r="AE152" s="3">
        <f t="shared" si="19"/>
        <v>176677460.41792959</v>
      </c>
      <c r="AF152" s="3">
        <f>+AA152*'Technical Paramenter'!$D$8+'2 months Losses'!Z152</f>
        <v>50946651.209283449</v>
      </c>
      <c r="AG152" s="14">
        <f>Database!T163+Database!U163-Database!AA163-'2 months Losses'!AB152-Database!Z163-Database!W163-Database!Y163-'2 months Losses'!AE152-'2 months Losses'!AF152-Database!V163-Database!X163</f>
        <v>2.0458657741546631</v>
      </c>
      <c r="AH152" s="27">
        <f>(AB152+(AG152*'Technical Paramenter'!$E$5))</f>
        <v>120426834.00767165</v>
      </c>
      <c r="AI152" s="27">
        <f>+AG152*'Technical Paramenter'!$D$6+'2 months Losses'!AC152</f>
        <v>26391785.315064747</v>
      </c>
      <c r="AJ152" s="27">
        <f>+AG152*'Technical Paramenter'!$E$6+'2 months Losses'!AD152</f>
        <v>150285676.94987246</v>
      </c>
      <c r="AK152" s="27">
        <f t="shared" si="20"/>
        <v>176677462.26493722</v>
      </c>
      <c r="AL152" s="29">
        <f>Database!T163-Database!AA163-'2 months Losses'!AH152-Database!Z163-Database!W163-Database!Y163-'2 months Losses'!AK152-((Database!V163+Database!X163))</f>
        <v>50195407.827115536</v>
      </c>
      <c r="AM152" s="29">
        <f>Database!T163-Database!AA163-'2 months Losses'!AH152-Database!Z163-Database!W163-Database!Y163-'2 months Losses'!AK152-'2 months Losses'!AL152-Database!V163-Database!X163</f>
        <v>0</v>
      </c>
    </row>
    <row r="153" spans="2:39" x14ac:dyDescent="0.25">
      <c r="B153" s="17">
        <v>44501</v>
      </c>
      <c r="C153" s="36">
        <f>(Database!T164-Database!AA164)*'Technical Paramenter'!$C$5</f>
        <v>95872341.50999999</v>
      </c>
      <c r="D153" s="37">
        <f>(Database!T164+Database!U164-Database!Z164-Database!AA164-'2 months Losses'!C153)*'Technical Paramenter'!$C$7</f>
        <v>25757089.764899999</v>
      </c>
      <c r="E153" s="37">
        <f>((Database!T164+Database!U164-Database!Z164-Database!AA164-'2 months Losses'!C153)-(Database!T164+Database!U164-Database!Z164-Database!AA164-'2 months Losses'!C153)*'Technical Paramenter'!$C$7)*'Technical Paramenter'!$C$6</f>
        <v>115257825.27997449</v>
      </c>
      <c r="F153" s="38">
        <f t="shared" si="14"/>
        <v>141014915.04487449</v>
      </c>
      <c r="G153" s="39">
        <f>(Database!T164-Database!W164-Database!Y164-Database!Z164-Database!AA164+Database!U164-C153-F153)*'Technical Paramenter'!$C$8</f>
        <v>36699002.287191533</v>
      </c>
      <c r="H153" s="40">
        <f t="shared" si="15"/>
        <v>273586258.84206599</v>
      </c>
      <c r="I153" s="51">
        <f>+H153/(Database!T164+Database!U164)*100</f>
        <v>8.5584469339108047</v>
      </c>
      <c r="J153" s="36">
        <f>+AH153-C153</f>
        <v>58683161.638252139</v>
      </c>
      <c r="K153" s="36">
        <f>+AK153-F153</f>
        <v>87820427.059774846</v>
      </c>
      <c r="L153" s="36">
        <f>+AL153-G153</f>
        <v>38736673.160619356</v>
      </c>
      <c r="M153" s="40">
        <f t="shared" si="16"/>
        <v>185240261.85864633</v>
      </c>
      <c r="N153" s="52">
        <f>+M153/(Database!T164+Database!U164)*100</f>
        <v>5.7947681943198663</v>
      </c>
      <c r="O153" s="21">
        <f>Database!T164+Database!U164-Database!V164-Database!W164-Database!X164-Database!Y164-Database!Z164-Database!AA164-'2 months Losses'!H153</f>
        <v>186005097.85864621</v>
      </c>
      <c r="P153" s="3">
        <f>($C153+(O153*'Technical Paramenter'!$D$5))</f>
        <v>154370944.78654423</v>
      </c>
      <c r="Q153" s="23">
        <f>(Database!T164+Database!U164-Database!AA164-Database!Z164-P153)*'Technical Paramenter'!$D$7</f>
        <v>25172103.732134558</v>
      </c>
      <c r="R153" s="23">
        <f>+O153*'Technical Paramenter'!$D$6+'2 months Losses'!E153</f>
        <v>203387040.64540106</v>
      </c>
      <c r="S153" s="3">
        <f t="shared" si="17"/>
        <v>228559144.37753561</v>
      </c>
      <c r="T153" s="3">
        <f>+O153*'Technical Paramenter'!$D$8+'2 months Losses'!G153</f>
        <v>76076281.503866941</v>
      </c>
      <c r="U153" s="14">
        <f>Database!T164+Database!U164-Database!V164-Database!W164-Database!X164-Database!Y164-Database!Z164-Database!AA164-'2 months Losses'!H153-((P153+S153+T153)-H153)</f>
        <v>584986.03276538849</v>
      </c>
      <c r="V153" s="3">
        <f>(P153+(U153*'Technical Paramenter'!$D$5))</f>
        <v>154554922.89384896</v>
      </c>
      <c r="W153" s="23">
        <f>(Database!T164+Database!U164-Database!AA164-Database!Z164-V153)*'Technical Paramenter'!$D$7</f>
        <v>25170263.951061513</v>
      </c>
      <c r="X153" s="23">
        <f>+U153*'Technical Paramenter'!$D$6+'2 months Losses'!R153</f>
        <v>203664207.02772531</v>
      </c>
      <c r="Y153" s="3">
        <f t="shared" si="18"/>
        <v>228834470.97878683</v>
      </c>
      <c r="Z153" s="3">
        <f>+U153*'Technical Paramenter'!$D$8+'2 months Losses'!T153</f>
        <v>76200123.047003374</v>
      </c>
      <c r="AA153" s="14">
        <f>Database!T164+Database!U164-Database!AA164-V153-Database!Z164-Y153-Database!Y164-Database!W164-Z153-Database!V164-Database!X164</f>
        <v>1839.7810730934143</v>
      </c>
      <c r="AB153" s="3">
        <f>(V153+(AA153*'Technical Paramenter'!$D$5))</f>
        <v>154555501.50499645</v>
      </c>
      <c r="AC153" s="23">
        <f>(Database!T164+Database!U164-Database!AA164-Database!Z164-AB153)*'Technical Paramenter'!$D$7</f>
        <v>25170258.164950039</v>
      </c>
      <c r="AD153" s="23">
        <f>+AA153*'Technical Paramenter'!$D$6+'2 months Losses'!X153</f>
        <v>203665078.71599776</v>
      </c>
      <c r="AE153" s="3">
        <f t="shared" si="19"/>
        <v>228835336.8809478</v>
      </c>
      <c r="AF153" s="3">
        <f>+AA153*'Technical Paramenter'!$D$8+'2 months Losses'!Z153</f>
        <v>76200512.528656542</v>
      </c>
      <c r="AG153" s="14">
        <f>Database!T164+Database!U164-Database!AA164-'2 months Losses'!AB153-Database!Z164-Database!W164-Database!Y164-'2 months Losses'!AE153-'2 months Losses'!AF153-Database!V164-Database!X164</f>
        <v>5.78611159324646</v>
      </c>
      <c r="AH153" s="27">
        <f>(AB153+(AG153*'Technical Paramenter'!$E$5))</f>
        <v>154555503.14825213</v>
      </c>
      <c r="AI153" s="27">
        <f>+AG153*'Technical Paramenter'!$D$6+'2 months Losses'!AC153</f>
        <v>25170260.906409711</v>
      </c>
      <c r="AJ153" s="27">
        <f>+AG153*'Technical Paramenter'!$E$6+'2 months Losses'!AD153</f>
        <v>203665081.19823962</v>
      </c>
      <c r="AK153" s="27">
        <f t="shared" si="20"/>
        <v>228835342.10464934</v>
      </c>
      <c r="AL153" s="29">
        <f>Database!T164-Database!AA164-'2 months Losses'!AH153-Database!Z164-Database!W164-Database!Y164-'2 months Losses'!AK153-((Database!V164+Database!X164))</f>
        <v>75435675.447810888</v>
      </c>
      <c r="AM153" s="29">
        <f>Database!T164-Database!AA164-'2 months Losses'!AH153-Database!Z164-Database!W164-Database!Y164-'2 months Losses'!AK153-'2 months Losses'!AL153-Database!V164-Database!X164</f>
        <v>0</v>
      </c>
    </row>
    <row r="154" spans="2:39" x14ac:dyDescent="0.25">
      <c r="B154" s="17">
        <v>44531</v>
      </c>
      <c r="C154" s="36">
        <f>(Database!T165-Database!AA165)*'Technical Paramenter'!$C$5</f>
        <v>90968550.653219998</v>
      </c>
      <c r="D154" s="37">
        <f>(Database!T165+Database!U165-Database!Z165-Database!AA165-'2 months Losses'!C154)*'Technical Paramenter'!$C$7</f>
        <v>23763320.551207799</v>
      </c>
      <c r="E154" s="37">
        <f>((Database!T165+Database!U165-Database!Z165-Database!AA165-'2 months Losses'!C154)-(Database!T165+Database!U165-Database!Z165-Database!AA165-'2 months Losses'!C154)*'Technical Paramenter'!$C$7)*'Technical Paramenter'!$C$6</f>
        <v>106336106.80254465</v>
      </c>
      <c r="F154" s="38">
        <f t="shared" si="14"/>
        <v>130099427.35375245</v>
      </c>
      <c r="G154" s="39">
        <f>(Database!T165-Database!W165-Database!Y165-Database!Z165-Database!AA165+Database!U165-C154-F154)*'Technical Paramenter'!$C$8</f>
        <v>31878626.298693962</v>
      </c>
      <c r="H154" s="40">
        <f t="shared" si="15"/>
        <v>252946604.30566639</v>
      </c>
      <c r="I154" s="51">
        <f>+H154/(Database!T165+Database!U165)*100</f>
        <v>8.3391476657308186</v>
      </c>
      <c r="J154" s="36">
        <f>+AH154-C154</f>
        <v>-3063782.7138509601</v>
      </c>
      <c r="K154" s="36">
        <f>+AK154-F154</f>
        <v>-4585006.9907165915</v>
      </c>
      <c r="L154" s="36">
        <f>+AL154-G154</f>
        <v>-2848933.9351764396</v>
      </c>
      <c r="M154" s="40">
        <f t="shared" si="16"/>
        <v>-10497723.639743991</v>
      </c>
      <c r="N154" s="52">
        <f>+M154/(Database!T165+Database!U165)*100</f>
        <v>-0.34608911958379379</v>
      </c>
      <c r="O154" s="21">
        <f>Database!T165+Database!U165-Database!V165-Database!W165-Database!X165-Database!Y165-Database!Z165-Database!AA165-'2 months Losses'!H154</f>
        <v>-9711119.6397437453</v>
      </c>
      <c r="P154" s="3">
        <f>($C154+(O154*'Technical Paramenter'!$D$5))</f>
        <v>87914403.526520595</v>
      </c>
      <c r="Q154" s="23">
        <f>(Database!T165+Database!U165-Database!AA165-Database!Z165-P154)*'Technical Paramenter'!$D$7</f>
        <v>23793862.022474796</v>
      </c>
      <c r="R154" s="23">
        <f>+O154*'Technical Paramenter'!$D$6+'2 months Losses'!E154</f>
        <v>101734978.31723407</v>
      </c>
      <c r="S154" s="3">
        <f t="shared" si="17"/>
        <v>125528840.33970886</v>
      </c>
      <c r="T154" s="3">
        <f>+O154*'Technical Paramenter'!$D$8+'2 months Losses'!G154</f>
        <v>29822782.270960212</v>
      </c>
      <c r="U154" s="14">
        <f>Database!T165+Database!U165-Database!V165-Database!W165-Database!X165-Database!Y165-Database!Z165-Database!AA165-'2 months Losses'!H154-((P154+S154+T154)-H154)</f>
        <v>-30541.471267044544</v>
      </c>
      <c r="V154" s="3">
        <f>(P154+(U154*'Technical Paramenter'!$D$5))</f>
        <v>87904798.233807117</v>
      </c>
      <c r="W154" s="23">
        <f>(Database!T165+Database!U165-Database!AA165-Database!Z165-V154)*'Technical Paramenter'!$D$7</f>
        <v>23793958.075401932</v>
      </c>
      <c r="X154" s="23">
        <f>+U154*'Technical Paramenter'!$D$6+'2 months Losses'!R154</f>
        <v>101720507.76814774</v>
      </c>
      <c r="Y154" s="3">
        <f t="shared" si="18"/>
        <v>125514465.84354967</v>
      </c>
      <c r="Z154" s="3">
        <f>+U154*'Technical Paramenter'!$D$8+'2 months Losses'!T154</f>
        <v>29816316.641492978</v>
      </c>
      <c r="AA154" s="14">
        <f>Database!T165+Database!U165-Database!AA165-V154-Database!Z165-Y154-Database!Y165-Database!W165-Z154-Database!V165-Database!X165</f>
        <v>-96.052927255630493</v>
      </c>
      <c r="AB154" s="3">
        <f>(V154+(AA154*'Technical Paramenter'!$D$5))</f>
        <v>87904768.02516149</v>
      </c>
      <c r="AC154" s="23">
        <f>(Database!T165+Database!U165-Database!AA165-Database!Z165-AB154)*'Technical Paramenter'!$D$7</f>
        <v>23793958.37748839</v>
      </c>
      <c r="AD154" s="23">
        <f>+AA154*'Technical Paramenter'!$D$6+'2 months Losses'!X154</f>
        <v>101720462.2582708</v>
      </c>
      <c r="AE154" s="3">
        <f t="shared" si="19"/>
        <v>125514420.63575919</v>
      </c>
      <c r="AF154" s="3">
        <f>+AA154*'Technical Paramenter'!$D$8+'2 months Losses'!Z154</f>
        <v>29816296.307088278</v>
      </c>
      <c r="AG154" s="14">
        <f>Database!T165+Database!U165-Database!AA165-'2 months Losses'!AB154-Database!Z165-Database!W165-Database!Y165-'2 months Losses'!AE154-'2 months Losses'!AF154-Database!V165-Database!X165</f>
        <v>-0.30208611488342285</v>
      </c>
      <c r="AH154" s="27">
        <f>(AB154+(AG154*'Technical Paramenter'!$E$5))</f>
        <v>87904767.939369038</v>
      </c>
      <c r="AI154" s="27">
        <f>+AG154*'Technical Paramenter'!$D$6+'2 months Losses'!AC154</f>
        <v>23793958.234359987</v>
      </c>
      <c r="AJ154" s="27">
        <f>+AG154*'Technical Paramenter'!$E$6+'2 months Losses'!AD154</f>
        <v>101720462.12867586</v>
      </c>
      <c r="AK154" s="27">
        <f t="shared" si="20"/>
        <v>125514420.36303586</v>
      </c>
      <c r="AL154" s="29">
        <f>Database!T165-Database!AA165-'2 months Losses'!AH154-Database!Z165-Database!W165-Database!Y165-'2 months Losses'!AK154-((Database!V165+Database!X165))</f>
        <v>29029692.363517523</v>
      </c>
      <c r="AM154" s="29">
        <f>Database!T165-Database!AA165-'2 months Losses'!AH154-Database!Z165-Database!W165-Database!Y165-'2 months Losses'!AK154-'2 months Losses'!AL154-Database!V165-Database!X165</f>
        <v>0</v>
      </c>
    </row>
    <row r="155" spans="2:39" x14ac:dyDescent="0.25">
      <c r="B155" s="17">
        <v>44562</v>
      </c>
      <c r="C155" s="36">
        <f>(Database!T166-Database!AA166)*'Technical Paramenter'!$C$5</f>
        <v>86844629.903219998</v>
      </c>
      <c r="D155" s="37">
        <f>(Database!T166+Database!U166-Database!Z166-Database!AA166-'2 months Losses'!C155)*'Technical Paramenter'!$C$7</f>
        <v>22262718.0587078</v>
      </c>
      <c r="E155" s="37">
        <f>((Database!T166+Database!U166-Database!Z166-Database!AA166-'2 months Losses'!C155)-(Database!T166+Database!U166-Database!Z166-Database!AA166-'2 months Losses'!C155)*'Technical Paramenter'!$C$7)*'Technical Paramenter'!$C$6</f>
        <v>99621210.769105658</v>
      </c>
      <c r="F155" s="38">
        <f t="shared" si="14"/>
        <v>121883928.82781346</v>
      </c>
      <c r="G155" s="39">
        <f>(Database!T166-Database!W166-Database!Y166-Database!Z166-Database!AA166+Database!U166-C155-F155)*'Technical Paramenter'!$C$8</f>
        <v>28821651.587867931</v>
      </c>
      <c r="H155" s="40">
        <f t="shared" si="15"/>
        <v>237550210.31890136</v>
      </c>
      <c r="I155" s="51">
        <f>+H155/(Database!T166+Database!U166)*100</f>
        <v>8.2035454085840556</v>
      </c>
      <c r="J155" s="36">
        <f>+AH155-C155</f>
        <v>-30423266.137121491</v>
      </c>
      <c r="K155" s="36">
        <f>+AK155-F155</f>
        <v>-45528975.435665742</v>
      </c>
      <c r="L155" s="36">
        <f>+AL155-G155</f>
        <v>-21317519.493319944</v>
      </c>
      <c r="M155" s="40">
        <f t="shared" si="16"/>
        <v>-97269761.066107169</v>
      </c>
      <c r="N155" s="52">
        <f>+M155/(Database!T166+Database!U166)*100</f>
        <v>-3.3591083784632625</v>
      </c>
      <c r="O155" s="21">
        <f>Database!T166+Database!U166-Database!V166-Database!W166-Database!X166-Database!Y166-Database!Z166-Database!AA166-'2 months Losses'!H155</f>
        <v>-96431113.066107094</v>
      </c>
      <c r="P155" s="3">
        <f>($C155+(O155*'Technical Paramenter'!$D$5))</f>
        <v>56517044.843929321</v>
      </c>
      <c r="Q155" s="23">
        <f>(Database!T166+Database!U166-Database!AA166-Database!Z166-P155)*'Technical Paramenter'!$D$7</f>
        <v>22565993.909300711</v>
      </c>
      <c r="R155" s="23">
        <f>+O155*'Technical Paramenter'!$D$6+'2 months Losses'!E155</f>
        <v>53932149.398384117</v>
      </c>
      <c r="S155" s="3">
        <f t="shared" si="17"/>
        <v>76498143.307684824</v>
      </c>
      <c r="T155" s="3">
        <f>+O155*'Technical Paramenter'!$D$8+'2 months Losses'!G155</f>
        <v>8407184.9517730586</v>
      </c>
      <c r="U155" s="14">
        <f>Database!T166+Database!U166-Database!V166-Database!W166-Database!X166-Database!Y166-Database!Z166-Database!AA166-'2 months Losses'!H155-((P155+S155+T155)-H155)</f>
        <v>-303275.85059294105</v>
      </c>
      <c r="V155" s="3">
        <f>(P155+(U155*'Technical Paramenter'!$D$5))</f>
        <v>56421664.588917844</v>
      </c>
      <c r="W155" s="23">
        <f>(Database!T166+Database!U166-Database!AA166-Database!Z166-V155)*'Technical Paramenter'!$D$7</f>
        <v>22566947.711850826</v>
      </c>
      <c r="X155" s="23">
        <f>+U155*'Technical Paramenter'!$D$6+'2 months Losses'!R155</f>
        <v>53788457.300373182</v>
      </c>
      <c r="Y155" s="3">
        <f t="shared" si="18"/>
        <v>76355405.012224004</v>
      </c>
      <c r="Z155" s="3">
        <f>+U155*'Technical Paramenter'!$D$8+'2 months Losses'!T155</f>
        <v>8342981.4542025328</v>
      </c>
      <c r="AA155" s="14">
        <f>Database!T166+Database!U166-Database!AA166-V155-Database!Z166-Y155-Database!Y166-Database!W166-Z155-Database!V166-Database!X166</f>
        <v>-953.80255031585693</v>
      </c>
      <c r="AB155" s="3">
        <f>(V155+(AA155*'Technical Paramenter'!$D$5))</f>
        <v>56421364.618015766</v>
      </c>
      <c r="AC155" s="23">
        <f>(Database!T166+Database!U166-Database!AA166-Database!Z166-AB155)*'Technical Paramenter'!$D$7</f>
        <v>22566950.711559843</v>
      </c>
      <c r="AD155" s="23">
        <f>+AA155*'Technical Paramenter'!$D$6+'2 months Losses'!X155</f>
        <v>53788005.388724841</v>
      </c>
      <c r="AE155" s="3">
        <f t="shared" si="19"/>
        <v>76354956.100284681</v>
      </c>
      <c r="AF155" s="3">
        <f>+AA155*'Technical Paramenter'!$D$8+'2 months Losses'!Z155</f>
        <v>8342779.5342026306</v>
      </c>
      <c r="AG155" s="14">
        <f>Database!T166+Database!U166-Database!AA166-'2 months Losses'!AB155-Database!Z166-Database!W166-Database!Y166-'2 months Losses'!AE155-'2 months Losses'!AF155-Database!V166-Database!X166</f>
        <v>-2.9997086524963379</v>
      </c>
      <c r="AH155" s="27">
        <f>(AB155+(AG155*'Technical Paramenter'!$E$5))</f>
        <v>56421363.766098507</v>
      </c>
      <c r="AI155" s="27">
        <f>+AG155*'Technical Paramenter'!$D$6+'2 months Losses'!AC155</f>
        <v>22566949.290297884</v>
      </c>
      <c r="AJ155" s="27">
        <f>+AG155*'Technical Paramenter'!$E$6+'2 months Losses'!AD155</f>
        <v>53788004.101849832</v>
      </c>
      <c r="AK155" s="27">
        <f t="shared" si="20"/>
        <v>76354953.39214772</v>
      </c>
      <c r="AL155" s="29">
        <f>Database!T166-Database!AA166-'2 months Losses'!AH155-Database!Z166-Database!W166-Database!Y166-'2 months Losses'!AK155-((Database!V166+Database!X166))</f>
        <v>7504132.094547987</v>
      </c>
      <c r="AM155" s="29">
        <f>Database!T166-Database!AA166-'2 months Losses'!AH155-Database!Z166-Database!W166-Database!Y166-'2 months Losses'!AK155-'2 months Losses'!AL155-Database!V166-Database!X166</f>
        <v>0</v>
      </c>
    </row>
    <row r="156" spans="2:39" x14ac:dyDescent="0.25">
      <c r="B156" s="17">
        <v>44593</v>
      </c>
      <c r="C156" s="36">
        <f>(Database!T167-Database!AA167)*'Technical Paramenter'!$C$5</f>
        <v>79833378.959999993</v>
      </c>
      <c r="D156" s="37">
        <f>(Database!T167+Database!U167-Database!Z167-Database!AA167-'2 months Losses'!C156)*'Technical Paramenter'!$C$7</f>
        <v>20204602.000399999</v>
      </c>
      <c r="E156" s="37">
        <f>((Database!T167+Database!U167-Database!Z167-Database!AA167-'2 months Losses'!C156)-(Database!T167+Database!U167-Database!Z167-Database!AA167-'2 months Losses'!C156)*'Technical Paramenter'!$C$7)*'Technical Paramenter'!$C$6</f>
        <v>90411553.031389907</v>
      </c>
      <c r="F156" s="38">
        <f t="shared" si="14"/>
        <v>110616155.0317899</v>
      </c>
      <c r="G156" s="39">
        <f>(Database!T167-Database!W167-Database!Y167-Database!Z167-Database!AA167+Database!U167-C156-F156)*'Technical Paramenter'!$C$8</f>
        <v>26456053.544365846</v>
      </c>
      <c r="H156" s="40">
        <f t="shared" si="15"/>
        <v>216905587.53615573</v>
      </c>
      <c r="I156" s="51">
        <f>+H156/(Database!T167+Database!U167)*100</f>
        <v>8.1483343637094041</v>
      </c>
      <c r="J156" s="36">
        <f>+AH156-C156</f>
        <v>-21943440.233198933</v>
      </c>
      <c r="K156" s="36">
        <f>+AK156-F156</f>
        <v>-32838760.534402013</v>
      </c>
      <c r="L156" s="36">
        <f>+AL156-G156</f>
        <v>-15581751.016462527</v>
      </c>
      <c r="M156" s="40">
        <f t="shared" si="16"/>
        <v>-70363951.784063473</v>
      </c>
      <c r="N156" s="52">
        <f>+M156/(Database!T167+Database!U167)*100</f>
        <v>-2.6433113724786144</v>
      </c>
      <c r="O156" s="21">
        <f>Database!T167+Database!U167-Database!V167-Database!W167-Database!X167-Database!Y167-Database!Z167-Database!AA167-'2 months Losses'!H156</f>
        <v>-69553030.784063607</v>
      </c>
      <c r="P156" s="3">
        <f>($C156+(O156*'Technical Paramenter'!$D$5))</f>
        <v>57958950.778411984</v>
      </c>
      <c r="Q156" s="23">
        <f>(Database!T167+Database!U167-Database!AA167-Database!Z167-P156)*'Technical Paramenter'!$D$7</f>
        <v>20423346.282215882</v>
      </c>
      <c r="R156" s="23">
        <f>+O156*'Technical Paramenter'!$D$6+'2 months Losses'!E156</f>
        <v>57457327.045900568</v>
      </c>
      <c r="S156" s="3">
        <f t="shared" si="17"/>
        <v>77880673.328116447</v>
      </c>
      <c r="T156" s="3">
        <f>+O156*'Technical Paramenter'!$D$8+'2 months Losses'!G156</f>
        <v>11731676.92737958</v>
      </c>
      <c r="U156" s="14">
        <f>Database!T167+Database!U167-Database!V167-Database!W167-Database!X167-Database!Y167-Database!Z167-Database!AA167-'2 months Losses'!H156-((P156+S156+T156)-H156)</f>
        <v>-218744.2818158865</v>
      </c>
      <c r="V156" s="3">
        <f>(P156+(U156*'Technical Paramenter'!$D$5))</f>
        <v>57890155.701780885</v>
      </c>
      <c r="W156" s="23">
        <f>(Database!T167+Database!U167-Database!AA167-Database!Z167-V156)*'Technical Paramenter'!$D$7</f>
        <v>20424034.232982192</v>
      </c>
      <c r="X156" s="23">
        <f>+U156*'Technical Paramenter'!$D$6+'2 months Losses'!R156</f>
        <v>57353686.005176201</v>
      </c>
      <c r="Y156" s="3">
        <f t="shared" si="18"/>
        <v>77777720.23815839</v>
      </c>
      <c r="Z156" s="3">
        <f>+U156*'Technical Paramenter'!$D$8+'2 months Losses'!T156</f>
        <v>11685368.762919158</v>
      </c>
      <c r="AA156" s="14">
        <f>Database!T167+Database!U167-Database!AA167-V156-Database!Z167-Y156-Database!Y167-Database!W167-Z156-Database!V167-Database!X167</f>
        <v>-687.95076632499695</v>
      </c>
      <c r="AB156" s="3">
        <f>(V156+(AA156*'Technical Paramenter'!$D$5))</f>
        <v>57889939.341264874</v>
      </c>
      <c r="AC156" s="23">
        <f>(Database!T167+Database!U167-Database!AA167-Database!Z167-AB156)*'Technical Paramenter'!$D$7</f>
        <v>20424036.396587349</v>
      </c>
      <c r="AD156" s="23">
        <f>+AA156*'Technical Paramenter'!$D$6+'2 months Losses'!X156</f>
        <v>57353360.054103114</v>
      </c>
      <c r="AE156" s="3">
        <f t="shared" si="19"/>
        <v>77777396.450690463</v>
      </c>
      <c r="AF156" s="3">
        <f>+AA156*'Technical Paramenter'!$D$8+'2 months Losses'!Z156</f>
        <v>11685223.123741927</v>
      </c>
      <c r="AG156" s="14">
        <f>Database!T167+Database!U167-Database!AA167-'2 months Losses'!AB156-Database!Z167-Database!W167-Database!Y167-'2 months Losses'!AE156-'2 months Losses'!AF156-Database!V167-Database!X167</f>
        <v>-2.1636049747467041</v>
      </c>
      <c r="AH156" s="27">
        <f>(AB156+(AG156*'Technical Paramenter'!$E$5))</f>
        <v>57889938.72680106</v>
      </c>
      <c r="AI156" s="27">
        <f>+AG156*'Technical Paramenter'!$D$6+'2 months Losses'!AC156</f>
        <v>20424035.371471312</v>
      </c>
      <c r="AJ156" s="27">
        <f>+AG156*'Technical Paramenter'!$E$6+'2 months Losses'!AD156</f>
        <v>57353359.125916578</v>
      </c>
      <c r="AK156" s="27">
        <f t="shared" si="20"/>
        <v>77777394.497387886</v>
      </c>
      <c r="AL156" s="29">
        <f>Database!T167-Database!AA167-'2 months Losses'!AH156-Database!Z167-Database!W167-Database!Y167-'2 months Losses'!AK156-((Database!V167+Database!X167))</f>
        <v>10874302.527903318</v>
      </c>
      <c r="AM156" s="29">
        <f>Database!T167-Database!AA167-'2 months Losses'!AH156-Database!Z167-Database!W167-Database!Y167-'2 months Losses'!AK156-'2 months Losses'!AL156-Database!V167-Database!X167</f>
        <v>0</v>
      </c>
    </row>
    <row r="157" spans="2:39" x14ac:dyDescent="0.25">
      <c r="B157" s="17">
        <v>44621</v>
      </c>
      <c r="C157" s="36">
        <f>(Database!T168-Database!AA168)*'Technical Paramenter'!$C$5</f>
        <v>81374707.859999999</v>
      </c>
      <c r="D157" s="37">
        <f>(Database!T168+Database!U168-Database!Z168-Database!AA168-'2 months Losses'!C157)*'Technical Paramenter'!$C$7</f>
        <v>21596485.781399999</v>
      </c>
      <c r="E157" s="37">
        <f>((Database!T168+Database!U168-Database!Z168-Database!AA168-'2 months Losses'!C157)-(Database!T168+Database!U168-Database!Z168-Database!AA168-'2 months Losses'!C157)*'Technical Paramenter'!$C$7)*'Technical Paramenter'!$C$6</f>
        <v>96639954.574608713</v>
      </c>
      <c r="F157" s="38">
        <f t="shared" si="14"/>
        <v>118236440.35600871</v>
      </c>
      <c r="G157" s="39">
        <f>(Database!T168-Database!W168-Database!Y168-Database!Z168-Database!AA168+Database!U168-C157-F157)*'Technical Paramenter'!$C$8</f>
        <v>30076980.905836623</v>
      </c>
      <c r="H157" s="40">
        <f t="shared" si="15"/>
        <v>229688129.12184533</v>
      </c>
      <c r="I157" s="51">
        <f>+H157/(Database!T168+Database!U168)*100</f>
        <v>8.4648029222342043</v>
      </c>
      <c r="J157" s="36">
        <f>+AH157-C157</f>
        <v>62681946.168704733</v>
      </c>
      <c r="K157" s="36">
        <f>+AK157-F157</f>
        <v>93804681.407711118</v>
      </c>
      <c r="L157" s="36">
        <f>+AL157-G157</f>
        <v>41430420.662141517</v>
      </c>
      <c r="M157" s="40">
        <f t="shared" si="16"/>
        <v>197917048.23855734</v>
      </c>
      <c r="N157" s="52">
        <f>+M157/(Database!T168+Database!U168)*100</f>
        <v>7.2939285747805327</v>
      </c>
      <c r="O157" s="21">
        <f>Database!T168+Database!U168-Database!V168-Database!W168-Database!X168-Database!Y168-Database!Z168-Database!AA168-'2 months Losses'!H157</f>
        <v>198679846.23855725</v>
      </c>
      <c r="P157" s="3">
        <f>($C157+(O157*'Technical Paramenter'!$D$5))</f>
        <v>143859519.50202626</v>
      </c>
      <c r="Q157" s="23">
        <f>(Database!T168+Database!U168-Database!AA168-Database!Z168-P157)*'Technical Paramenter'!$D$7</f>
        <v>20971637.664979737</v>
      </c>
      <c r="R157" s="23">
        <f>+O157*'Technical Paramenter'!$D$6+'2 months Losses'!E157</f>
        <v>190774465.72243714</v>
      </c>
      <c r="S157" s="3">
        <f t="shared" si="17"/>
        <v>211746103.38741687</v>
      </c>
      <c r="T157" s="3">
        <f>+O157*'Technical Paramenter'!$D$8+'2 months Losses'!G157</f>
        <v>72137504.354539186</v>
      </c>
      <c r="U157" s="14">
        <f>Database!T168+Database!U168-Database!V168-Database!W168-Database!X168-Database!Y168-Database!Z168-Database!AA168-'2 months Losses'!H157-((P157+S157+T157)-H157)</f>
        <v>624848.11642026901</v>
      </c>
      <c r="V157" s="3">
        <f>(P157+(U157*'Technical Paramenter'!$D$5))</f>
        <v>144056034.23464045</v>
      </c>
      <c r="W157" s="23">
        <f>(Database!T168+Database!U168-Database!AA168-Database!Z168-V157)*'Technical Paramenter'!$D$7</f>
        <v>20969672.517653596</v>
      </c>
      <c r="X157" s="23">
        <f>+U157*'Technical Paramenter'!$D$6+'2 months Losses'!R157</f>
        <v>191070518.75999707</v>
      </c>
      <c r="Y157" s="3">
        <f t="shared" si="18"/>
        <v>212040191.27765065</v>
      </c>
      <c r="Z157" s="3">
        <f>+U157*'Technical Paramenter'!$D$8+'2 months Losses'!T157</f>
        <v>72269784.700785354</v>
      </c>
      <c r="AA157" s="14">
        <f>Database!T168+Database!U168-Database!AA168-V157-Database!Z168-Y157-Database!Y168-Database!W168-Z157-Database!V168-Database!X168</f>
        <v>1965.1473259925842</v>
      </c>
      <c r="AB157" s="3">
        <f>(V157+(AA157*'Technical Paramenter'!$D$5))</f>
        <v>144056652.27347448</v>
      </c>
      <c r="AC157" s="23">
        <f>(Database!T168+Database!U168-Database!AA168-Database!Z168-AB157)*'Technical Paramenter'!$D$7</f>
        <v>20969666.337265257</v>
      </c>
      <c r="AD157" s="23">
        <f>+AA157*'Technical Paramenter'!$D$6+'2 months Losses'!X157</f>
        <v>191071449.84680012</v>
      </c>
      <c r="AE157" s="3">
        <f t="shared" si="19"/>
        <v>212041116.18406537</v>
      </c>
      <c r="AF157" s="3">
        <f>+AA157*'Technical Paramenter'!$D$8+'2 months Losses'!Z157</f>
        <v>72270200.722474262</v>
      </c>
      <c r="AG157" s="14">
        <f>Database!T168+Database!U168-Database!AA168-'2 months Losses'!AB157-Database!Z168-Database!W168-Database!Y168-'2 months Losses'!AE157-'2 months Losses'!AF157-Database!V168-Database!X168</f>
        <v>6.1803882122039795</v>
      </c>
      <c r="AH157" s="27">
        <f>(AB157+(AG157*'Technical Paramenter'!$E$5))</f>
        <v>144056654.02870473</v>
      </c>
      <c r="AI157" s="27">
        <f>+AG157*'Technical Paramenter'!$D$6+'2 months Losses'!AC157</f>
        <v>20969669.26553319</v>
      </c>
      <c r="AJ157" s="27">
        <f>+AG157*'Technical Paramenter'!$E$6+'2 months Losses'!AD157</f>
        <v>191071452.49818665</v>
      </c>
      <c r="AK157" s="27">
        <f t="shared" si="20"/>
        <v>212041121.76371983</v>
      </c>
      <c r="AL157" s="29">
        <f>Database!T168-Database!AA168-'2 months Losses'!AH157-Database!Z168-Database!W168-Database!Y168-'2 months Losses'!AK157-((Database!V168+Database!X168))</f>
        <v>71507401.567978144</v>
      </c>
      <c r="AM157" s="29">
        <f>Database!T168-Database!AA168-'2 months Losses'!AH157-Database!Z168-Database!W168-Database!Y168-'2 months Losses'!AK157-'2 months Losses'!AL157-Database!V168-Database!X168</f>
        <v>0</v>
      </c>
    </row>
    <row r="158" spans="2:39" x14ac:dyDescent="0.25">
      <c r="B158" s="17">
        <v>44652</v>
      </c>
      <c r="C158" s="36">
        <f>(Database!T169-Database!AA169)*'Technical Paramenter'!$C$5</f>
        <v>83748131.099999994</v>
      </c>
      <c r="D158" s="37">
        <f>(Database!T169+Database!U169-Database!Z169-Database!AA169-'2 months Losses'!C158)*'Technical Paramenter'!$C$7</f>
        <v>22303733.529000003</v>
      </c>
      <c r="E158" s="37">
        <f>((Database!T169+Database!U169-Database!Z169-Database!AA169-'2 months Losses'!C158)-(Database!T169+Database!U169-Database!Z169-Database!AA169-'2 months Losses'!C158)*'Technical Paramenter'!$C$7)*'Technical Paramenter'!$C$6</f>
        <v>99804746.795569211</v>
      </c>
      <c r="F158" s="38">
        <f t="shared" si="14"/>
        <v>122108480.32456921</v>
      </c>
      <c r="G158" s="39">
        <f>(Database!T169-Database!W169-Database!Y169-Database!Z169-Database!AA169+Database!U169-C158-F158)*'Technical Paramenter'!$C$8</f>
        <v>31256910.573623702</v>
      </c>
      <c r="H158" s="40">
        <f t="shared" si="15"/>
        <v>237113521.99819291</v>
      </c>
      <c r="I158" s="51">
        <f>+H158/(Database!T169+Database!U169)*100</f>
        <v>8.4902440945547948</v>
      </c>
      <c r="J158" s="36">
        <f>+AH158-C158</f>
        <v>68225992.315045297</v>
      </c>
      <c r="K158" s="36">
        <f>+AK158-F158</f>
        <v>102101448.08862142</v>
      </c>
      <c r="L158" s="36">
        <f>+AL158-G158</f>
        <v>45134409.079313472</v>
      </c>
      <c r="M158" s="40">
        <f t="shared" si="16"/>
        <v>215461849.48298019</v>
      </c>
      <c r="N158" s="52">
        <f>+M158/(Database!T169+Database!U169)*100</f>
        <v>7.7149699424930667</v>
      </c>
      <c r="O158" s="21">
        <f>Database!T169+Database!U169-Database!V169-Database!W169-Database!X169-Database!Y169-Database!Z169-Database!AA169-'2 months Losses'!H158</f>
        <v>216252533.48298013</v>
      </c>
      <c r="P158" s="3">
        <f>($C158+(O158*'Technical Paramenter'!$D$5))</f>
        <v>151759552.88039726</v>
      </c>
      <c r="Q158" s="23">
        <f>(Database!T169+Database!U169-Database!AA169-Database!Z169-P158)*'Technical Paramenter'!$D$7</f>
        <v>21623619.311196025</v>
      </c>
      <c r="R158" s="23">
        <f>+O158*'Technical Paramenter'!$D$6+'2 months Losses'!E158</f>
        <v>202265197.15980518</v>
      </c>
      <c r="S158" s="3">
        <f t="shared" si="17"/>
        <v>223888816.47100121</v>
      </c>
      <c r="T158" s="3">
        <f>+O158*'Technical Paramenter'!$D$8+'2 months Losses'!G158</f>
        <v>77037571.911970586</v>
      </c>
      <c r="U158" s="14">
        <f>Database!T169+Database!U169-Database!V169-Database!W169-Database!X169-Database!Y169-Database!Z169-Database!AA169-'2 months Losses'!H158-((P158+S158+T158)-H158)</f>
        <v>680114.21780395508</v>
      </c>
      <c r="V158" s="3">
        <f>(P158+(U158*'Technical Paramenter'!$D$5))</f>
        <v>151973448.8018966</v>
      </c>
      <c r="W158" s="23">
        <f>(Database!T169+Database!U169-Database!AA169-Database!Z169-V158)*'Technical Paramenter'!$D$7</f>
        <v>21621480.351981036</v>
      </c>
      <c r="X158" s="23">
        <f>+U158*'Technical Paramenter'!$D$6+'2 months Losses'!R158</f>
        <v>202587435.27620068</v>
      </c>
      <c r="Y158" s="3">
        <f t="shared" si="18"/>
        <v>224208915.62818173</v>
      </c>
      <c r="Z158" s="3">
        <f>+U158*'Technical Paramenter'!$D$8+'2 months Losses'!T158</f>
        <v>77181552.091879681</v>
      </c>
      <c r="AA158" s="14">
        <f>Database!T169+Database!U169-Database!AA169-V158-Database!Z169-Y158-Database!Y169-Database!W169-Z158-Database!V169-Database!X169</f>
        <v>2138.9592151641846</v>
      </c>
      <c r="AB158" s="3">
        <f>(V158+(AA158*'Technical Paramenter'!$D$5))</f>
        <v>151974121.50456977</v>
      </c>
      <c r="AC158" s="23">
        <f>(Database!T169+Database!U169-Database!AA169-Database!Z169-AB158)*'Technical Paramenter'!$D$7</f>
        <v>21621473.624954302</v>
      </c>
      <c r="AD158" s="23">
        <f>+AA158*'Technical Paramenter'!$D$6+'2 months Losses'!X158</f>
        <v>202588448.71507683</v>
      </c>
      <c r="AE158" s="3">
        <f t="shared" si="19"/>
        <v>224209922.34003115</v>
      </c>
      <c r="AF158" s="3">
        <f>+AA158*'Technical Paramenter'!$D$8+'2 months Losses'!Z158</f>
        <v>77182004.909545526</v>
      </c>
      <c r="AG158" s="14">
        <f>Database!T169+Database!U169-Database!AA169-'2 months Losses'!AB158-Database!Z169-Database!W169-Database!Y169-'2 months Losses'!AE158-'2 months Losses'!AF158-Database!V169-Database!X169</f>
        <v>6.7270264625549316</v>
      </c>
      <c r="AH158" s="27">
        <f>(AB158+(AG158*'Technical Paramenter'!$E$5))</f>
        <v>151974123.41504529</v>
      </c>
      <c r="AI158" s="27">
        <f>+AG158*'Technical Paramenter'!$D$6+'2 months Losses'!AC158</f>
        <v>21621476.812219441</v>
      </c>
      <c r="AJ158" s="27">
        <f>+AG158*'Technical Paramenter'!$E$6+'2 months Losses'!AD158</f>
        <v>202588451.60097119</v>
      </c>
      <c r="AK158" s="27">
        <f t="shared" si="20"/>
        <v>224209928.41319063</v>
      </c>
      <c r="AL158" s="29">
        <f>Database!T169-Database!AA169-'2 months Losses'!AH158-Database!Z169-Database!W169-Database!Y169-'2 months Losses'!AK158-((Database!V169+Database!X169))</f>
        <v>76391319.652937174</v>
      </c>
      <c r="AM158" s="29">
        <f>Database!T169-Database!AA169-'2 months Losses'!AH158-Database!Z169-Database!W169-Database!Y169-'2 months Losses'!AK158-'2 months Losses'!AL158-Database!V169-Database!X169</f>
        <v>0</v>
      </c>
    </row>
    <row r="159" spans="2:39" x14ac:dyDescent="0.25">
      <c r="B159" s="17">
        <v>44682</v>
      </c>
      <c r="C159" s="36">
        <f>(Database!T170-Database!AA170)*'Technical Paramenter'!$C$5</f>
        <v>88305798.840000004</v>
      </c>
      <c r="D159" s="37">
        <f>(Database!T170+Database!U170-Database!Z170-Database!AA170-'2 months Losses'!C159)*'Technical Paramenter'!$C$7</f>
        <v>21888704.7016</v>
      </c>
      <c r="E159" s="37">
        <f>((Database!T170+Database!U170-Database!Z170-Database!AA170-'2 months Losses'!C159)-(Database!T170+Database!U170-Database!Z170-Database!AA170-'2 months Losses'!C159)*'Technical Paramenter'!$C$7)*'Technical Paramenter'!$C$6</f>
        <v>97947575.798719659</v>
      </c>
      <c r="F159" s="38">
        <f t="shared" si="14"/>
        <v>119836280.50031966</v>
      </c>
      <c r="G159" s="39">
        <f>(Database!T170-Database!W170-Database!Y170-Database!Z170-Database!AA170+Database!U170-C159-F159)*'Technical Paramenter'!$C$8</f>
        <v>29585438.729125541</v>
      </c>
      <c r="H159" s="40">
        <f t="shared" si="15"/>
        <v>237727518.06944519</v>
      </c>
      <c r="I159" s="51">
        <f>+H159/(Database!T170+Database!U170)*100</f>
        <v>8.07348047361174</v>
      </c>
      <c r="J159" s="36">
        <f>+AH159-C159</f>
        <v>22772606.392700434</v>
      </c>
      <c r="K159" s="36">
        <f>+AK159-F159</f>
        <v>34079622.890793502</v>
      </c>
      <c r="L159" s="36">
        <f>+AL159-G159</f>
        <v>14531792.223928411</v>
      </c>
      <c r="M159" s="40">
        <f t="shared" si="16"/>
        <v>71384021.507422343</v>
      </c>
      <c r="N159" s="52">
        <f>+M159/(Database!T170+Database!U170)*100</f>
        <v>2.4242776286407879</v>
      </c>
      <c r="O159" s="21">
        <f>Database!T170+Database!U170-Database!V170-Database!W170-Database!X170-Database!Y170-Database!Z170-Database!AA170-'2 months Losses'!H159</f>
        <v>72181197.507422388</v>
      </c>
      <c r="P159" s="3">
        <f>($C159+(O159*'Technical Paramenter'!$D$5))</f>
        <v>111006785.45608434</v>
      </c>
      <c r="Q159" s="23">
        <f>(Database!T170+Database!U170-Database!AA170-Database!Z170-P159)*'Technical Paramenter'!$D$7</f>
        <v>21661694.835439157</v>
      </c>
      <c r="R159" s="23">
        <f>+O159*'Technical Paramenter'!$D$6+'2 months Losses'!E159</f>
        <v>132147027.17773639</v>
      </c>
      <c r="S159" s="3">
        <f t="shared" si="17"/>
        <v>153808722.01317555</v>
      </c>
      <c r="T159" s="3">
        <f>+O159*'Technical Paramenter'!$D$8+'2 months Losses'!G159</f>
        <v>44866198.24144686</v>
      </c>
      <c r="U159" s="14">
        <f>Database!T170+Database!U170-Database!V170-Database!W170-Database!X170-Database!Y170-Database!Z170-Database!AA170-'2 months Losses'!H159-((P159+S159+T159)-H159)</f>
        <v>227009.86616080999</v>
      </c>
      <c r="V159" s="3">
        <f>(P159+(U159*'Technical Paramenter'!$D$5))</f>
        <v>111078180.05899191</v>
      </c>
      <c r="W159" s="23">
        <f>(Database!T170+Database!U170-Database!AA170-Database!Z170-V159)*'Technical Paramenter'!$D$7</f>
        <v>21660980.889410082</v>
      </c>
      <c r="X159" s="23">
        <f>+U159*'Technical Paramenter'!$D$6+'2 months Losses'!R159</f>
        <v>132254584.45232338</v>
      </c>
      <c r="Y159" s="3">
        <f t="shared" si="18"/>
        <v>153915565.34173346</v>
      </c>
      <c r="Z159" s="3">
        <f>+U159*'Technical Paramenter'!$D$8+'2 months Losses'!T159</f>
        <v>44914256.230113104</v>
      </c>
      <c r="AA159" s="14">
        <f>Database!T170+Database!U170-Database!AA170-V159-Database!Z170-Y159-Database!Y170-Database!W170-Z159-Database!V170-Database!X170</f>
        <v>713.94602918624878</v>
      </c>
      <c r="AB159" s="3">
        <f>(V159+(AA159*'Technical Paramenter'!$D$5))</f>
        <v>111078404.59501809</v>
      </c>
      <c r="AC159" s="23">
        <f>(Database!T170+Database!U170-Database!AA170-Database!Z170-AB159)*'Technical Paramenter'!$D$7</f>
        <v>21660978.64404982</v>
      </c>
      <c r="AD159" s="23">
        <f>+AA159*'Technical Paramenter'!$D$6+'2 months Losses'!X159</f>
        <v>132254922.719952</v>
      </c>
      <c r="AE159" s="3">
        <f t="shared" si="19"/>
        <v>153915901.36400181</v>
      </c>
      <c r="AF159" s="3">
        <f>+AA159*'Technical Paramenter'!$D$8+'2 months Losses'!Z159</f>
        <v>44914407.372487485</v>
      </c>
      <c r="AG159" s="14">
        <f>Database!T170+Database!U170-Database!AA170-'2 months Losses'!AB159-Database!Z170-Database!W170-Database!Y170-'2 months Losses'!AE159-'2 months Losses'!AF159-Database!V170-Database!X170</f>
        <v>2.2453603744506836</v>
      </c>
      <c r="AH159" s="27">
        <f>(AB159+(AG159*'Technical Paramenter'!$E$5))</f>
        <v>111078405.23270044</v>
      </c>
      <c r="AI159" s="27">
        <f>+AG159*'Technical Paramenter'!$D$6+'2 months Losses'!AC159</f>
        <v>21660979.707901563</v>
      </c>
      <c r="AJ159" s="27">
        <f>+AG159*'Technical Paramenter'!$E$6+'2 months Losses'!AD159</f>
        <v>132254923.68321161</v>
      </c>
      <c r="AK159" s="27">
        <f t="shared" si="20"/>
        <v>153915903.39111316</v>
      </c>
      <c r="AL159" s="29">
        <f>Database!T170-Database!AA170-'2 months Losses'!AH159-Database!Z170-Database!W170-Database!Y170-'2 months Losses'!AK159-((Database!V170+Database!X170))</f>
        <v>44117230.953053951</v>
      </c>
      <c r="AM159" s="29">
        <f>Database!T170-Database!AA170-'2 months Losses'!AH159-Database!Z170-Database!W170-Database!Y170-'2 months Losses'!AK159-'2 months Losses'!AL159-Database!V170-Database!X170</f>
        <v>0</v>
      </c>
    </row>
    <row r="160" spans="2:39" x14ac:dyDescent="0.25">
      <c r="B160" s="17">
        <v>44713</v>
      </c>
      <c r="C160" s="36">
        <f>(Database!T171-Database!AA171)*'Technical Paramenter'!$C$5</f>
        <v>97734790.25999999</v>
      </c>
      <c r="D160" s="37">
        <f>(Database!T171+Database!U171-Database!Z171-Database!AA171-'2 months Losses'!C160)*'Technical Paramenter'!$C$7</f>
        <v>25236557.187399998</v>
      </c>
      <c r="E160" s="37">
        <f>((Database!T171+Database!U171-Database!Z171-Database!AA171-'2 months Losses'!C160)-(Database!T171+Database!U171-Database!Z171-Database!AA171-'2 months Losses'!C160)*'Technical Paramenter'!$C$7)*'Technical Paramenter'!$C$6</f>
        <v>112928546.10217752</v>
      </c>
      <c r="F160" s="38">
        <f t="shared" si="14"/>
        <v>138165103.28957751</v>
      </c>
      <c r="G160" s="39">
        <f>(Database!T171-Database!W171-Database!Y171-Database!Z171-Database!AA171+Database!U171-C160-F160)*'Technical Paramenter'!$C$8</f>
        <v>35052033.707698531</v>
      </c>
      <c r="H160" s="40">
        <f t="shared" si="15"/>
        <v>270951927.25727606</v>
      </c>
      <c r="I160" s="51">
        <f>+H160/(Database!T171+Database!U171)*100</f>
        <v>8.314784310487811</v>
      </c>
      <c r="J160" s="36">
        <f>+AH160-C160</f>
        <v>68434018.443153322</v>
      </c>
      <c r="K160" s="36">
        <f>+AK160-F160</f>
        <v>102412763.00247481</v>
      </c>
      <c r="L160" s="36">
        <f>+AL160-G160</f>
        <v>45258349.105965905</v>
      </c>
      <c r="M160" s="40">
        <f t="shared" si="16"/>
        <v>216105130.55159405</v>
      </c>
      <c r="N160" s="52">
        <f>+M160/(Database!T171+Database!U171)*100</f>
        <v>6.6316839563209324</v>
      </c>
      <c r="O160" s="21">
        <f>Database!T171+Database!U171-Database!V171-Database!W171-Database!X171-Database!Y171-Database!Z171-Database!AA171-'2 months Losses'!H160</f>
        <v>216911903.55159378</v>
      </c>
      <c r="P160" s="3">
        <f>($C160+(O160*'Technical Paramenter'!$D$5))</f>
        <v>165953583.92697623</v>
      </c>
      <c r="Q160" s="23">
        <f>(Database!T171+Database!U171-Database!AA171-Database!Z171-P160)*'Technical Paramenter'!$D$7</f>
        <v>24554369.250730239</v>
      </c>
      <c r="R160" s="23">
        <f>+O160*'Technical Paramenter'!$D$6+'2 months Losses'!E160</f>
        <v>215701406.00492263</v>
      </c>
      <c r="S160" s="3">
        <f t="shared" si="17"/>
        <v>240255775.25565287</v>
      </c>
      <c r="T160" s="3">
        <f>+O160*'Technical Paramenter'!$D$8+'2 months Losses'!G160</f>
        <v>80972283.689570934</v>
      </c>
      <c r="U160" s="14">
        <f>Database!T171+Database!U171-Database!V171-Database!W171-Database!X171-Database!Y171-Database!Z171-Database!AA171-'2 months Losses'!H160-((P160+S160+T160)-H160)</f>
        <v>682187.93666982651</v>
      </c>
      <c r="V160" s="3">
        <f>(P160+(U160*'Technical Paramenter'!$D$5))</f>
        <v>166168132.03305888</v>
      </c>
      <c r="W160" s="23">
        <f>(Database!T171+Database!U171-Database!AA171-Database!Z171-V160)*'Technical Paramenter'!$D$7</f>
        <v>24552223.76966941</v>
      </c>
      <c r="X160" s="23">
        <f>+U160*'Technical Paramenter'!$D$6+'2 months Losses'!R160</f>
        <v>216024626.64931679</v>
      </c>
      <c r="Y160" s="3">
        <f t="shared" si="18"/>
        <v>240576850.4189862</v>
      </c>
      <c r="Z160" s="3">
        <f>+U160*'Technical Paramenter'!$D$8+'2 months Losses'!T160</f>
        <v>81116702.875763938</v>
      </c>
      <c r="AA160" s="14">
        <f>Database!T171+Database!U171-Database!AA171-V160-Database!Z171-Y160-Database!Y171-Database!W171-Z160-Database!V171-Database!X171</f>
        <v>2145.4810605049133</v>
      </c>
      <c r="AB160" s="3">
        <f>(V160+(AA160*'Technical Paramenter'!$D$5))</f>
        <v>166168806.78685242</v>
      </c>
      <c r="AC160" s="23">
        <f>(Database!T171+Database!U171-Database!AA171-Database!Z171-AB160)*'Technical Paramenter'!$D$7</f>
        <v>24552217.022131477</v>
      </c>
      <c r="AD160" s="23">
        <f>+AA160*'Technical Paramenter'!$D$6+'2 months Losses'!X160</f>
        <v>216025643.17824325</v>
      </c>
      <c r="AE160" s="3">
        <f t="shared" si="19"/>
        <v>240577860.20037472</v>
      </c>
      <c r="AF160" s="3">
        <f>+AA160*'Technical Paramenter'!$D$8+'2 months Losses'!Z160</f>
        <v>81117157.074104443</v>
      </c>
      <c r="AG160" s="14">
        <f>Database!T171+Database!U171-Database!AA171-'2 months Losses'!AB160-Database!Z171-Database!W171-Database!Y171-'2 months Losses'!AE160-'2 months Losses'!AF160-Database!V171-Database!X171</f>
        <v>6.7475383281707764</v>
      </c>
      <c r="AH160" s="27">
        <f>(AB160+(AG160*'Technical Paramenter'!$E$5))</f>
        <v>166168808.70315331</v>
      </c>
      <c r="AI160" s="27">
        <f>+AG160*'Technical Paramenter'!$D$6+'2 months Losses'!AC160</f>
        <v>24552220.219115138</v>
      </c>
      <c r="AJ160" s="27">
        <f>+AG160*'Technical Paramenter'!$E$6+'2 months Losses'!AD160</f>
        <v>216025646.07293719</v>
      </c>
      <c r="AK160" s="27">
        <f t="shared" si="20"/>
        <v>240577866.29205233</v>
      </c>
      <c r="AL160" s="29">
        <f>Database!T171-Database!AA171-'2 months Losses'!AH160-Database!Z171-Database!W171-Database!Y171-'2 months Losses'!AK160-((Database!V171+Database!X171))</f>
        <v>80310382.813664436</v>
      </c>
      <c r="AM160" s="29">
        <f>Database!T171-Database!AA171-'2 months Losses'!AH160-Database!Z171-Database!W171-Database!Y171-'2 months Losses'!AK160-'2 months Losses'!AL160-Database!V171-Database!X171</f>
        <v>0</v>
      </c>
    </row>
    <row r="161" spans="2:39" x14ac:dyDescent="0.25">
      <c r="B161" s="17">
        <v>44743</v>
      </c>
      <c r="C161" s="36">
        <f>(Database!T172-Database!AA172)*'Technical Paramenter'!$C$5</f>
        <v>98354500.829999998</v>
      </c>
      <c r="D161" s="37">
        <f>(Database!T172+Database!U172-Database!Z172-Database!AA172-'2 months Losses'!C161)*'Technical Paramenter'!$C$7</f>
        <v>26360271.401700001</v>
      </c>
      <c r="E161" s="37">
        <f>((Database!T172+Database!U172-Database!Z172-Database!AA172-'2 months Losses'!C161)-(Database!T172+Database!U172-Database!Z172-Database!AA172-'2 months Losses'!C161)*'Technical Paramenter'!$C$7)*'Technical Paramenter'!$C$6</f>
        <v>117956942.46832715</v>
      </c>
      <c r="F161" s="38">
        <f t="shared" si="14"/>
        <v>144317213.87002715</v>
      </c>
      <c r="G161" s="39">
        <f>(Database!T172-Database!W172-Database!Y172-Database!Z172-Database!AA172+Database!U172-C161-F161)*'Technical Paramenter'!$C$8</f>
        <v>36747203.908059455</v>
      </c>
      <c r="H161" s="40">
        <f t="shared" si="15"/>
        <v>279418918.60808665</v>
      </c>
      <c r="I161" s="51">
        <f>+H161/(Database!T172+Database!U172)*100</f>
        <v>8.5208230450930351</v>
      </c>
      <c r="J161" s="36">
        <f>+AH161-C161</f>
        <v>53393336.381574646</v>
      </c>
      <c r="K161" s="36">
        <f>+AK161-F161</f>
        <v>79904106.600139111</v>
      </c>
      <c r="L161" s="36">
        <f>+AL161-G161</f>
        <v>35220158.93855729</v>
      </c>
      <c r="M161" s="40">
        <f t="shared" si="16"/>
        <v>168517601.92027104</v>
      </c>
      <c r="N161" s="52">
        <f>+M161/(Database!T172+Database!U172)*100</f>
        <v>5.1389099675103509</v>
      </c>
      <c r="O161" s="21">
        <f>Database!T172+Database!U172-Database!V172-Database!W172-Database!X172-Database!Y172-Database!Z172-Database!AA172-'2 months Losses'!H161</f>
        <v>169238201.92027086</v>
      </c>
      <c r="P161" s="3">
        <f>($C161+(O161*'Technical Paramenter'!$D$5))</f>
        <v>151579915.33392519</v>
      </c>
      <c r="Q161" s="23">
        <f>(Database!T172+Database!U172-Database!AA172-Database!Z172-P161)*'Technical Paramenter'!$D$7</f>
        <v>25828017.256660748</v>
      </c>
      <c r="R161" s="23">
        <f>+O161*'Technical Paramenter'!$D$6+'2 months Losses'!E161</f>
        <v>198142002.5381515</v>
      </c>
      <c r="S161" s="3">
        <f t="shared" si="17"/>
        <v>223970019.79481226</v>
      </c>
      <c r="T161" s="3">
        <f>+O161*'Technical Paramenter'!$D$8+'2 months Losses'!G161</f>
        <v>72574931.254580796</v>
      </c>
      <c r="U161" s="14">
        <f>Database!T172+Database!U172-Database!V172-Database!W172-Database!X172-Database!Y172-Database!Z172-Database!AA172-'2 months Losses'!H161-((P161+S161+T161)-H161)</f>
        <v>532254.14503926039</v>
      </c>
      <c r="V161" s="3">
        <f>(P161+(U161*'Technical Paramenter'!$D$5))</f>
        <v>151747309.26254004</v>
      </c>
      <c r="W161" s="23">
        <f>(Database!T172+Database!U172-Database!AA172-Database!Z172-V161)*'Technical Paramenter'!$D$7</f>
        <v>25826343.317374602</v>
      </c>
      <c r="X161" s="23">
        <f>+U161*'Technical Paramenter'!$D$6+'2 months Losses'!R161</f>
        <v>198394184.55207109</v>
      </c>
      <c r="Y161" s="3">
        <f t="shared" si="18"/>
        <v>224220527.86944568</v>
      </c>
      <c r="Z161" s="3">
        <f>+U161*'Technical Paramenter'!$D$8+'2 months Losses'!T161</f>
        <v>72687609.457085609</v>
      </c>
      <c r="AA161" s="14">
        <f>Database!T172+Database!U172-Database!AA172-V161-Database!Z172-Y161-Database!Y172-Database!W172-Z161-Database!V172-Database!X172</f>
        <v>1673.9392862319946</v>
      </c>
      <c r="AB161" s="3">
        <f>(V161+(AA161*'Technical Paramenter'!$D$5))</f>
        <v>151747835.71644557</v>
      </c>
      <c r="AC161" s="23">
        <f>(Database!T172+Database!U172-Database!AA172-Database!Z172-AB161)*'Technical Paramenter'!$D$7</f>
        <v>25826338.052835546</v>
      </c>
      <c r="AD161" s="23">
        <f>+AA161*'Technical Paramenter'!$D$6+'2 months Losses'!X161</f>
        <v>198394977.66450492</v>
      </c>
      <c r="AE161" s="3">
        <f t="shared" si="19"/>
        <v>224221315.71734047</v>
      </c>
      <c r="AF161" s="3">
        <f>+AA161*'Technical Paramenter'!$D$8+'2 months Losses'!Z161</f>
        <v>72687963.830032498</v>
      </c>
      <c r="AG161" s="14">
        <f>Database!T172+Database!U172-Database!AA172-'2 months Losses'!AB161-Database!Z172-Database!W172-Database!Y172-'2 months Losses'!AE161-'2 months Losses'!AF161-Database!V172-Database!X172</f>
        <v>5.2645390033721924</v>
      </c>
      <c r="AH161" s="27">
        <f>(AB161+(AG161*'Technical Paramenter'!$E$5))</f>
        <v>151747837.21157464</v>
      </c>
      <c r="AI161" s="27">
        <f>+AG161*'Technical Paramenter'!$D$6+'2 months Losses'!AC161</f>
        <v>25826340.547174126</v>
      </c>
      <c r="AJ161" s="27">
        <f>+AG161*'Technical Paramenter'!$E$6+'2 months Losses'!AD161</f>
        <v>198394979.92299214</v>
      </c>
      <c r="AK161" s="27">
        <f t="shared" si="20"/>
        <v>224221320.47016627</v>
      </c>
      <c r="AL161" s="29">
        <f>Database!T172-Database!AA172-'2 months Losses'!AH161-Database!Z172-Database!W172-Database!Y172-'2 months Losses'!AK161-((Database!V172+Database!X172))</f>
        <v>71967362.846616745</v>
      </c>
      <c r="AM161" s="29">
        <f>Database!T172-Database!AA172-'2 months Losses'!AH161-Database!Z172-Database!W172-Database!Y172-'2 months Losses'!AK161-'2 months Losses'!AL161-Database!V172-Database!X172</f>
        <v>0</v>
      </c>
    </row>
    <row r="162" spans="2:39" x14ac:dyDescent="0.25">
      <c r="B162" s="17">
        <v>44774</v>
      </c>
      <c r="C162" s="36">
        <f>(Database!T173-Database!AA173)*'Technical Paramenter'!$C$5</f>
        <v>99299032.319999993</v>
      </c>
      <c r="D162" s="37">
        <f>(Database!T173+Database!U173-Database!Z173-Database!AA173-'2 months Losses'!C162)*'Technical Paramenter'!$C$7</f>
        <v>26505336.126800001</v>
      </c>
      <c r="E162" s="37">
        <f>((Database!T173+Database!U173-Database!Z173-Database!AA173-'2 months Losses'!C162)-(Database!T173+Database!U173-Database!Z173-Database!AA173-'2 months Losses'!C162)*'Technical Paramenter'!$C$7)*'Technical Paramenter'!$C$6</f>
        <v>118606078.10020462</v>
      </c>
      <c r="F162" s="38">
        <f t="shared" si="14"/>
        <v>145111414.22700462</v>
      </c>
      <c r="G162" s="39">
        <f>(Database!T173-Database!W173-Database!Y173-Database!Z173-Database!AA173+Database!U173-C162-F162)*'Technical Paramenter'!$C$8</f>
        <v>37108318.846550509</v>
      </c>
      <c r="H162" s="40">
        <f t="shared" si="15"/>
        <v>281518765.3935551</v>
      </c>
      <c r="I162" s="51">
        <f>+H162/(Database!T173+Database!U173)*100</f>
        <v>8.5035865733822522</v>
      </c>
      <c r="J162" s="36">
        <f>+AH162-C162</f>
        <v>55760658.354856968</v>
      </c>
      <c r="K162" s="36">
        <f>+AK162-F162</f>
        <v>83446847.326401055</v>
      </c>
      <c r="L162" s="36">
        <f>+AL162-G162</f>
        <v>36959052.919470742</v>
      </c>
      <c r="M162" s="40">
        <f t="shared" si="16"/>
        <v>176166558.60072875</v>
      </c>
      <c r="N162" s="52">
        <f>+M162/(Database!T173+Database!U173)*100</f>
        <v>5.3213063090195334</v>
      </c>
      <c r="O162" s="21">
        <f>Database!T173+Database!U173-Database!V173-Database!W173-Database!X173-Database!Y173-Database!Z173-Database!AA173-'2 months Losses'!H162</f>
        <v>176741784.60072905</v>
      </c>
      <c r="P162" s="3">
        <f>($C162+(O162*'Technical Paramenter'!$D$5))</f>
        <v>154884323.57692927</v>
      </c>
      <c r="Q162" s="23">
        <f>(Database!T173+Database!U173-Database!AA173-Database!Z173-P162)*'Technical Paramenter'!$D$7</f>
        <v>25949483.214230709</v>
      </c>
      <c r="R162" s="23">
        <f>+O162*'Technical Paramenter'!$D$6+'2 months Losses'!E162</f>
        <v>202346335.64403003</v>
      </c>
      <c r="S162" s="3">
        <f t="shared" si="17"/>
        <v>228295818.85826075</v>
      </c>
      <c r="T162" s="3">
        <f>+O162*'Technical Paramenter'!$D$8+'2 months Losses'!G162</f>
        <v>74524554.646524847</v>
      </c>
      <c r="U162" s="14">
        <f>Database!T173+Database!U173-Database!V173-Database!W173-Database!X173-Database!Y173-Database!Z173-Database!AA173-'2 months Losses'!H162-((P162+S162+T162)-H162)</f>
        <v>555852.91256928444</v>
      </c>
      <c r="V162" s="3">
        <f>(P162+(U162*'Technical Paramenter'!$D$5))</f>
        <v>155059139.31793231</v>
      </c>
      <c r="W162" s="23">
        <f>(Database!T173+Database!U173-Database!AA173-Database!Z173-V162)*'Technical Paramenter'!$D$7</f>
        <v>25947735.056820679</v>
      </c>
      <c r="X162" s="23">
        <f>+U162*'Technical Paramenter'!$D$6+'2 months Losses'!R162</f>
        <v>202609698.75400537</v>
      </c>
      <c r="Y162" s="3">
        <f t="shared" si="18"/>
        <v>228557433.81082606</v>
      </c>
      <c r="Z162" s="3">
        <f>+U162*'Technical Paramenter'!$D$8+'2 months Losses'!T162</f>
        <v>74642228.708115771</v>
      </c>
      <c r="AA162" s="14">
        <f>Database!T173+Database!U173-Database!AA173-V162-Database!Z173-Y162-Database!Y173-Database!W173-Z162-Database!V173-Database!X173</f>
        <v>1748.1574099063873</v>
      </c>
      <c r="AB162" s="3">
        <f>(V162+(AA162*'Technical Paramenter'!$D$5))</f>
        <v>155059689.11343771</v>
      </c>
      <c r="AC162" s="23">
        <f>(Database!T173+Database!U173-Database!AA173-Database!Z173-AB162)*'Technical Paramenter'!$D$7</f>
        <v>25947729.558865625</v>
      </c>
      <c r="AD162" s="23">
        <f>+AA162*'Technical Paramenter'!$D$6+'2 months Losses'!X162</f>
        <v>202610527.03098619</v>
      </c>
      <c r="AE162" s="3">
        <f t="shared" si="19"/>
        <v>228558256.58985183</v>
      </c>
      <c r="AF162" s="3">
        <f>+AA162*'Technical Paramenter'!$D$8+'2 months Losses'!Z162</f>
        <v>74642598.793039456</v>
      </c>
      <c r="AG162" s="14">
        <f>Database!T173+Database!U173-Database!AA173-'2 months Losses'!AB162-Database!Z173-Database!W173-Database!Y173-'2 months Losses'!AE162-'2 months Losses'!AF162-Database!V173-Database!X173</f>
        <v>5.4979550838470459</v>
      </c>
      <c r="AH162" s="27">
        <f>(AB162+(AG162*'Technical Paramenter'!$E$5))</f>
        <v>155059690.67485696</v>
      </c>
      <c r="AI162" s="27">
        <f>+AG162*'Technical Paramenter'!$D$6+'2 months Losses'!AC162</f>
        <v>25947732.163796745</v>
      </c>
      <c r="AJ162" s="27">
        <f>+AG162*'Technical Paramenter'!$E$6+'2 months Losses'!AD162</f>
        <v>202610529.38960892</v>
      </c>
      <c r="AK162" s="27">
        <f t="shared" si="20"/>
        <v>228558261.55340567</v>
      </c>
      <c r="AL162" s="29">
        <f>Database!T173-Database!AA173-'2 months Losses'!AH162-Database!Z173-Database!W173-Database!Y173-'2 months Losses'!AK162-((Database!V173+Database!X173))</f>
        <v>74067371.766021252</v>
      </c>
      <c r="AM162" s="29">
        <f>Database!T173-Database!AA173-'2 months Losses'!AH162-Database!Z173-Database!W173-Database!Y173-'2 months Losses'!AK162-'2 months Losses'!AL162-Database!V173-Database!X173</f>
        <v>0</v>
      </c>
    </row>
    <row r="163" spans="2:39" x14ac:dyDescent="0.25">
      <c r="B163" s="17">
        <v>44805</v>
      </c>
      <c r="C163" s="36">
        <f>(Database!T174-Database!AA174)*'Technical Paramenter'!$C$5</f>
        <v>88527003.209999993</v>
      </c>
      <c r="D163" s="37">
        <f>(Database!T174+Database!U174-Database!Z174-Database!AA174-'2 months Losses'!C163)*'Technical Paramenter'!$C$7</f>
        <v>22929864.967900001</v>
      </c>
      <c r="E163" s="37">
        <f>((Database!T174+Database!U174-Database!Z174-Database!AA174-'2 months Losses'!C163)-(Database!T174+Database!U174-Database!Z174-Database!AA174-'2 months Losses'!C163)*'Technical Paramenter'!$C$7)*'Technical Paramenter'!$C$6</f>
        <v>102606559.75835893</v>
      </c>
      <c r="F163" s="38">
        <f t="shared" si="14"/>
        <v>125536424.72625893</v>
      </c>
      <c r="G163" s="39">
        <f>(Database!T174-Database!W174-Database!Y174-Database!Z174-Database!AA174+Database!U174-C163-F163)*'Technical Paramenter'!$C$8</f>
        <v>30557692.391087566</v>
      </c>
      <c r="H163" s="40">
        <f t="shared" si="15"/>
        <v>244621120.32734647</v>
      </c>
      <c r="I163" s="51">
        <f>+H163/(Database!T174+Database!U174)*100</f>
        <v>8.2875385372663484</v>
      </c>
      <c r="J163" s="36">
        <f>+AH163-C163</f>
        <v>-35587739.063533276</v>
      </c>
      <c r="K163" s="36">
        <f>+AK163-F163</f>
        <v>-53257703.83533828</v>
      </c>
      <c r="L163" s="36">
        <f>+AL163-G163</f>
        <v>-24447103.060856853</v>
      </c>
      <c r="M163" s="40">
        <f t="shared" si="16"/>
        <v>-113292545.9597284</v>
      </c>
      <c r="N163" s="52">
        <f>+M163/(Database!T174+Database!U174)*100</f>
        <v>-3.8382472427966614</v>
      </c>
      <c r="O163" s="21">
        <f>Database!T174+Database!U174-Database!V174-Database!W174-Database!X174-Database!Y174-Database!Z174-Database!AA174-'2 months Losses'!H163</f>
        <v>-112800685.95972839</v>
      </c>
      <c r="P163" s="3">
        <f>($C163+(O163*'Technical Paramenter'!$D$5))</f>
        <v>53051187.475665413</v>
      </c>
      <c r="Q163" s="23">
        <f>(Database!T174+Database!U174-Database!AA174-Database!Z174-P163)*'Technical Paramenter'!$D$7</f>
        <v>23284623.125243343</v>
      </c>
      <c r="R163" s="23">
        <f>+O163*'Technical Paramenter'!$D$6+'2 months Losses'!E163</f>
        <v>49161594.750639617</v>
      </c>
      <c r="S163" s="3">
        <f t="shared" si="17"/>
        <v>72446217.875882953</v>
      </c>
      <c r="T163" s="3">
        <f>+O163*'Technical Paramenter'!$D$8+'2 months Losses'!G163</f>
        <v>6677787.1734130643</v>
      </c>
      <c r="U163" s="14">
        <f>Database!T174+Database!U174-Database!V174-Database!W174-Database!X174-Database!Y174-Database!Z174-Database!AA174-'2 months Losses'!H163-((P163+S163+T163)-H163)</f>
        <v>-354758.1573433578</v>
      </c>
      <c r="V163" s="3">
        <f>(P163+(U163*'Technical Paramenter'!$D$5))</f>
        <v>52939616.035180926</v>
      </c>
      <c r="W163" s="23">
        <f>(Database!T174+Database!U174-Database!AA174-Database!Z174-V163)*'Technical Paramenter'!$D$7</f>
        <v>23285738.839648191</v>
      </c>
      <c r="X163" s="23">
        <f>+U163*'Technical Paramenter'!$D$6+'2 months Losses'!R163</f>
        <v>48993510.335690334</v>
      </c>
      <c r="Y163" s="3">
        <f t="shared" si="18"/>
        <v>72279249.175338522</v>
      </c>
      <c r="Z163" s="3">
        <f>+U163*'Technical Paramenter'!$D$8+'2 months Losses'!T163</f>
        <v>6602684.8715034751</v>
      </c>
      <c r="AA163" s="14">
        <f>Database!T174+Database!U174-Database!AA174-V163-Database!Z174-Y163-Database!Y174-Database!W174-Z163-Database!V174-Database!X174</f>
        <v>-1115.714405298233</v>
      </c>
      <c r="AB163" s="3">
        <f>(V163+(AA163*'Technical Paramenter'!$D$5))</f>
        <v>52939265.143000461</v>
      </c>
      <c r="AC163" s="23">
        <f>(Database!T174+Database!U174-Database!AA174-Database!Z174-AB163)*'Technical Paramenter'!$D$7</f>
        <v>23285742.348569993</v>
      </c>
      <c r="AD163" s="23">
        <f>+AA163*'Technical Paramenter'!$D$6+'2 months Losses'!X163</f>
        <v>48992981.7102051</v>
      </c>
      <c r="AE163" s="3">
        <f t="shared" si="19"/>
        <v>72278724.058775097</v>
      </c>
      <c r="AF163" s="3">
        <f>+AA163*'Technical Paramenter'!$D$8+'2 months Losses'!Z163</f>
        <v>6602448.6747638732</v>
      </c>
      <c r="AG163" s="14">
        <f>Database!T174+Database!U174-Database!AA174-'2 months Losses'!AB163-Database!Z174-Database!W174-Database!Y174-'2 months Losses'!AE163-'2 months Losses'!AF163-Database!V174-Database!X174</f>
        <v>-3.5089216232299805</v>
      </c>
      <c r="AH163" s="27">
        <f>(AB163+(AG163*'Technical Paramenter'!$E$5))</f>
        <v>52939264.146466717</v>
      </c>
      <c r="AI163" s="27">
        <f>+AG163*'Technical Paramenter'!$D$6+'2 months Losses'!AC163</f>
        <v>23285740.686042927</v>
      </c>
      <c r="AJ163" s="27">
        <f>+AG163*'Technical Paramenter'!$E$6+'2 months Losses'!AD163</f>
        <v>48992980.204877727</v>
      </c>
      <c r="AK163" s="27">
        <f t="shared" si="20"/>
        <v>72278720.890920654</v>
      </c>
      <c r="AL163" s="29">
        <f>Database!T174-Database!AA174-'2 months Losses'!AH163-Database!Z174-Database!W174-Database!Y174-'2 months Losses'!AK163-((Database!V174+Database!X174))</f>
        <v>6110589.3302307129</v>
      </c>
      <c r="AM163" s="29">
        <f>Database!T174-Database!AA174-'2 months Losses'!AH163-Database!Z174-Database!W174-Database!Y174-'2 months Losses'!AK163-'2 months Losses'!AL163-Database!V174-Database!X174</f>
        <v>0</v>
      </c>
    </row>
    <row r="164" spans="2:39" x14ac:dyDescent="0.25">
      <c r="B164" s="17">
        <v>44835</v>
      </c>
      <c r="C164" s="36">
        <f>(Database!T175-Database!AA175)*'Technical Paramenter'!$C$5</f>
        <v>84312714.929999992</v>
      </c>
      <c r="D164" s="37">
        <f>(Database!T175+Database!U175-Database!Z175-Database!AA175-'2 months Losses'!C164)*'Technical Paramenter'!$C$7</f>
        <v>21767590.000700001</v>
      </c>
      <c r="E164" s="37">
        <f>((Database!T175+Database!U175-Database!Z175-Database!AA175-'2 months Losses'!C164)-(Database!T175+Database!U175-Database!Z175-Database!AA175-'2 months Losses'!C164)*'Technical Paramenter'!$C$7)*'Technical Paramenter'!$C$6</f>
        <v>97405611.735132366</v>
      </c>
      <c r="F164" s="38">
        <f t="shared" si="14"/>
        <v>119173201.73583236</v>
      </c>
      <c r="G164" s="39">
        <f>(Database!T175-Database!W175-Database!Y175-Database!Z175-Database!AA175+Database!U175-C164-F164)*'Technical Paramenter'!$C$8</f>
        <v>29018400.401750181</v>
      </c>
      <c r="H164" s="40">
        <f t="shared" si="15"/>
        <v>232504317.06758252</v>
      </c>
      <c r="I164" s="51">
        <f>+H164/(Database!T175+Database!U175)*100</f>
        <v>8.2690926913620739</v>
      </c>
      <c r="J164" s="36">
        <f>+AH164-C164</f>
        <v>-9712457.3592389673</v>
      </c>
      <c r="K164" s="36">
        <f>+AK164-F164</f>
        <v>-14534870.468400568</v>
      </c>
      <c r="L164" s="36">
        <f>+AL164-G164</f>
        <v>-7105307.052830074</v>
      </c>
      <c r="M164" s="40">
        <f t="shared" si="16"/>
        <v>-31352634.880469609</v>
      </c>
      <c r="N164" s="52">
        <f>+M164/(Database!T175+Database!U175)*100</f>
        <v>-1.1150667962422214</v>
      </c>
      <c r="O164" s="21">
        <f>Database!T175+Database!U175-Database!V175-Database!W175-Database!X175-Database!Y175-Database!Z175-Database!AA175-'2 months Losses'!H164</f>
        <v>-30785092.880469471</v>
      </c>
      <c r="P164" s="3">
        <f>($C164+(O164*'Technical Paramenter'!$D$5))</f>
        <v>74630803.219092339</v>
      </c>
      <c r="Q164" s="23">
        <f>(Database!T175+Database!U175-Database!AA175-Database!Z175-P164)*'Technical Paramenter'!$D$7</f>
        <v>21864409.117809076</v>
      </c>
      <c r="R164" s="23">
        <f>+O164*'Technical Paramenter'!$D$6+'2 months Losses'!E164</f>
        <v>82819634.728365928</v>
      </c>
      <c r="S164" s="3">
        <f t="shared" si="17"/>
        <v>104684043.846175</v>
      </c>
      <c r="T164" s="3">
        <f>+O164*'Technical Paramenter'!$D$8+'2 months Losses'!G164</f>
        <v>22501196.238954794</v>
      </c>
      <c r="U164" s="14">
        <f>Database!T175+Database!U175-Database!V175-Database!W175-Database!X175-Database!Y175-Database!Z175-Database!AA175-'2 months Losses'!H164-((P164+S164+T164)-H164)</f>
        <v>-96819.117109060287</v>
      </c>
      <c r="V164" s="3">
        <f>(P164+(U164*'Technical Paramenter'!$D$5))</f>
        <v>74600353.606761545</v>
      </c>
      <c r="W164" s="23">
        <f>(Database!T175+Database!U175-Database!AA175-Database!Z175-V164)*'Technical Paramenter'!$D$7</f>
        <v>21864713.613932386</v>
      </c>
      <c r="X164" s="23">
        <f>+U164*'Technical Paramenter'!$D$6+'2 months Losses'!R164</f>
        <v>82773761.830679655</v>
      </c>
      <c r="Y164" s="3">
        <f t="shared" si="18"/>
        <v>104638475.44461204</v>
      </c>
      <c r="Z164" s="3">
        <f>+U164*'Technical Paramenter'!$D$8+'2 months Losses'!T164</f>
        <v>22480699.631862804</v>
      </c>
      <c r="AA164" s="14">
        <f>Database!T175+Database!U175-Database!AA175-V164-Database!Z175-Y164-Database!Y175-Database!W175-Z164-Database!V175-Database!X175</f>
        <v>-304.49612331390381</v>
      </c>
      <c r="AB164" s="3">
        <f>(V164+(AA164*'Technical Paramenter'!$D$5))</f>
        <v>74600257.842730761</v>
      </c>
      <c r="AC164" s="23">
        <f>(Database!T175+Database!U175-Database!AA175-Database!Z175-AB164)*'Technical Paramenter'!$D$7</f>
        <v>21864714.571572695</v>
      </c>
      <c r="AD164" s="23">
        <f>+AA164*'Technical Paramenter'!$D$6+'2 months Losses'!X164</f>
        <v>82773617.56041643</v>
      </c>
      <c r="AE164" s="3">
        <f t="shared" si="19"/>
        <v>104638332.13198912</v>
      </c>
      <c r="AF164" s="3">
        <f>+AA164*'Technical Paramenter'!$D$8+'2 months Losses'!Z164</f>
        <v>22480635.1700335</v>
      </c>
      <c r="AG164" s="14">
        <f>Database!T175+Database!U175-Database!AA175-'2 months Losses'!AB164-Database!Z175-Database!W175-Database!Y175-'2 months Losses'!AE164-'2 months Losses'!AF164-Database!V175-Database!X175</f>
        <v>-0.95763993263244629</v>
      </c>
      <c r="AH164" s="27">
        <f>(AB164+(AG164*'Technical Paramenter'!$E$5))</f>
        <v>74600257.570761025</v>
      </c>
      <c r="AI164" s="27">
        <f>+AG164*'Technical Paramenter'!$D$6+'2 months Losses'!AC164</f>
        <v>21864714.117842894</v>
      </c>
      <c r="AJ164" s="27">
        <f>+AG164*'Technical Paramenter'!$E$6+'2 months Losses'!AD164</f>
        <v>82773617.149588898</v>
      </c>
      <c r="AK164" s="27">
        <f t="shared" si="20"/>
        <v>104638331.2674318</v>
      </c>
      <c r="AL164" s="29">
        <f>Database!T175-Database!AA175-'2 months Losses'!AH164-Database!Z175-Database!W175-Database!Y175-'2 months Losses'!AK164-((Database!V175+Database!X175))</f>
        <v>21913093.348920107</v>
      </c>
      <c r="AM164" s="29">
        <f>Database!T175-Database!AA175-'2 months Losses'!AH164-Database!Z175-Database!W175-Database!Y175-'2 months Losses'!AK164-'2 months Losses'!AL164-Database!V175-Database!X175</f>
        <v>0</v>
      </c>
    </row>
    <row r="165" spans="2:39" x14ac:dyDescent="0.25">
      <c r="B165" s="17">
        <v>44866</v>
      </c>
      <c r="C165" s="36">
        <f>(Database!T176-Database!AA176)*'Technical Paramenter'!$C$5</f>
        <v>89636518.649999991</v>
      </c>
      <c r="D165" s="37">
        <f>(Database!T176+Database!U176-Database!Z176-Database!AA176-'2 months Losses'!C165)*'Technical Paramenter'!$C$7</f>
        <v>23720595.0735</v>
      </c>
      <c r="E165" s="37">
        <f>((Database!T176+Database!U176-Database!Z176-Database!AA176-'2 months Losses'!C165)-(Database!T176+Database!U176-Database!Z176-Database!AA176-'2 months Losses'!C165)*'Technical Paramenter'!$C$7)*'Technical Paramenter'!$C$6</f>
        <v>106144918.83489779</v>
      </c>
      <c r="F165" s="38">
        <f t="shared" si="14"/>
        <v>129865513.90839779</v>
      </c>
      <c r="G165" s="39">
        <f>(Database!T176-Database!W176-Database!Y176-Database!Z176-Database!AA176+Database!U176-C165-F165)*'Technical Paramenter'!$C$8</f>
        <v>33258666.819720365</v>
      </c>
      <c r="H165" s="40">
        <f t="shared" si="15"/>
        <v>252760699.37811813</v>
      </c>
      <c r="I165" s="51">
        <f>+H165/(Database!T176+Database!U176)*100</f>
        <v>8.4556516335292944</v>
      </c>
      <c r="J165" s="36">
        <f>+AH165-C165</f>
        <v>78572711.95782499</v>
      </c>
      <c r="K165" s="36">
        <f>+AK165-F165</f>
        <v>117585503.6904313</v>
      </c>
      <c r="L165" s="36">
        <f>+AL165-G165</f>
        <v>52229810.319715165</v>
      </c>
      <c r="M165" s="40">
        <f t="shared" si="16"/>
        <v>248388025.96797147</v>
      </c>
      <c r="N165" s="52">
        <f>+M165/(Database!T176+Database!U176)*100</f>
        <v>8.3093717602959742</v>
      </c>
      <c r="O165" s="21">
        <f>Database!T176+Database!U176-Database!V176-Database!W176-Database!X176-Database!Y176-Database!Z176-Database!AA176-'2 months Losses'!H165</f>
        <v>249048015.96797124</v>
      </c>
      <c r="P165" s="3">
        <f>($C165+(O165*'Technical Paramenter'!$D$5))</f>
        <v>167962119.67192695</v>
      </c>
      <c r="Q165" s="23">
        <f>(Database!T176+Database!U176-Database!AA176-Database!Z176-P165)*'Technical Paramenter'!$D$7</f>
        <v>22937339.063280731</v>
      </c>
      <c r="R165" s="23">
        <f>+O165*'Technical Paramenter'!$D$6+'2 months Losses'!E165</f>
        <v>224143868.80052257</v>
      </c>
      <c r="S165" s="3">
        <f t="shared" si="17"/>
        <v>247081207.8638033</v>
      </c>
      <c r="T165" s="3">
        <f>+O165*'Technical Paramenter'!$D$8+'2 months Losses'!G165</f>
        <v>85982131.800139874</v>
      </c>
      <c r="U165" s="14">
        <f>Database!T176+Database!U176-Database!V176-Database!W176-Database!X176-Database!Y176-Database!Z176-Database!AA176-'2 months Losses'!H165-((P165+S165+T165)-H165)</f>
        <v>783256.01021921635</v>
      </c>
      <c r="V165" s="3">
        <f>(P165+(U165*'Technical Paramenter'!$D$5))</f>
        <v>168208453.68714088</v>
      </c>
      <c r="W165" s="23">
        <f>(Database!T176+Database!U176-Database!AA176-Database!Z176-V165)*'Technical Paramenter'!$D$7</f>
        <v>22934875.723128591</v>
      </c>
      <c r="X165" s="23">
        <f>+U165*'Technical Paramenter'!$D$6+'2 months Losses'!R165</f>
        <v>224514975.49816445</v>
      </c>
      <c r="Y165" s="3">
        <f t="shared" si="18"/>
        <v>247449851.22129303</v>
      </c>
      <c r="Z165" s="3">
        <f>+U165*'Technical Paramenter'!$D$8+'2 months Losses'!T165</f>
        <v>86147947.09750329</v>
      </c>
      <c r="AA165" s="14">
        <f>Database!T176+Database!U176-Database!AA176-V165-Database!Z176-Y165-Database!Y176-Database!W176-Z165-Database!V176-Database!X176</f>
        <v>2463.3401522636414</v>
      </c>
      <c r="AB165" s="3">
        <f>(V165+(AA165*'Technical Paramenter'!$D$5))</f>
        <v>168209228.40761876</v>
      </c>
      <c r="AC165" s="23">
        <f>(Database!T176+Database!U176-Database!AA176-Database!Z176-AB165)*'Technical Paramenter'!$D$7</f>
        <v>22934867.975923814</v>
      </c>
      <c r="AD165" s="23">
        <f>+AA165*'Technical Paramenter'!$D$6+'2 months Losses'!X165</f>
        <v>224516142.6287286</v>
      </c>
      <c r="AE165" s="3">
        <f t="shared" si="19"/>
        <v>247451010.6046524</v>
      </c>
      <c r="AF165" s="3">
        <f>+AA165*'Technical Paramenter'!$D$8+'2 months Losses'!Z165</f>
        <v>86148468.586613521</v>
      </c>
      <c r="AG165" s="14">
        <f>Database!T176+Database!U176-Database!AA176-'2 months Losses'!AB165-Database!Z176-Database!W176-Database!Y176-'2 months Losses'!AE165-'2 months Losses'!AF165-Database!V176-Database!X176</f>
        <v>7.7472050189971924</v>
      </c>
      <c r="AH165" s="27">
        <f>(AB165+(AG165*'Technical Paramenter'!$E$5))</f>
        <v>168209230.60782498</v>
      </c>
      <c r="AI165" s="27">
        <f>+AG165*'Technical Paramenter'!$D$6+'2 months Losses'!AC165</f>
        <v>22934871.646549553</v>
      </c>
      <c r="AJ165" s="27">
        <f>+AG165*'Technical Paramenter'!$E$6+'2 months Losses'!AD165</f>
        <v>224516145.95227954</v>
      </c>
      <c r="AK165" s="27">
        <f t="shared" si="20"/>
        <v>247451017.59882909</v>
      </c>
      <c r="AL165" s="29">
        <f>Database!T176-Database!AA176-'2 months Losses'!AH165-Database!Z176-Database!W176-Database!Y176-'2 months Losses'!AK165-((Database!V176+Database!X176))</f>
        <v>85488477.13943553</v>
      </c>
      <c r="AM165" s="29">
        <f>Database!T176-Database!AA176-'2 months Losses'!AH165-Database!Z176-Database!W176-Database!Y176-'2 months Losses'!AK165-'2 months Losses'!AL165-Database!V176-Database!X176</f>
        <v>0</v>
      </c>
    </row>
    <row r="166" spans="2:39" x14ac:dyDescent="0.25">
      <c r="B166" s="17">
        <v>44896</v>
      </c>
      <c r="C166" s="36">
        <f>(Database!T177-Database!AA177)*'Technical Paramenter'!$C$5</f>
        <v>85164649.439999998</v>
      </c>
      <c r="D166" s="37">
        <f>(Database!T177+Database!U177-Database!Z177-Database!AA177-'2 months Losses'!C166)*'Technical Paramenter'!$C$7</f>
        <v>22075560.615600001</v>
      </c>
      <c r="E166" s="37">
        <f>((Database!T177+Database!U177-Database!Z177-Database!AA177-'2 months Losses'!C166)-(Database!T177+Database!U177-Database!Z177-Database!AA177-'2 months Losses'!C166)*'Technical Paramenter'!$C$7)*'Technical Paramenter'!$C$6</f>
        <v>98783718.642686859</v>
      </c>
      <c r="F166" s="38">
        <f t="shared" si="14"/>
        <v>120859279.25828686</v>
      </c>
      <c r="G166" s="39">
        <f>(Database!T177-Database!W177-Database!Y177-Database!Z177-Database!AA177+Database!U177-C166-F166)*'Technical Paramenter'!$C$8</f>
        <v>29879740.056494601</v>
      </c>
      <c r="H166" s="40">
        <f t="shared" si="15"/>
        <v>235903668.75478145</v>
      </c>
      <c r="I166" s="51">
        <f>+H166/(Database!T177+Database!U177)*100</f>
        <v>8.3061728786846221</v>
      </c>
      <c r="J166" s="36">
        <f>+AH166-C166</f>
        <v>13529133.717632845</v>
      </c>
      <c r="K166" s="36">
        <f>+AK166-F166</f>
        <v>20246596.598790377</v>
      </c>
      <c r="L166" s="36">
        <f>+AL166-G166</f>
        <v>8434181.7311705276</v>
      </c>
      <c r="M166" s="40">
        <f t="shared" si="16"/>
        <v>42209912.04759375</v>
      </c>
      <c r="N166" s="52">
        <f>+M166/(Database!T177+Database!U177)*100</f>
        <v>1.486211844487392</v>
      </c>
      <c r="O166" s="21">
        <f>Database!T177+Database!U177-Database!V177-Database!W177-Database!X177-Database!Y177-Database!Z177-Database!AA177-'2 months Losses'!H166</f>
        <v>42882622.047593623</v>
      </c>
      <c r="P166" s="3">
        <f>($C166+(O166*'Technical Paramenter'!$D$5))</f>
        <v>98651234.073968187</v>
      </c>
      <c r="Q166" s="23">
        <f>(Database!T177+Database!U177-Database!AA177-Database!Z177-P166)*'Technical Paramenter'!$D$7</f>
        <v>21940694.769260317</v>
      </c>
      <c r="R166" s="23">
        <f>+O166*'Technical Paramenter'!$D$6+'2 months Losses'!E166</f>
        <v>119101504.96883672</v>
      </c>
      <c r="S166" s="3">
        <f t="shared" si="17"/>
        <v>141042199.73809704</v>
      </c>
      <c r="T166" s="3">
        <f>+O166*'Technical Paramenter'!$D$8+'2 months Losses'!G166</f>
        <v>38957991.143970169</v>
      </c>
      <c r="U166" s="14">
        <f>Database!T177+Database!U177-Database!V177-Database!W177-Database!X177-Database!Y177-Database!Z177-Database!AA177-'2 months Losses'!H166-((P166+S166+T166)-H166)</f>
        <v>134865.846339643</v>
      </c>
      <c r="V166" s="3">
        <f>(P166+(U166*'Technical Paramenter'!$D$5))</f>
        <v>98693649.382642001</v>
      </c>
      <c r="W166" s="23">
        <f>(Database!T177+Database!U177-Database!AA177-Database!Z177-V166)*'Technical Paramenter'!$D$7</f>
        <v>21940270.616173584</v>
      </c>
      <c r="X166" s="23">
        <f>+U166*'Technical Paramenter'!$D$6+'2 months Losses'!R166</f>
        <v>119165404.40683244</v>
      </c>
      <c r="Y166" s="3">
        <f t="shared" si="18"/>
        <v>141105675.02300602</v>
      </c>
      <c r="Z166" s="3">
        <f>+U166*'Technical Paramenter'!$D$8+'2 months Losses'!T166</f>
        <v>38986542.243640274</v>
      </c>
      <c r="AA166" s="14">
        <f>Database!T177+Database!U177-Database!AA177-V166-Database!Z177-Y166-Database!Y177-Database!W177-Z166-Database!V177-Database!X177</f>
        <v>424.15308713912964</v>
      </c>
      <c r="AB166" s="3">
        <f>(V166+(AA166*'Technical Paramenter'!$D$5))</f>
        <v>98693782.778787911</v>
      </c>
      <c r="AC166" s="23">
        <f>(Database!T177+Database!U177-Database!AA177-Database!Z177-AB166)*'Technical Paramenter'!$D$7</f>
        <v>21940269.28221212</v>
      </c>
      <c r="AD166" s="23">
        <f>+AA166*'Technical Paramenter'!$D$6+'2 months Losses'!X166</f>
        <v>119165605.37056513</v>
      </c>
      <c r="AE166" s="3">
        <f t="shared" si="19"/>
        <v>141105874.65277725</v>
      </c>
      <c r="AF166" s="3">
        <f>+AA166*'Technical Paramenter'!$D$8+'2 months Losses'!Z166</f>
        <v>38986632.036848821</v>
      </c>
      <c r="AG166" s="14">
        <f>Database!T177+Database!U177-Database!AA177-'2 months Losses'!AB166-Database!Z177-Database!W177-Database!Y177-'2 months Losses'!AE166-'2 months Losses'!AF166-Database!V177-Database!X177</f>
        <v>1.333961009979248</v>
      </c>
      <c r="AH166" s="27">
        <f>(AB166+(AG166*'Technical Paramenter'!$E$5))</f>
        <v>98693783.157632843</v>
      </c>
      <c r="AI166" s="27">
        <f>+AG166*'Technical Paramenter'!$D$6+'2 months Losses'!AC166</f>
        <v>21940269.914242845</v>
      </c>
      <c r="AJ166" s="27">
        <f>+AG166*'Technical Paramenter'!$E$6+'2 months Losses'!AD166</f>
        <v>119165605.94283441</v>
      </c>
      <c r="AK166" s="27">
        <f t="shared" si="20"/>
        <v>141105875.85707724</v>
      </c>
      <c r="AL166" s="29">
        <f>Database!T177-Database!AA177-'2 months Losses'!AH166-Database!Z177-Database!W177-Database!Y177-'2 months Losses'!AK166-((Database!V177+Database!X177))</f>
        <v>38313921.787665129</v>
      </c>
      <c r="AM166" s="29">
        <f>Database!T177-Database!AA177-'2 months Losses'!AH166-Database!Z177-Database!W177-Database!Y177-'2 months Losses'!AK166-'2 months Losses'!AL166-Database!V177-Database!X177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DF4DE-6B38-4525-86E2-EC2F2CE78A62}">
  <dimension ref="B4:E8"/>
  <sheetViews>
    <sheetView showGridLines="0" topLeftCell="A2" workbookViewId="0">
      <selection activeCell="H15" sqref="H15"/>
    </sheetView>
  </sheetViews>
  <sheetFormatPr defaultRowHeight="15" x14ac:dyDescent="0.25"/>
  <cols>
    <col min="2" max="2" width="22.54296875" customWidth="1"/>
    <col min="3" max="5" width="17.36328125" customWidth="1"/>
  </cols>
  <sheetData>
    <row r="4" spans="2:5" ht="15.6" x14ac:dyDescent="0.3">
      <c r="B4" s="9" t="s">
        <v>15</v>
      </c>
      <c r="C4" s="9" t="s">
        <v>16</v>
      </c>
      <c r="D4" s="9" t="s">
        <v>17</v>
      </c>
      <c r="E4" s="9" t="s">
        <v>18</v>
      </c>
    </row>
    <row r="5" spans="2:5" x14ac:dyDescent="0.25">
      <c r="B5" s="8" t="s">
        <v>19</v>
      </c>
      <c r="C5" s="8">
        <v>0.03</v>
      </c>
      <c r="D5" s="8">
        <v>0.3145</v>
      </c>
      <c r="E5" s="8">
        <v>0.28399999999999997</v>
      </c>
    </row>
    <row r="6" spans="2:5" x14ac:dyDescent="0.25">
      <c r="B6" s="8" t="s">
        <v>20</v>
      </c>
      <c r="C6" s="8">
        <v>4.5199999999999997E-2</v>
      </c>
      <c r="D6" s="8">
        <v>0.4738</v>
      </c>
      <c r="E6" s="8">
        <v>0.42899999999999999</v>
      </c>
    </row>
    <row r="7" spans="2:5" x14ac:dyDescent="0.25">
      <c r="B7" s="8" t="s">
        <v>21</v>
      </c>
      <c r="C7" s="8">
        <v>0.01</v>
      </c>
      <c r="D7" s="8">
        <v>0.01</v>
      </c>
      <c r="E7" s="8">
        <v>0.105</v>
      </c>
    </row>
    <row r="8" spans="2:5" x14ac:dyDescent="0.25">
      <c r="B8" s="8" t="s">
        <v>22</v>
      </c>
      <c r="C8" s="8">
        <v>2.0199999999999999E-2</v>
      </c>
      <c r="D8" s="8">
        <v>0.2117</v>
      </c>
      <c r="E8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A6322E9C4F64EA11805546AE140D7" ma:contentTypeVersion="24" ma:contentTypeDescription="Create a new document." ma:contentTypeScope="" ma:versionID="6dceeecd08461ff5c07414a8fcaaccdd">
  <xsd:schema xmlns:xsd="http://www.w3.org/2001/XMLSchema" xmlns:xs="http://www.w3.org/2001/XMLSchema" xmlns:p="http://schemas.microsoft.com/office/2006/metadata/properties" xmlns:ns2="0c8abe86-4c23-4dbf-a634-6ab8873c4d7e" xmlns:ns3="5e1628cc-a815-47df-b5ad-ee310ca8d5b1" xmlns:ns4="32f3a428-6f88-4a3b-a56e-a51f3802cd3a" targetNamespace="http://schemas.microsoft.com/office/2006/metadata/properties" ma:root="true" ma:fieldsID="844007aa245cfcc9e2f0155d740c4111" ns2:_="" ns3:_="" ns4:_="">
    <xsd:import namespace="0c8abe86-4c23-4dbf-a634-6ab8873c4d7e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Statu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abe86-4c23-4dbf-a634-6ab8873c4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3" nillable="true" ma:displayName="File Status" ma:format="Dropdown" ma:internalName="Status">
      <xsd:simpleType>
        <xsd:restriction base="dms:Choice">
          <xsd:enumeration value="Draft"/>
          <xsd:enumeration value="Sent"/>
          <xsd:enumeration value="Pending Internal Action"/>
          <xsd:enumeration value="Choice 4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652a190-c5de-468a-a212-3b3cca4a9d49}" ma:internalName="TaxCatchAll" ma:readOnly="false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8abe86-4c23-4dbf-a634-6ab8873c4d7e">
      <Terms xmlns="http://schemas.microsoft.com/office/infopath/2007/PartnerControls"/>
    </lcf76f155ced4ddcb4097134ff3c332f>
    <TaxCatchAll xmlns="32f3a428-6f88-4a3b-a56e-a51f3802cd3a" xsi:nil="true"/>
    <Status xmlns="0c8abe86-4c23-4dbf-a634-6ab8873c4d7e" xsi:nil="true"/>
    <_Flow_SignoffStatus xmlns="0c8abe86-4c23-4dbf-a634-6ab8873c4d7e" xsi:nil="true"/>
  </documentManagement>
</p:properties>
</file>

<file path=customXml/itemProps1.xml><?xml version="1.0" encoding="utf-8"?>
<ds:datastoreItem xmlns:ds="http://schemas.openxmlformats.org/officeDocument/2006/customXml" ds:itemID="{16FECC94-6857-4AA5-A3E4-0732A748E106}"/>
</file>

<file path=customXml/itemProps2.xml><?xml version="1.0" encoding="utf-8"?>
<ds:datastoreItem xmlns:ds="http://schemas.openxmlformats.org/officeDocument/2006/customXml" ds:itemID="{0B3CB504-8C7D-4C92-81BB-BD95284CFF90}"/>
</file>

<file path=customXml/itemProps3.xml><?xml version="1.0" encoding="utf-8"?>
<ds:datastoreItem xmlns:ds="http://schemas.openxmlformats.org/officeDocument/2006/customXml" ds:itemID="{6D03842F-4D67-4F1A-8DC6-45C58C8F96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Database</vt:lpstr>
      <vt:lpstr>12 months Losses</vt:lpstr>
      <vt:lpstr>2 months Losses</vt:lpstr>
      <vt:lpstr>Technical Paramenter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Joseline N Estrada Rivera</dc:creator>
  <cp:lastModifiedBy>Joseline N Estrada Rivera</cp:lastModifiedBy>
  <cp:lastPrinted>2023-01-17T18:13:31Z</cp:lastPrinted>
  <dcterms:created xsi:type="dcterms:W3CDTF">2023-01-16T12:49:50Z</dcterms:created>
  <dcterms:modified xsi:type="dcterms:W3CDTF">2023-01-18T19:05:21Z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0x01010047EA6322E9C4F64EA11805546AE140D7</vt:lpwstr>
  </property>
</Properties>
</file>